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MIS Interview Cracker\"/>
    </mc:Choice>
  </mc:AlternateContent>
  <xr:revisionPtr revIDLastSave="0" documentId="13_ncr:1_{3BFB6A18-65D3-4D12-B845-39321937963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Q1" sheetId="1" r:id="rId1"/>
    <sheet name="Q2" sheetId="7" r:id="rId2"/>
    <sheet name="Q3 Data" sheetId="4" r:id="rId3"/>
    <sheet name="Q3 Expected Output" sheetId="5" r:id="rId4"/>
    <sheet name="Q3 Output" sheetId="6" r:id="rId5"/>
    <sheet name="Q4" sheetId="2" r:id="rId6"/>
    <sheet name="Q5" sheetId="3" r:id="rId7"/>
  </sheet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B9" i="7"/>
  <c r="B6" i="7"/>
  <c r="F5" i="7"/>
  <c r="F6" i="7"/>
  <c r="F7" i="7"/>
  <c r="F8" i="7"/>
  <c r="F9" i="7"/>
  <c r="F10" i="7"/>
  <c r="F11" i="7"/>
  <c r="F12" i="7"/>
  <c r="F14" i="7"/>
  <c r="F15" i="7"/>
  <c r="F16" i="7"/>
  <c r="F17" i="7"/>
  <c r="F18" i="7"/>
  <c r="F4" i="7"/>
  <c r="N23" i="6" l="1"/>
  <c r="O23" i="6" s="1"/>
  <c r="N22" i="6"/>
  <c r="O22" i="6" s="1"/>
  <c r="N21" i="6"/>
  <c r="O21" i="6" s="1"/>
  <c r="N20" i="6"/>
  <c r="O20" i="6" s="1"/>
  <c r="N19" i="6"/>
  <c r="O19" i="6" s="1"/>
  <c r="N18" i="6"/>
  <c r="O18" i="6" s="1"/>
  <c r="N17" i="6"/>
  <c r="O17" i="6" s="1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J1003" i="4"/>
  <c r="I1003" i="4"/>
  <c r="H1003" i="4"/>
  <c r="J1002" i="4"/>
  <c r="I1002" i="4"/>
  <c r="H1002" i="4"/>
  <c r="J1001" i="4"/>
  <c r="I1001" i="4"/>
  <c r="H1001" i="4"/>
  <c r="J1000" i="4"/>
  <c r="I1000" i="4"/>
  <c r="H1000" i="4"/>
  <c r="J999" i="4"/>
  <c r="I999" i="4"/>
  <c r="H999" i="4"/>
  <c r="J998" i="4"/>
  <c r="I998" i="4"/>
  <c r="H998" i="4"/>
  <c r="J997" i="4"/>
  <c r="I997" i="4"/>
  <c r="H997" i="4"/>
  <c r="J996" i="4"/>
  <c r="I996" i="4"/>
  <c r="H996" i="4"/>
  <c r="J995" i="4"/>
  <c r="I995" i="4"/>
  <c r="H995" i="4"/>
  <c r="J994" i="4"/>
  <c r="I994" i="4"/>
  <c r="H994" i="4"/>
  <c r="J993" i="4"/>
  <c r="I993" i="4"/>
  <c r="H993" i="4"/>
  <c r="J992" i="4"/>
  <c r="I992" i="4"/>
  <c r="H992" i="4"/>
  <c r="J991" i="4"/>
  <c r="I991" i="4"/>
  <c r="H991" i="4"/>
  <c r="J990" i="4"/>
  <c r="I990" i="4"/>
  <c r="H990" i="4"/>
  <c r="J989" i="4"/>
  <c r="I989" i="4"/>
  <c r="H989" i="4"/>
  <c r="J988" i="4"/>
  <c r="I988" i="4"/>
  <c r="H988" i="4"/>
  <c r="J987" i="4"/>
  <c r="I987" i="4"/>
  <c r="H987" i="4"/>
  <c r="J986" i="4"/>
  <c r="I986" i="4"/>
  <c r="H986" i="4"/>
  <c r="J985" i="4"/>
  <c r="I985" i="4"/>
  <c r="H985" i="4"/>
  <c r="J984" i="4"/>
  <c r="I984" i="4"/>
  <c r="H984" i="4"/>
  <c r="J983" i="4"/>
  <c r="I983" i="4"/>
  <c r="H983" i="4"/>
  <c r="J982" i="4"/>
  <c r="I982" i="4"/>
  <c r="H982" i="4"/>
  <c r="J981" i="4"/>
  <c r="I981" i="4"/>
  <c r="H981" i="4"/>
  <c r="J980" i="4"/>
  <c r="I980" i="4"/>
  <c r="H980" i="4"/>
  <c r="J979" i="4"/>
  <c r="I979" i="4"/>
  <c r="H979" i="4"/>
  <c r="J978" i="4"/>
  <c r="I978" i="4"/>
  <c r="H978" i="4"/>
  <c r="J977" i="4"/>
  <c r="I977" i="4"/>
  <c r="H977" i="4"/>
  <c r="J976" i="4"/>
  <c r="I976" i="4"/>
  <c r="H976" i="4"/>
  <c r="J975" i="4"/>
  <c r="I975" i="4"/>
  <c r="H975" i="4"/>
  <c r="J974" i="4"/>
  <c r="I974" i="4"/>
  <c r="H974" i="4"/>
  <c r="J973" i="4"/>
  <c r="I973" i="4"/>
  <c r="H973" i="4"/>
  <c r="J972" i="4"/>
  <c r="I972" i="4"/>
  <c r="H972" i="4"/>
  <c r="J971" i="4"/>
  <c r="I971" i="4"/>
  <c r="H971" i="4"/>
  <c r="J970" i="4"/>
  <c r="I970" i="4"/>
  <c r="H970" i="4"/>
  <c r="J969" i="4"/>
  <c r="I969" i="4"/>
  <c r="H969" i="4"/>
  <c r="J968" i="4"/>
  <c r="I968" i="4"/>
  <c r="H968" i="4"/>
  <c r="J967" i="4"/>
  <c r="I967" i="4"/>
  <c r="H967" i="4"/>
  <c r="J966" i="4"/>
  <c r="I966" i="4"/>
  <c r="H966" i="4"/>
  <c r="J965" i="4"/>
  <c r="I965" i="4"/>
  <c r="H965" i="4"/>
  <c r="J964" i="4"/>
  <c r="I964" i="4"/>
  <c r="H964" i="4"/>
  <c r="J963" i="4"/>
  <c r="I963" i="4"/>
  <c r="H963" i="4"/>
  <c r="J962" i="4"/>
  <c r="I962" i="4"/>
  <c r="H962" i="4"/>
  <c r="J961" i="4"/>
  <c r="I961" i="4"/>
  <c r="H961" i="4"/>
  <c r="J960" i="4"/>
  <c r="I960" i="4"/>
  <c r="H960" i="4"/>
  <c r="J959" i="4"/>
  <c r="I959" i="4"/>
  <c r="H959" i="4"/>
  <c r="J958" i="4"/>
  <c r="I958" i="4"/>
  <c r="H958" i="4"/>
  <c r="J957" i="4"/>
  <c r="I957" i="4"/>
  <c r="H957" i="4"/>
  <c r="J956" i="4"/>
  <c r="I956" i="4"/>
  <c r="H956" i="4"/>
  <c r="J955" i="4"/>
  <c r="I955" i="4"/>
  <c r="H955" i="4"/>
  <c r="J954" i="4"/>
  <c r="I954" i="4"/>
  <c r="H954" i="4"/>
  <c r="J953" i="4"/>
  <c r="I953" i="4"/>
  <c r="H953" i="4"/>
  <c r="J952" i="4"/>
  <c r="I952" i="4"/>
  <c r="H952" i="4"/>
  <c r="J951" i="4"/>
  <c r="I951" i="4"/>
  <c r="H951" i="4"/>
  <c r="J950" i="4"/>
  <c r="I950" i="4"/>
  <c r="H950" i="4"/>
  <c r="J949" i="4"/>
  <c r="I949" i="4"/>
  <c r="H949" i="4"/>
  <c r="J948" i="4"/>
  <c r="I948" i="4"/>
  <c r="H948" i="4"/>
  <c r="J947" i="4"/>
  <c r="I947" i="4"/>
  <c r="H947" i="4"/>
  <c r="J946" i="4"/>
  <c r="I946" i="4"/>
  <c r="H946" i="4"/>
  <c r="J945" i="4"/>
  <c r="I945" i="4"/>
  <c r="H945" i="4"/>
  <c r="J944" i="4"/>
  <c r="I944" i="4"/>
  <c r="H944" i="4"/>
  <c r="J943" i="4"/>
  <c r="I943" i="4"/>
  <c r="H943" i="4"/>
  <c r="J942" i="4"/>
  <c r="I942" i="4"/>
  <c r="H942" i="4"/>
  <c r="J941" i="4"/>
  <c r="I941" i="4"/>
  <c r="H941" i="4"/>
  <c r="J940" i="4"/>
  <c r="I940" i="4"/>
  <c r="H940" i="4"/>
  <c r="J939" i="4"/>
  <c r="I939" i="4"/>
  <c r="H939" i="4"/>
  <c r="J938" i="4"/>
  <c r="I938" i="4"/>
  <c r="H938" i="4"/>
  <c r="J937" i="4"/>
  <c r="I937" i="4"/>
  <c r="H937" i="4"/>
  <c r="J936" i="4"/>
  <c r="I936" i="4"/>
  <c r="H936" i="4"/>
  <c r="J935" i="4"/>
  <c r="I935" i="4"/>
  <c r="H935" i="4"/>
  <c r="J934" i="4"/>
  <c r="I934" i="4"/>
  <c r="H934" i="4"/>
  <c r="J933" i="4"/>
  <c r="I933" i="4"/>
  <c r="H933" i="4"/>
  <c r="J932" i="4"/>
  <c r="I932" i="4"/>
  <c r="H932" i="4"/>
  <c r="J931" i="4"/>
  <c r="I931" i="4"/>
  <c r="H931" i="4"/>
  <c r="J930" i="4"/>
  <c r="I930" i="4"/>
  <c r="H930" i="4"/>
  <c r="J929" i="4"/>
  <c r="I929" i="4"/>
  <c r="H929" i="4"/>
  <c r="J928" i="4"/>
  <c r="I928" i="4"/>
  <c r="H928" i="4"/>
  <c r="J927" i="4"/>
  <c r="I927" i="4"/>
  <c r="H927" i="4"/>
  <c r="J926" i="4"/>
  <c r="I926" i="4"/>
  <c r="H926" i="4"/>
  <c r="J925" i="4"/>
  <c r="I925" i="4"/>
  <c r="H925" i="4"/>
  <c r="J924" i="4"/>
  <c r="I924" i="4"/>
  <c r="H924" i="4"/>
  <c r="J923" i="4"/>
  <c r="I923" i="4"/>
  <c r="H923" i="4"/>
  <c r="J922" i="4"/>
  <c r="I922" i="4"/>
  <c r="H922" i="4"/>
  <c r="J921" i="4"/>
  <c r="I921" i="4"/>
  <c r="H921" i="4"/>
  <c r="J920" i="4"/>
  <c r="I920" i="4"/>
  <c r="H920" i="4"/>
  <c r="J919" i="4"/>
  <c r="I919" i="4"/>
  <c r="H919" i="4"/>
  <c r="J918" i="4"/>
  <c r="I918" i="4"/>
  <c r="H918" i="4"/>
  <c r="J917" i="4"/>
  <c r="I917" i="4"/>
  <c r="H917" i="4"/>
  <c r="J916" i="4"/>
  <c r="I916" i="4"/>
  <c r="H916" i="4"/>
  <c r="J915" i="4"/>
  <c r="I915" i="4"/>
  <c r="H915" i="4"/>
  <c r="J914" i="4"/>
  <c r="I914" i="4"/>
  <c r="H914" i="4"/>
  <c r="J913" i="4"/>
  <c r="I913" i="4"/>
  <c r="H913" i="4"/>
  <c r="J912" i="4"/>
  <c r="I912" i="4"/>
  <c r="H912" i="4"/>
  <c r="J911" i="4"/>
  <c r="I911" i="4"/>
  <c r="H911" i="4"/>
  <c r="J910" i="4"/>
  <c r="I910" i="4"/>
  <c r="H910" i="4"/>
  <c r="J909" i="4"/>
  <c r="I909" i="4"/>
  <c r="H909" i="4"/>
  <c r="J908" i="4"/>
  <c r="I908" i="4"/>
  <c r="H908" i="4"/>
  <c r="J907" i="4"/>
  <c r="I907" i="4"/>
  <c r="H907" i="4"/>
  <c r="J906" i="4"/>
  <c r="I906" i="4"/>
  <c r="H906" i="4"/>
  <c r="J905" i="4"/>
  <c r="I905" i="4"/>
  <c r="H905" i="4"/>
  <c r="J904" i="4"/>
  <c r="I904" i="4"/>
  <c r="H904" i="4"/>
  <c r="J903" i="4"/>
  <c r="I903" i="4"/>
  <c r="H903" i="4"/>
  <c r="J902" i="4"/>
  <c r="I902" i="4"/>
  <c r="H902" i="4"/>
  <c r="J901" i="4"/>
  <c r="I901" i="4"/>
  <c r="H901" i="4"/>
  <c r="J900" i="4"/>
  <c r="I900" i="4"/>
  <c r="H900" i="4"/>
  <c r="J899" i="4"/>
  <c r="I899" i="4"/>
  <c r="H899" i="4"/>
  <c r="J898" i="4"/>
  <c r="I898" i="4"/>
  <c r="H898" i="4"/>
  <c r="J897" i="4"/>
  <c r="I897" i="4"/>
  <c r="H897" i="4"/>
  <c r="J896" i="4"/>
  <c r="I896" i="4"/>
  <c r="H896" i="4"/>
  <c r="J895" i="4"/>
  <c r="I895" i="4"/>
  <c r="H895" i="4"/>
  <c r="J894" i="4"/>
  <c r="I894" i="4"/>
  <c r="H894" i="4"/>
  <c r="J893" i="4"/>
  <c r="I893" i="4"/>
  <c r="H893" i="4"/>
  <c r="J892" i="4"/>
  <c r="I892" i="4"/>
  <c r="H892" i="4"/>
  <c r="J891" i="4"/>
  <c r="I891" i="4"/>
  <c r="H891" i="4"/>
  <c r="J890" i="4"/>
  <c r="I890" i="4"/>
  <c r="H890" i="4"/>
  <c r="J889" i="4"/>
  <c r="I889" i="4"/>
  <c r="H889" i="4"/>
  <c r="J888" i="4"/>
  <c r="I888" i="4"/>
  <c r="H888" i="4"/>
  <c r="J887" i="4"/>
  <c r="I887" i="4"/>
  <c r="H887" i="4"/>
  <c r="J886" i="4"/>
  <c r="I886" i="4"/>
  <c r="H886" i="4"/>
  <c r="J885" i="4"/>
  <c r="I885" i="4"/>
  <c r="H885" i="4"/>
  <c r="J884" i="4"/>
  <c r="I884" i="4"/>
  <c r="H884" i="4"/>
  <c r="J883" i="4"/>
  <c r="I883" i="4"/>
  <c r="H883" i="4"/>
  <c r="J882" i="4"/>
  <c r="I882" i="4"/>
  <c r="H882" i="4"/>
  <c r="J881" i="4"/>
  <c r="I881" i="4"/>
  <c r="H881" i="4"/>
  <c r="J880" i="4"/>
  <c r="I880" i="4"/>
  <c r="H880" i="4"/>
  <c r="J879" i="4"/>
  <c r="I879" i="4"/>
  <c r="H879" i="4"/>
  <c r="J878" i="4"/>
  <c r="I878" i="4"/>
  <c r="H878" i="4"/>
  <c r="J877" i="4"/>
  <c r="I877" i="4"/>
  <c r="H877" i="4"/>
  <c r="J876" i="4"/>
  <c r="I876" i="4"/>
  <c r="H876" i="4"/>
  <c r="J875" i="4"/>
  <c r="I875" i="4"/>
  <c r="H875" i="4"/>
  <c r="J874" i="4"/>
  <c r="I874" i="4"/>
  <c r="H874" i="4"/>
  <c r="J873" i="4"/>
  <c r="I873" i="4"/>
  <c r="H873" i="4"/>
  <c r="J872" i="4"/>
  <c r="I872" i="4"/>
  <c r="H872" i="4"/>
  <c r="J871" i="4"/>
  <c r="I871" i="4"/>
  <c r="H871" i="4"/>
  <c r="J870" i="4"/>
  <c r="I870" i="4"/>
  <c r="H870" i="4"/>
  <c r="J869" i="4"/>
  <c r="I869" i="4"/>
  <c r="H869" i="4"/>
  <c r="J868" i="4"/>
  <c r="I868" i="4"/>
  <c r="H868" i="4"/>
  <c r="J867" i="4"/>
  <c r="I867" i="4"/>
  <c r="H867" i="4"/>
  <c r="J866" i="4"/>
  <c r="I866" i="4"/>
  <c r="H866" i="4"/>
  <c r="J865" i="4"/>
  <c r="I865" i="4"/>
  <c r="H865" i="4"/>
  <c r="J864" i="4"/>
  <c r="I864" i="4"/>
  <c r="H864" i="4"/>
  <c r="J863" i="4"/>
  <c r="I863" i="4"/>
  <c r="H863" i="4"/>
  <c r="J862" i="4"/>
  <c r="I862" i="4"/>
  <c r="H862" i="4"/>
  <c r="J861" i="4"/>
  <c r="I861" i="4"/>
  <c r="H861" i="4"/>
  <c r="J860" i="4"/>
  <c r="I860" i="4"/>
  <c r="H860" i="4"/>
  <c r="J859" i="4"/>
  <c r="I859" i="4"/>
  <c r="H859" i="4"/>
  <c r="J858" i="4"/>
  <c r="I858" i="4"/>
  <c r="H858" i="4"/>
  <c r="J857" i="4"/>
  <c r="I857" i="4"/>
  <c r="H857" i="4"/>
  <c r="J856" i="4"/>
  <c r="I856" i="4"/>
  <c r="H856" i="4"/>
  <c r="J855" i="4"/>
  <c r="I855" i="4"/>
  <c r="H855" i="4"/>
  <c r="J854" i="4"/>
  <c r="I854" i="4"/>
  <c r="H854" i="4"/>
  <c r="J853" i="4"/>
  <c r="I853" i="4"/>
  <c r="H853" i="4"/>
  <c r="J852" i="4"/>
  <c r="I852" i="4"/>
  <c r="H852" i="4"/>
  <c r="J851" i="4"/>
  <c r="I851" i="4"/>
  <c r="H851" i="4"/>
  <c r="J850" i="4"/>
  <c r="I850" i="4"/>
  <c r="H850" i="4"/>
  <c r="J849" i="4"/>
  <c r="I849" i="4"/>
  <c r="H849" i="4"/>
  <c r="J848" i="4"/>
  <c r="I848" i="4"/>
  <c r="H848" i="4"/>
  <c r="J847" i="4"/>
  <c r="I847" i="4"/>
  <c r="H847" i="4"/>
  <c r="J846" i="4"/>
  <c r="I846" i="4"/>
  <c r="H846" i="4"/>
  <c r="J845" i="4"/>
  <c r="I845" i="4"/>
  <c r="H845" i="4"/>
  <c r="J844" i="4"/>
  <c r="I844" i="4"/>
  <c r="H844" i="4"/>
  <c r="J843" i="4"/>
  <c r="I843" i="4"/>
  <c r="H843" i="4"/>
  <c r="J842" i="4"/>
  <c r="I842" i="4"/>
  <c r="H842" i="4"/>
  <c r="J841" i="4"/>
  <c r="I841" i="4"/>
  <c r="H841" i="4"/>
  <c r="J840" i="4"/>
  <c r="I840" i="4"/>
  <c r="H840" i="4"/>
  <c r="J839" i="4"/>
  <c r="I839" i="4"/>
  <c r="H839" i="4"/>
  <c r="J838" i="4"/>
  <c r="I838" i="4"/>
  <c r="H838" i="4"/>
  <c r="J837" i="4"/>
  <c r="I837" i="4"/>
  <c r="H837" i="4"/>
  <c r="J836" i="4"/>
  <c r="I836" i="4"/>
  <c r="H836" i="4"/>
  <c r="J835" i="4"/>
  <c r="I835" i="4"/>
  <c r="H835" i="4"/>
  <c r="J834" i="4"/>
  <c r="I834" i="4"/>
  <c r="H834" i="4"/>
  <c r="J833" i="4"/>
  <c r="I833" i="4"/>
  <c r="H833" i="4"/>
  <c r="J832" i="4"/>
  <c r="I832" i="4"/>
  <c r="H832" i="4"/>
  <c r="J831" i="4"/>
  <c r="I831" i="4"/>
  <c r="H831" i="4"/>
  <c r="J830" i="4"/>
  <c r="I830" i="4"/>
  <c r="H830" i="4"/>
  <c r="J829" i="4"/>
  <c r="I829" i="4"/>
  <c r="H829" i="4"/>
  <c r="J828" i="4"/>
  <c r="I828" i="4"/>
  <c r="H828" i="4"/>
  <c r="J827" i="4"/>
  <c r="I827" i="4"/>
  <c r="H827" i="4"/>
  <c r="J826" i="4"/>
  <c r="I826" i="4"/>
  <c r="H826" i="4"/>
  <c r="J825" i="4"/>
  <c r="I825" i="4"/>
  <c r="H825" i="4"/>
  <c r="J824" i="4"/>
  <c r="I824" i="4"/>
  <c r="H824" i="4"/>
  <c r="J823" i="4"/>
  <c r="I823" i="4"/>
  <c r="H823" i="4"/>
  <c r="J822" i="4"/>
  <c r="I822" i="4"/>
  <c r="H822" i="4"/>
  <c r="J821" i="4"/>
  <c r="I821" i="4"/>
  <c r="H821" i="4"/>
  <c r="J820" i="4"/>
  <c r="I820" i="4"/>
  <c r="H820" i="4"/>
  <c r="J819" i="4"/>
  <c r="I819" i="4"/>
  <c r="H819" i="4"/>
  <c r="J818" i="4"/>
  <c r="I818" i="4"/>
  <c r="H818" i="4"/>
  <c r="J817" i="4"/>
  <c r="I817" i="4"/>
  <c r="H817" i="4"/>
  <c r="J816" i="4"/>
  <c r="I816" i="4"/>
  <c r="H816" i="4"/>
  <c r="J815" i="4"/>
  <c r="I815" i="4"/>
  <c r="H815" i="4"/>
  <c r="J814" i="4"/>
  <c r="I814" i="4"/>
  <c r="H814" i="4"/>
  <c r="J813" i="4"/>
  <c r="I813" i="4"/>
  <c r="H813" i="4"/>
  <c r="J812" i="4"/>
  <c r="I812" i="4"/>
  <c r="H812" i="4"/>
  <c r="J811" i="4"/>
  <c r="I811" i="4"/>
  <c r="H811" i="4"/>
  <c r="J810" i="4"/>
  <c r="I810" i="4"/>
  <c r="H810" i="4"/>
  <c r="J809" i="4"/>
  <c r="I809" i="4"/>
  <c r="H809" i="4"/>
  <c r="J808" i="4"/>
  <c r="I808" i="4"/>
  <c r="H808" i="4"/>
  <c r="J807" i="4"/>
  <c r="I807" i="4"/>
  <c r="H807" i="4"/>
  <c r="J806" i="4"/>
  <c r="I806" i="4"/>
  <c r="H806" i="4"/>
  <c r="J805" i="4"/>
  <c r="I805" i="4"/>
  <c r="H805" i="4"/>
  <c r="J804" i="4"/>
  <c r="I804" i="4"/>
  <c r="H804" i="4"/>
  <c r="J803" i="4"/>
  <c r="I803" i="4"/>
  <c r="H803" i="4"/>
  <c r="J802" i="4"/>
  <c r="I802" i="4"/>
  <c r="H802" i="4"/>
  <c r="J801" i="4"/>
  <c r="I801" i="4"/>
  <c r="H801" i="4"/>
  <c r="J800" i="4"/>
  <c r="I800" i="4"/>
  <c r="H800" i="4"/>
  <c r="J799" i="4"/>
  <c r="I799" i="4"/>
  <c r="H799" i="4"/>
  <c r="J798" i="4"/>
  <c r="I798" i="4"/>
  <c r="H798" i="4"/>
  <c r="J797" i="4"/>
  <c r="I797" i="4"/>
  <c r="H797" i="4"/>
  <c r="J796" i="4"/>
  <c r="I796" i="4"/>
  <c r="H796" i="4"/>
  <c r="J795" i="4"/>
  <c r="I795" i="4"/>
  <c r="H795" i="4"/>
  <c r="J794" i="4"/>
  <c r="I794" i="4"/>
  <c r="H794" i="4"/>
  <c r="J793" i="4"/>
  <c r="I793" i="4"/>
  <c r="H793" i="4"/>
  <c r="J792" i="4"/>
  <c r="I792" i="4"/>
  <c r="H792" i="4"/>
  <c r="J791" i="4"/>
  <c r="I791" i="4"/>
  <c r="H791" i="4"/>
  <c r="J790" i="4"/>
  <c r="I790" i="4"/>
  <c r="H790" i="4"/>
  <c r="J789" i="4"/>
  <c r="I789" i="4"/>
  <c r="H789" i="4"/>
  <c r="J788" i="4"/>
  <c r="I788" i="4"/>
  <c r="H788" i="4"/>
  <c r="J787" i="4"/>
  <c r="I787" i="4"/>
  <c r="H787" i="4"/>
  <c r="J786" i="4"/>
  <c r="I786" i="4"/>
  <c r="H786" i="4"/>
  <c r="J785" i="4"/>
  <c r="I785" i="4"/>
  <c r="H785" i="4"/>
  <c r="J784" i="4"/>
  <c r="I784" i="4"/>
  <c r="H784" i="4"/>
  <c r="J783" i="4"/>
  <c r="I783" i="4"/>
  <c r="H783" i="4"/>
  <c r="J782" i="4"/>
  <c r="I782" i="4"/>
  <c r="H782" i="4"/>
  <c r="J781" i="4"/>
  <c r="I781" i="4"/>
  <c r="H781" i="4"/>
  <c r="J780" i="4"/>
  <c r="I780" i="4"/>
  <c r="H780" i="4"/>
  <c r="J779" i="4"/>
  <c r="I779" i="4"/>
  <c r="H779" i="4"/>
  <c r="J778" i="4"/>
  <c r="I778" i="4"/>
  <c r="H778" i="4"/>
  <c r="J777" i="4"/>
  <c r="I777" i="4"/>
  <c r="H777" i="4"/>
  <c r="J776" i="4"/>
  <c r="I776" i="4"/>
  <c r="H776" i="4"/>
  <c r="J775" i="4"/>
  <c r="I775" i="4"/>
  <c r="H775" i="4"/>
  <c r="J774" i="4"/>
  <c r="I774" i="4"/>
  <c r="H774" i="4"/>
  <c r="J773" i="4"/>
  <c r="I773" i="4"/>
  <c r="H773" i="4"/>
  <c r="J772" i="4"/>
  <c r="I772" i="4"/>
  <c r="H772" i="4"/>
  <c r="J771" i="4"/>
  <c r="I771" i="4"/>
  <c r="H771" i="4"/>
  <c r="J770" i="4"/>
  <c r="I770" i="4"/>
  <c r="H770" i="4"/>
  <c r="J769" i="4"/>
  <c r="I769" i="4"/>
  <c r="H769" i="4"/>
  <c r="J768" i="4"/>
  <c r="I768" i="4"/>
  <c r="H768" i="4"/>
  <c r="J767" i="4"/>
  <c r="I767" i="4"/>
  <c r="H767" i="4"/>
  <c r="J766" i="4"/>
  <c r="I766" i="4"/>
  <c r="H766" i="4"/>
  <c r="J765" i="4"/>
  <c r="I765" i="4"/>
  <c r="H765" i="4"/>
  <c r="J764" i="4"/>
  <c r="I764" i="4"/>
  <c r="H764" i="4"/>
  <c r="J763" i="4"/>
  <c r="I763" i="4"/>
  <c r="H763" i="4"/>
  <c r="J762" i="4"/>
  <c r="I762" i="4"/>
  <c r="H762" i="4"/>
  <c r="J761" i="4"/>
  <c r="I761" i="4"/>
  <c r="H761" i="4"/>
  <c r="J760" i="4"/>
  <c r="I760" i="4"/>
  <c r="H760" i="4"/>
  <c r="J759" i="4"/>
  <c r="I759" i="4"/>
  <c r="H759" i="4"/>
  <c r="J758" i="4"/>
  <c r="I758" i="4"/>
  <c r="H758" i="4"/>
  <c r="J757" i="4"/>
  <c r="I757" i="4"/>
  <c r="H757" i="4"/>
  <c r="J756" i="4"/>
  <c r="I756" i="4"/>
  <c r="H756" i="4"/>
  <c r="J755" i="4"/>
  <c r="I755" i="4"/>
  <c r="H755" i="4"/>
  <c r="J754" i="4"/>
  <c r="I754" i="4"/>
  <c r="H754" i="4"/>
  <c r="J753" i="4"/>
  <c r="I753" i="4"/>
  <c r="H753" i="4"/>
  <c r="J752" i="4"/>
  <c r="I752" i="4"/>
  <c r="H752" i="4"/>
  <c r="J751" i="4"/>
  <c r="I751" i="4"/>
  <c r="H751" i="4"/>
  <c r="J750" i="4"/>
  <c r="I750" i="4"/>
  <c r="H750" i="4"/>
  <c r="J749" i="4"/>
  <c r="I749" i="4"/>
  <c r="H749" i="4"/>
  <c r="J748" i="4"/>
  <c r="I748" i="4"/>
  <c r="H748" i="4"/>
  <c r="J747" i="4"/>
  <c r="I747" i="4"/>
  <c r="H747" i="4"/>
  <c r="J746" i="4"/>
  <c r="I746" i="4"/>
  <c r="H746" i="4"/>
  <c r="J745" i="4"/>
  <c r="I745" i="4"/>
  <c r="H745" i="4"/>
  <c r="J744" i="4"/>
  <c r="I744" i="4"/>
  <c r="H744" i="4"/>
  <c r="J743" i="4"/>
  <c r="I743" i="4"/>
  <c r="H743" i="4"/>
  <c r="J742" i="4"/>
  <c r="I742" i="4"/>
  <c r="H742" i="4"/>
  <c r="J741" i="4"/>
  <c r="I741" i="4"/>
  <c r="H741" i="4"/>
  <c r="J740" i="4"/>
  <c r="I740" i="4"/>
  <c r="H740" i="4"/>
  <c r="J739" i="4"/>
  <c r="I739" i="4"/>
  <c r="H739" i="4"/>
  <c r="J738" i="4"/>
  <c r="I738" i="4"/>
  <c r="H738" i="4"/>
  <c r="J737" i="4"/>
  <c r="I737" i="4"/>
  <c r="H737" i="4"/>
  <c r="J736" i="4"/>
  <c r="I736" i="4"/>
  <c r="H736" i="4"/>
  <c r="J735" i="4"/>
  <c r="I735" i="4"/>
  <c r="H735" i="4"/>
  <c r="J734" i="4"/>
  <c r="I734" i="4"/>
  <c r="H734" i="4"/>
  <c r="J733" i="4"/>
  <c r="I733" i="4"/>
  <c r="H733" i="4"/>
  <c r="J732" i="4"/>
  <c r="I732" i="4"/>
  <c r="H732" i="4"/>
  <c r="J731" i="4"/>
  <c r="I731" i="4"/>
  <c r="H731" i="4"/>
  <c r="J730" i="4"/>
  <c r="I730" i="4"/>
  <c r="H730" i="4"/>
  <c r="J729" i="4"/>
  <c r="I729" i="4"/>
  <c r="H729" i="4"/>
  <c r="J728" i="4"/>
  <c r="I728" i="4"/>
  <c r="H728" i="4"/>
  <c r="J727" i="4"/>
  <c r="I727" i="4"/>
  <c r="H727" i="4"/>
  <c r="J726" i="4"/>
  <c r="I726" i="4"/>
  <c r="H726" i="4"/>
  <c r="J725" i="4"/>
  <c r="I725" i="4"/>
  <c r="H725" i="4"/>
  <c r="J724" i="4"/>
  <c r="I724" i="4"/>
  <c r="H724" i="4"/>
  <c r="J723" i="4"/>
  <c r="I723" i="4"/>
  <c r="H723" i="4"/>
  <c r="J722" i="4"/>
  <c r="I722" i="4"/>
  <c r="H722" i="4"/>
  <c r="J721" i="4"/>
  <c r="I721" i="4"/>
  <c r="H721" i="4"/>
  <c r="J720" i="4"/>
  <c r="I720" i="4"/>
  <c r="H720" i="4"/>
  <c r="J719" i="4"/>
  <c r="I719" i="4"/>
  <c r="H719" i="4"/>
  <c r="J718" i="4"/>
  <c r="I718" i="4"/>
  <c r="H718" i="4"/>
  <c r="J717" i="4"/>
  <c r="I717" i="4"/>
  <c r="H717" i="4"/>
  <c r="J716" i="4"/>
  <c r="I716" i="4"/>
  <c r="H716" i="4"/>
  <c r="J715" i="4"/>
  <c r="I715" i="4"/>
  <c r="H715" i="4"/>
  <c r="J714" i="4"/>
  <c r="I714" i="4"/>
  <c r="H714" i="4"/>
  <c r="J713" i="4"/>
  <c r="I713" i="4"/>
  <c r="H713" i="4"/>
  <c r="J712" i="4"/>
  <c r="I712" i="4"/>
  <c r="H712" i="4"/>
  <c r="J711" i="4"/>
  <c r="I711" i="4"/>
  <c r="H711" i="4"/>
  <c r="J710" i="4"/>
  <c r="I710" i="4"/>
  <c r="H710" i="4"/>
  <c r="J709" i="4"/>
  <c r="I709" i="4"/>
  <c r="H709" i="4"/>
  <c r="J708" i="4"/>
  <c r="I708" i="4"/>
  <c r="H708" i="4"/>
  <c r="J707" i="4"/>
  <c r="I707" i="4"/>
  <c r="H707" i="4"/>
  <c r="J706" i="4"/>
  <c r="I706" i="4"/>
  <c r="H706" i="4"/>
  <c r="J705" i="4"/>
  <c r="I705" i="4"/>
  <c r="H705" i="4"/>
  <c r="J704" i="4"/>
  <c r="I704" i="4"/>
  <c r="H704" i="4"/>
  <c r="J703" i="4"/>
  <c r="I703" i="4"/>
  <c r="H703" i="4"/>
  <c r="J702" i="4"/>
  <c r="I702" i="4"/>
  <c r="H702" i="4"/>
  <c r="J701" i="4"/>
  <c r="I701" i="4"/>
  <c r="H701" i="4"/>
  <c r="J700" i="4"/>
  <c r="I700" i="4"/>
  <c r="H700" i="4"/>
  <c r="J699" i="4"/>
  <c r="I699" i="4"/>
  <c r="H699" i="4"/>
  <c r="J698" i="4"/>
  <c r="I698" i="4"/>
  <c r="H698" i="4"/>
  <c r="J697" i="4"/>
  <c r="I697" i="4"/>
  <c r="H697" i="4"/>
  <c r="J696" i="4"/>
  <c r="I696" i="4"/>
  <c r="H696" i="4"/>
  <c r="J695" i="4"/>
  <c r="I695" i="4"/>
  <c r="H695" i="4"/>
  <c r="J694" i="4"/>
  <c r="I694" i="4"/>
  <c r="H694" i="4"/>
  <c r="J693" i="4"/>
  <c r="I693" i="4"/>
  <c r="H693" i="4"/>
  <c r="J692" i="4"/>
  <c r="I692" i="4"/>
  <c r="H692" i="4"/>
  <c r="J691" i="4"/>
  <c r="I691" i="4"/>
  <c r="H691" i="4"/>
  <c r="J690" i="4"/>
  <c r="I690" i="4"/>
  <c r="H690" i="4"/>
  <c r="J689" i="4"/>
  <c r="I689" i="4"/>
  <c r="H689" i="4"/>
  <c r="J688" i="4"/>
  <c r="I688" i="4"/>
  <c r="H688" i="4"/>
  <c r="J687" i="4"/>
  <c r="I687" i="4"/>
  <c r="H687" i="4"/>
  <c r="J686" i="4"/>
  <c r="I686" i="4"/>
  <c r="H686" i="4"/>
  <c r="J685" i="4"/>
  <c r="I685" i="4"/>
  <c r="H685" i="4"/>
  <c r="J684" i="4"/>
  <c r="I684" i="4"/>
  <c r="H684" i="4"/>
  <c r="J683" i="4"/>
  <c r="I683" i="4"/>
  <c r="H683" i="4"/>
  <c r="J682" i="4"/>
  <c r="I682" i="4"/>
  <c r="H682" i="4"/>
  <c r="J681" i="4"/>
  <c r="I681" i="4"/>
  <c r="H681" i="4"/>
  <c r="J680" i="4"/>
  <c r="I680" i="4"/>
  <c r="H680" i="4"/>
  <c r="J679" i="4"/>
  <c r="I679" i="4"/>
  <c r="H679" i="4"/>
  <c r="J678" i="4"/>
  <c r="I678" i="4"/>
  <c r="H678" i="4"/>
  <c r="J677" i="4"/>
  <c r="I677" i="4"/>
  <c r="H677" i="4"/>
  <c r="J676" i="4"/>
  <c r="I676" i="4"/>
  <c r="H676" i="4"/>
  <c r="J675" i="4"/>
  <c r="I675" i="4"/>
  <c r="H675" i="4"/>
  <c r="J674" i="4"/>
  <c r="I674" i="4"/>
  <c r="H674" i="4"/>
  <c r="J673" i="4"/>
  <c r="I673" i="4"/>
  <c r="H673" i="4"/>
  <c r="J672" i="4"/>
  <c r="I672" i="4"/>
  <c r="H672" i="4"/>
  <c r="J671" i="4"/>
  <c r="I671" i="4"/>
  <c r="H671" i="4"/>
  <c r="J670" i="4"/>
  <c r="I670" i="4"/>
  <c r="H670" i="4"/>
  <c r="J669" i="4"/>
  <c r="I669" i="4"/>
  <c r="H669" i="4"/>
  <c r="J668" i="4"/>
  <c r="I668" i="4"/>
  <c r="H668" i="4"/>
  <c r="J667" i="4"/>
  <c r="I667" i="4"/>
  <c r="H667" i="4"/>
  <c r="J666" i="4"/>
  <c r="I666" i="4"/>
  <c r="H666" i="4"/>
  <c r="J665" i="4"/>
  <c r="I665" i="4"/>
  <c r="H665" i="4"/>
  <c r="J664" i="4"/>
  <c r="I664" i="4"/>
  <c r="H664" i="4"/>
  <c r="J663" i="4"/>
  <c r="I663" i="4"/>
  <c r="H663" i="4"/>
  <c r="J662" i="4"/>
  <c r="I662" i="4"/>
  <c r="H662" i="4"/>
  <c r="J661" i="4"/>
  <c r="I661" i="4"/>
  <c r="H661" i="4"/>
  <c r="J660" i="4"/>
  <c r="I660" i="4"/>
  <c r="H660" i="4"/>
  <c r="J659" i="4"/>
  <c r="I659" i="4"/>
  <c r="H659" i="4"/>
  <c r="J658" i="4"/>
  <c r="I658" i="4"/>
  <c r="H658" i="4"/>
  <c r="J657" i="4"/>
  <c r="I657" i="4"/>
  <c r="H657" i="4"/>
  <c r="J656" i="4"/>
  <c r="I656" i="4"/>
  <c r="H656" i="4"/>
  <c r="J655" i="4"/>
  <c r="I655" i="4"/>
  <c r="H655" i="4"/>
  <c r="J654" i="4"/>
  <c r="I654" i="4"/>
  <c r="H654" i="4"/>
  <c r="J653" i="4"/>
  <c r="I653" i="4"/>
  <c r="H653" i="4"/>
  <c r="J652" i="4"/>
  <c r="I652" i="4"/>
  <c r="H652" i="4"/>
  <c r="J651" i="4"/>
  <c r="I651" i="4"/>
  <c r="H651" i="4"/>
  <c r="J650" i="4"/>
  <c r="I650" i="4"/>
  <c r="H650" i="4"/>
  <c r="J649" i="4"/>
  <c r="I649" i="4"/>
  <c r="H649" i="4"/>
  <c r="J648" i="4"/>
  <c r="I648" i="4"/>
  <c r="H648" i="4"/>
  <c r="J647" i="4"/>
  <c r="I647" i="4"/>
  <c r="H647" i="4"/>
  <c r="J646" i="4"/>
  <c r="I646" i="4"/>
  <c r="H646" i="4"/>
  <c r="J645" i="4"/>
  <c r="I645" i="4"/>
  <c r="H645" i="4"/>
  <c r="J644" i="4"/>
  <c r="I644" i="4"/>
  <c r="H644" i="4"/>
  <c r="J643" i="4"/>
  <c r="I643" i="4"/>
  <c r="H643" i="4"/>
  <c r="J642" i="4"/>
  <c r="I642" i="4"/>
  <c r="H642" i="4"/>
  <c r="J641" i="4"/>
  <c r="I641" i="4"/>
  <c r="H641" i="4"/>
  <c r="J640" i="4"/>
  <c r="I640" i="4"/>
  <c r="H640" i="4"/>
  <c r="J639" i="4"/>
  <c r="I639" i="4"/>
  <c r="H639" i="4"/>
  <c r="J638" i="4"/>
  <c r="I638" i="4"/>
  <c r="H638" i="4"/>
  <c r="J637" i="4"/>
  <c r="I637" i="4"/>
  <c r="H637" i="4"/>
  <c r="J636" i="4"/>
  <c r="I636" i="4"/>
  <c r="H636" i="4"/>
  <c r="J635" i="4"/>
  <c r="I635" i="4"/>
  <c r="H635" i="4"/>
  <c r="J634" i="4"/>
  <c r="I634" i="4"/>
  <c r="H634" i="4"/>
  <c r="J633" i="4"/>
  <c r="I633" i="4"/>
  <c r="H633" i="4"/>
  <c r="J632" i="4"/>
  <c r="I632" i="4"/>
  <c r="H632" i="4"/>
  <c r="J631" i="4"/>
  <c r="I631" i="4"/>
  <c r="H631" i="4"/>
  <c r="J630" i="4"/>
  <c r="I630" i="4"/>
  <c r="H630" i="4"/>
  <c r="J629" i="4"/>
  <c r="I629" i="4"/>
  <c r="H629" i="4"/>
  <c r="J628" i="4"/>
  <c r="I628" i="4"/>
  <c r="H628" i="4"/>
  <c r="J627" i="4"/>
  <c r="I627" i="4"/>
  <c r="H627" i="4"/>
  <c r="J626" i="4"/>
  <c r="I626" i="4"/>
  <c r="H626" i="4"/>
  <c r="J625" i="4"/>
  <c r="I625" i="4"/>
  <c r="H625" i="4"/>
  <c r="J624" i="4"/>
  <c r="I624" i="4"/>
  <c r="H624" i="4"/>
  <c r="J623" i="4"/>
  <c r="I623" i="4"/>
  <c r="H623" i="4"/>
  <c r="J622" i="4"/>
  <c r="I622" i="4"/>
  <c r="H622" i="4"/>
  <c r="J621" i="4"/>
  <c r="I621" i="4"/>
  <c r="H621" i="4"/>
  <c r="J620" i="4"/>
  <c r="I620" i="4"/>
  <c r="H620" i="4"/>
  <c r="J619" i="4"/>
  <c r="I619" i="4"/>
  <c r="H619" i="4"/>
  <c r="J618" i="4"/>
  <c r="I618" i="4"/>
  <c r="H618" i="4"/>
  <c r="J617" i="4"/>
  <c r="I617" i="4"/>
  <c r="H617" i="4"/>
  <c r="J616" i="4"/>
  <c r="I616" i="4"/>
  <c r="H616" i="4"/>
  <c r="J615" i="4"/>
  <c r="I615" i="4"/>
  <c r="H615" i="4"/>
  <c r="J614" i="4"/>
  <c r="I614" i="4"/>
  <c r="H614" i="4"/>
  <c r="J613" i="4"/>
  <c r="I613" i="4"/>
  <c r="H613" i="4"/>
  <c r="J612" i="4"/>
  <c r="I612" i="4"/>
  <c r="H612" i="4"/>
  <c r="J611" i="4"/>
  <c r="I611" i="4"/>
  <c r="H611" i="4"/>
  <c r="J610" i="4"/>
  <c r="I610" i="4"/>
  <c r="H610" i="4"/>
  <c r="J609" i="4"/>
  <c r="I609" i="4"/>
  <c r="H609" i="4"/>
  <c r="J608" i="4"/>
  <c r="I608" i="4"/>
  <c r="H608" i="4"/>
  <c r="J607" i="4"/>
  <c r="I607" i="4"/>
  <c r="H607" i="4"/>
  <c r="J606" i="4"/>
  <c r="I606" i="4"/>
  <c r="H606" i="4"/>
  <c r="J605" i="4"/>
  <c r="I605" i="4"/>
  <c r="H605" i="4"/>
  <c r="J604" i="4"/>
  <c r="I604" i="4"/>
  <c r="H604" i="4"/>
  <c r="J603" i="4"/>
  <c r="I603" i="4"/>
  <c r="H603" i="4"/>
  <c r="J602" i="4"/>
  <c r="I602" i="4"/>
  <c r="H602" i="4"/>
  <c r="J601" i="4"/>
  <c r="I601" i="4"/>
  <c r="H601" i="4"/>
  <c r="J600" i="4"/>
  <c r="I600" i="4"/>
  <c r="H600" i="4"/>
  <c r="J599" i="4"/>
  <c r="I599" i="4"/>
  <c r="H599" i="4"/>
  <c r="J598" i="4"/>
  <c r="I598" i="4"/>
  <c r="H598" i="4"/>
  <c r="J597" i="4"/>
  <c r="I597" i="4"/>
  <c r="H597" i="4"/>
  <c r="J596" i="4"/>
  <c r="I596" i="4"/>
  <c r="H596" i="4"/>
  <c r="J595" i="4"/>
  <c r="I595" i="4"/>
  <c r="H595" i="4"/>
  <c r="J594" i="4"/>
  <c r="I594" i="4"/>
  <c r="H594" i="4"/>
  <c r="J593" i="4"/>
  <c r="I593" i="4"/>
  <c r="H593" i="4"/>
  <c r="J592" i="4"/>
  <c r="I592" i="4"/>
  <c r="H592" i="4"/>
  <c r="J591" i="4"/>
  <c r="I591" i="4"/>
  <c r="H591" i="4"/>
  <c r="J590" i="4"/>
  <c r="I590" i="4"/>
  <c r="H590" i="4"/>
  <c r="J589" i="4"/>
  <c r="I589" i="4"/>
  <c r="H589" i="4"/>
  <c r="J588" i="4"/>
  <c r="I588" i="4"/>
  <c r="H588" i="4"/>
  <c r="J587" i="4"/>
  <c r="I587" i="4"/>
  <c r="H587" i="4"/>
  <c r="J586" i="4"/>
  <c r="I586" i="4"/>
  <c r="H586" i="4"/>
  <c r="J585" i="4"/>
  <c r="I585" i="4"/>
  <c r="H585" i="4"/>
  <c r="J584" i="4"/>
  <c r="I584" i="4"/>
  <c r="H584" i="4"/>
  <c r="J583" i="4"/>
  <c r="I583" i="4"/>
  <c r="H583" i="4"/>
  <c r="J582" i="4"/>
  <c r="I582" i="4"/>
  <c r="H582" i="4"/>
  <c r="J581" i="4"/>
  <c r="I581" i="4"/>
  <c r="H581" i="4"/>
  <c r="J580" i="4"/>
  <c r="I580" i="4"/>
  <c r="H580" i="4"/>
  <c r="J579" i="4"/>
  <c r="I579" i="4"/>
  <c r="H579" i="4"/>
  <c r="J578" i="4"/>
  <c r="I578" i="4"/>
  <c r="H578" i="4"/>
  <c r="J577" i="4"/>
  <c r="I577" i="4"/>
  <c r="H577" i="4"/>
  <c r="J576" i="4"/>
  <c r="I576" i="4"/>
  <c r="H576" i="4"/>
  <c r="J575" i="4"/>
  <c r="I575" i="4"/>
  <c r="H575" i="4"/>
  <c r="J574" i="4"/>
  <c r="I574" i="4"/>
  <c r="H574" i="4"/>
  <c r="J573" i="4"/>
  <c r="I573" i="4"/>
  <c r="H573" i="4"/>
  <c r="J572" i="4"/>
  <c r="I572" i="4"/>
  <c r="H572" i="4"/>
  <c r="J571" i="4"/>
  <c r="I571" i="4"/>
  <c r="H571" i="4"/>
  <c r="J570" i="4"/>
  <c r="I570" i="4"/>
  <c r="H570" i="4"/>
  <c r="J569" i="4"/>
  <c r="I569" i="4"/>
  <c r="H569" i="4"/>
  <c r="J568" i="4"/>
  <c r="I568" i="4"/>
  <c r="H568" i="4"/>
  <c r="J567" i="4"/>
  <c r="I567" i="4"/>
  <c r="H567" i="4"/>
  <c r="J566" i="4"/>
  <c r="I566" i="4"/>
  <c r="H566" i="4"/>
  <c r="J565" i="4"/>
  <c r="I565" i="4"/>
  <c r="H565" i="4"/>
  <c r="J564" i="4"/>
  <c r="I564" i="4"/>
  <c r="H564" i="4"/>
  <c r="J563" i="4"/>
  <c r="I563" i="4"/>
  <c r="H563" i="4"/>
  <c r="J562" i="4"/>
  <c r="I562" i="4"/>
  <c r="H562" i="4"/>
  <c r="J561" i="4"/>
  <c r="I561" i="4"/>
  <c r="H561" i="4"/>
  <c r="J560" i="4"/>
  <c r="I560" i="4"/>
  <c r="H560" i="4"/>
  <c r="J559" i="4"/>
  <c r="I559" i="4"/>
  <c r="H559" i="4"/>
  <c r="J558" i="4"/>
  <c r="I558" i="4"/>
  <c r="H558" i="4"/>
  <c r="J557" i="4"/>
  <c r="I557" i="4"/>
  <c r="H557" i="4"/>
  <c r="J556" i="4"/>
  <c r="I556" i="4"/>
  <c r="H556" i="4"/>
  <c r="J555" i="4"/>
  <c r="I555" i="4"/>
  <c r="H555" i="4"/>
  <c r="J554" i="4"/>
  <c r="I554" i="4"/>
  <c r="H554" i="4"/>
  <c r="J553" i="4"/>
  <c r="I553" i="4"/>
  <c r="H553" i="4"/>
  <c r="J552" i="4"/>
  <c r="I552" i="4"/>
  <c r="H552" i="4"/>
  <c r="J551" i="4"/>
  <c r="I551" i="4"/>
  <c r="H551" i="4"/>
  <c r="J550" i="4"/>
  <c r="I550" i="4"/>
  <c r="H550" i="4"/>
  <c r="J549" i="4"/>
  <c r="I549" i="4"/>
  <c r="H549" i="4"/>
  <c r="J548" i="4"/>
  <c r="I548" i="4"/>
  <c r="H548" i="4"/>
  <c r="J547" i="4"/>
  <c r="I547" i="4"/>
  <c r="H547" i="4"/>
  <c r="J546" i="4"/>
  <c r="I546" i="4"/>
  <c r="H546" i="4"/>
  <c r="J545" i="4"/>
  <c r="I545" i="4"/>
  <c r="H545" i="4"/>
  <c r="J544" i="4"/>
  <c r="I544" i="4"/>
  <c r="H544" i="4"/>
  <c r="J543" i="4"/>
  <c r="I543" i="4"/>
  <c r="H543" i="4"/>
  <c r="J542" i="4"/>
  <c r="I542" i="4"/>
  <c r="H542" i="4"/>
  <c r="J541" i="4"/>
  <c r="I541" i="4"/>
  <c r="H541" i="4"/>
  <c r="J540" i="4"/>
  <c r="I540" i="4"/>
  <c r="H540" i="4"/>
  <c r="J539" i="4"/>
  <c r="I539" i="4"/>
  <c r="H539" i="4"/>
  <c r="J538" i="4"/>
  <c r="I538" i="4"/>
  <c r="H538" i="4"/>
  <c r="J537" i="4"/>
  <c r="I537" i="4"/>
  <c r="H537" i="4"/>
  <c r="J536" i="4"/>
  <c r="I536" i="4"/>
  <c r="H536" i="4"/>
  <c r="J535" i="4"/>
  <c r="I535" i="4"/>
  <c r="H535" i="4"/>
  <c r="J534" i="4"/>
  <c r="I534" i="4"/>
  <c r="H534" i="4"/>
  <c r="J533" i="4"/>
  <c r="I533" i="4"/>
  <c r="H533" i="4"/>
  <c r="J532" i="4"/>
  <c r="I532" i="4"/>
  <c r="H532" i="4"/>
  <c r="J531" i="4"/>
  <c r="I531" i="4"/>
  <c r="H531" i="4"/>
  <c r="J530" i="4"/>
  <c r="I530" i="4"/>
  <c r="H530" i="4"/>
  <c r="J529" i="4"/>
  <c r="I529" i="4"/>
  <c r="H529" i="4"/>
  <c r="J528" i="4"/>
  <c r="I528" i="4"/>
  <c r="H528" i="4"/>
  <c r="J527" i="4"/>
  <c r="I527" i="4"/>
  <c r="H527" i="4"/>
  <c r="J526" i="4"/>
  <c r="I526" i="4"/>
  <c r="H526" i="4"/>
  <c r="J525" i="4"/>
  <c r="I525" i="4"/>
  <c r="H525" i="4"/>
  <c r="J524" i="4"/>
  <c r="I524" i="4"/>
  <c r="H524" i="4"/>
  <c r="J523" i="4"/>
  <c r="I523" i="4"/>
  <c r="H523" i="4"/>
  <c r="J522" i="4"/>
  <c r="I522" i="4"/>
  <c r="H522" i="4"/>
  <c r="J521" i="4"/>
  <c r="I521" i="4"/>
  <c r="H521" i="4"/>
  <c r="J520" i="4"/>
  <c r="I520" i="4"/>
  <c r="H520" i="4"/>
  <c r="J519" i="4"/>
  <c r="I519" i="4"/>
  <c r="H519" i="4"/>
  <c r="J518" i="4"/>
  <c r="I518" i="4"/>
  <c r="H518" i="4"/>
  <c r="J517" i="4"/>
  <c r="I517" i="4"/>
  <c r="H517" i="4"/>
  <c r="J516" i="4"/>
  <c r="I516" i="4"/>
  <c r="H516" i="4"/>
  <c r="J515" i="4"/>
  <c r="I515" i="4"/>
  <c r="H515" i="4"/>
  <c r="J514" i="4"/>
  <c r="I514" i="4"/>
  <c r="H514" i="4"/>
  <c r="J513" i="4"/>
  <c r="I513" i="4"/>
  <c r="H513" i="4"/>
  <c r="J512" i="4"/>
  <c r="I512" i="4"/>
  <c r="H512" i="4"/>
  <c r="J511" i="4"/>
  <c r="I511" i="4"/>
  <c r="H511" i="4"/>
  <c r="J510" i="4"/>
  <c r="I510" i="4"/>
  <c r="H510" i="4"/>
  <c r="J509" i="4"/>
  <c r="I509" i="4"/>
  <c r="H509" i="4"/>
  <c r="J508" i="4"/>
  <c r="I508" i="4"/>
  <c r="H508" i="4"/>
  <c r="J507" i="4"/>
  <c r="I507" i="4"/>
  <c r="H507" i="4"/>
  <c r="J506" i="4"/>
  <c r="I506" i="4"/>
  <c r="H506" i="4"/>
  <c r="J505" i="4"/>
  <c r="I505" i="4"/>
  <c r="H505" i="4"/>
  <c r="J504" i="4"/>
  <c r="I504" i="4"/>
  <c r="H504" i="4"/>
  <c r="J503" i="4"/>
  <c r="I503" i="4"/>
  <c r="H503" i="4"/>
  <c r="J502" i="4"/>
  <c r="I502" i="4"/>
  <c r="H502" i="4"/>
  <c r="J501" i="4"/>
  <c r="I501" i="4"/>
  <c r="H501" i="4"/>
  <c r="J500" i="4"/>
  <c r="I500" i="4"/>
  <c r="H500" i="4"/>
  <c r="J499" i="4"/>
  <c r="I499" i="4"/>
  <c r="H499" i="4"/>
  <c r="J498" i="4"/>
  <c r="I498" i="4"/>
  <c r="H498" i="4"/>
  <c r="J497" i="4"/>
  <c r="I497" i="4"/>
  <c r="H497" i="4"/>
  <c r="J496" i="4"/>
  <c r="I496" i="4"/>
  <c r="H496" i="4"/>
  <c r="J495" i="4"/>
  <c r="I495" i="4"/>
  <c r="H495" i="4"/>
  <c r="J494" i="4"/>
  <c r="I494" i="4"/>
  <c r="H494" i="4"/>
  <c r="J493" i="4"/>
  <c r="I493" i="4"/>
  <c r="H493" i="4"/>
  <c r="J492" i="4"/>
  <c r="I492" i="4"/>
  <c r="H492" i="4"/>
  <c r="J491" i="4"/>
  <c r="I491" i="4"/>
  <c r="H491" i="4"/>
  <c r="J490" i="4"/>
  <c r="I490" i="4"/>
  <c r="H490" i="4"/>
  <c r="J489" i="4"/>
  <c r="I489" i="4"/>
  <c r="H489" i="4"/>
  <c r="J488" i="4"/>
  <c r="I488" i="4"/>
  <c r="H488" i="4"/>
  <c r="J487" i="4"/>
  <c r="I487" i="4"/>
  <c r="H487" i="4"/>
  <c r="J486" i="4"/>
  <c r="I486" i="4"/>
  <c r="H486" i="4"/>
  <c r="J485" i="4"/>
  <c r="I485" i="4"/>
  <c r="H485" i="4"/>
  <c r="J484" i="4"/>
  <c r="I484" i="4"/>
  <c r="H484" i="4"/>
  <c r="J483" i="4"/>
  <c r="I483" i="4"/>
  <c r="H483" i="4"/>
  <c r="J482" i="4"/>
  <c r="I482" i="4"/>
  <c r="H482" i="4"/>
  <c r="J481" i="4"/>
  <c r="I481" i="4"/>
  <c r="H481" i="4"/>
  <c r="J480" i="4"/>
  <c r="I480" i="4"/>
  <c r="H480" i="4"/>
  <c r="J479" i="4"/>
  <c r="I479" i="4"/>
  <c r="H479" i="4"/>
  <c r="J478" i="4"/>
  <c r="I478" i="4"/>
  <c r="H478" i="4"/>
  <c r="J477" i="4"/>
  <c r="I477" i="4"/>
  <c r="H477" i="4"/>
  <c r="J476" i="4"/>
  <c r="I476" i="4"/>
  <c r="H476" i="4"/>
  <c r="J475" i="4"/>
  <c r="I475" i="4"/>
  <c r="H475" i="4"/>
  <c r="J474" i="4"/>
  <c r="I474" i="4"/>
  <c r="H474" i="4"/>
  <c r="J473" i="4"/>
  <c r="I473" i="4"/>
  <c r="H473" i="4"/>
  <c r="J472" i="4"/>
  <c r="I472" i="4"/>
  <c r="H472" i="4"/>
  <c r="J471" i="4"/>
  <c r="I471" i="4"/>
  <c r="H471" i="4"/>
  <c r="J470" i="4"/>
  <c r="I470" i="4"/>
  <c r="H470" i="4"/>
  <c r="J469" i="4"/>
  <c r="I469" i="4"/>
  <c r="H469" i="4"/>
  <c r="J468" i="4"/>
  <c r="I468" i="4"/>
  <c r="H468" i="4"/>
  <c r="J467" i="4"/>
  <c r="I467" i="4"/>
  <c r="H467" i="4"/>
  <c r="J466" i="4"/>
  <c r="I466" i="4"/>
  <c r="H466" i="4"/>
  <c r="J465" i="4"/>
  <c r="I465" i="4"/>
  <c r="H465" i="4"/>
  <c r="J464" i="4"/>
  <c r="I464" i="4"/>
  <c r="H464" i="4"/>
  <c r="J463" i="4"/>
  <c r="I463" i="4"/>
  <c r="H463" i="4"/>
  <c r="J462" i="4"/>
  <c r="I462" i="4"/>
  <c r="H462" i="4"/>
  <c r="J461" i="4"/>
  <c r="I461" i="4"/>
  <c r="H461" i="4"/>
  <c r="J460" i="4"/>
  <c r="I460" i="4"/>
  <c r="H460" i="4"/>
  <c r="J459" i="4"/>
  <c r="I459" i="4"/>
  <c r="H459" i="4"/>
  <c r="J458" i="4"/>
  <c r="I458" i="4"/>
  <c r="H458" i="4"/>
  <c r="J457" i="4"/>
  <c r="I457" i="4"/>
  <c r="H457" i="4"/>
  <c r="J456" i="4"/>
  <c r="I456" i="4"/>
  <c r="H456" i="4"/>
  <c r="J455" i="4"/>
  <c r="I455" i="4"/>
  <c r="H455" i="4"/>
  <c r="J454" i="4"/>
  <c r="I454" i="4"/>
  <c r="H454" i="4"/>
  <c r="J453" i="4"/>
  <c r="I453" i="4"/>
  <c r="H453" i="4"/>
  <c r="J452" i="4"/>
  <c r="I452" i="4"/>
  <c r="H452" i="4"/>
  <c r="J451" i="4"/>
  <c r="I451" i="4"/>
  <c r="H451" i="4"/>
  <c r="J450" i="4"/>
  <c r="I450" i="4"/>
  <c r="H450" i="4"/>
  <c r="J449" i="4"/>
  <c r="I449" i="4"/>
  <c r="H449" i="4"/>
  <c r="J448" i="4"/>
  <c r="I448" i="4"/>
  <c r="H448" i="4"/>
  <c r="J447" i="4"/>
  <c r="I447" i="4"/>
  <c r="H447" i="4"/>
  <c r="J446" i="4"/>
  <c r="I446" i="4"/>
  <c r="H446" i="4"/>
  <c r="J445" i="4"/>
  <c r="I445" i="4"/>
  <c r="H445" i="4"/>
  <c r="J444" i="4"/>
  <c r="I444" i="4"/>
  <c r="H444" i="4"/>
  <c r="J443" i="4"/>
  <c r="I443" i="4"/>
  <c r="H443" i="4"/>
  <c r="J442" i="4"/>
  <c r="I442" i="4"/>
  <c r="H442" i="4"/>
  <c r="J441" i="4"/>
  <c r="I441" i="4"/>
  <c r="H441" i="4"/>
  <c r="J440" i="4"/>
  <c r="I440" i="4"/>
  <c r="H440" i="4"/>
  <c r="J439" i="4"/>
  <c r="I439" i="4"/>
  <c r="H439" i="4"/>
  <c r="J438" i="4"/>
  <c r="I438" i="4"/>
  <c r="H438" i="4"/>
  <c r="J437" i="4"/>
  <c r="I437" i="4"/>
  <c r="H437" i="4"/>
  <c r="J436" i="4"/>
  <c r="I436" i="4"/>
  <c r="H436" i="4"/>
  <c r="J435" i="4"/>
  <c r="I435" i="4"/>
  <c r="H435" i="4"/>
  <c r="J434" i="4"/>
  <c r="I434" i="4"/>
  <c r="H434" i="4"/>
  <c r="J433" i="4"/>
  <c r="I433" i="4"/>
  <c r="H433" i="4"/>
  <c r="J432" i="4"/>
  <c r="I432" i="4"/>
  <c r="H432" i="4"/>
  <c r="J431" i="4"/>
  <c r="I431" i="4"/>
  <c r="H431" i="4"/>
  <c r="J430" i="4"/>
  <c r="I430" i="4"/>
  <c r="H430" i="4"/>
  <c r="J429" i="4"/>
  <c r="I429" i="4"/>
  <c r="H429" i="4"/>
  <c r="J428" i="4"/>
  <c r="I428" i="4"/>
  <c r="H428" i="4"/>
  <c r="J427" i="4"/>
  <c r="I427" i="4"/>
  <c r="H427" i="4"/>
  <c r="J426" i="4"/>
  <c r="I426" i="4"/>
  <c r="H426" i="4"/>
  <c r="J425" i="4"/>
  <c r="I425" i="4"/>
  <c r="H425" i="4"/>
  <c r="J424" i="4"/>
  <c r="I424" i="4"/>
  <c r="H424" i="4"/>
  <c r="J423" i="4"/>
  <c r="I423" i="4"/>
  <c r="H423" i="4"/>
  <c r="J422" i="4"/>
  <c r="I422" i="4"/>
  <c r="H422" i="4"/>
  <c r="J421" i="4"/>
  <c r="I421" i="4"/>
  <c r="H421" i="4"/>
  <c r="J420" i="4"/>
  <c r="I420" i="4"/>
  <c r="H420" i="4"/>
  <c r="J419" i="4"/>
  <c r="I419" i="4"/>
  <c r="H419" i="4"/>
  <c r="J418" i="4"/>
  <c r="I418" i="4"/>
  <c r="H418" i="4"/>
  <c r="J417" i="4"/>
  <c r="I417" i="4"/>
  <c r="H417" i="4"/>
  <c r="J416" i="4"/>
  <c r="I416" i="4"/>
  <c r="H416" i="4"/>
  <c r="J415" i="4"/>
  <c r="I415" i="4"/>
  <c r="H415" i="4"/>
  <c r="J414" i="4"/>
  <c r="I414" i="4"/>
  <c r="H414" i="4"/>
  <c r="J413" i="4"/>
  <c r="I413" i="4"/>
  <c r="H413" i="4"/>
  <c r="J412" i="4"/>
  <c r="I412" i="4"/>
  <c r="H412" i="4"/>
  <c r="J411" i="4"/>
  <c r="I411" i="4"/>
  <c r="H411" i="4"/>
  <c r="J410" i="4"/>
  <c r="I410" i="4"/>
  <c r="H410" i="4"/>
  <c r="J409" i="4"/>
  <c r="I409" i="4"/>
  <c r="H409" i="4"/>
  <c r="J408" i="4"/>
  <c r="I408" i="4"/>
  <c r="H408" i="4"/>
  <c r="J407" i="4"/>
  <c r="I407" i="4"/>
  <c r="H407" i="4"/>
  <c r="J406" i="4"/>
  <c r="I406" i="4"/>
  <c r="H406" i="4"/>
  <c r="J405" i="4"/>
  <c r="I405" i="4"/>
  <c r="H405" i="4"/>
  <c r="J404" i="4"/>
  <c r="I404" i="4"/>
  <c r="H404" i="4"/>
  <c r="J403" i="4"/>
  <c r="I403" i="4"/>
  <c r="H403" i="4"/>
  <c r="J402" i="4"/>
  <c r="I402" i="4"/>
  <c r="H402" i="4"/>
  <c r="J401" i="4"/>
  <c r="I401" i="4"/>
  <c r="H401" i="4"/>
  <c r="J400" i="4"/>
  <c r="I400" i="4"/>
  <c r="H400" i="4"/>
  <c r="J399" i="4"/>
  <c r="I399" i="4"/>
  <c r="H399" i="4"/>
  <c r="J398" i="4"/>
  <c r="I398" i="4"/>
  <c r="H398" i="4"/>
  <c r="J397" i="4"/>
  <c r="I397" i="4"/>
  <c r="H397" i="4"/>
  <c r="J396" i="4"/>
  <c r="I396" i="4"/>
  <c r="H396" i="4"/>
  <c r="J395" i="4"/>
  <c r="I395" i="4"/>
  <c r="H395" i="4"/>
  <c r="J394" i="4"/>
  <c r="I394" i="4"/>
  <c r="H394" i="4"/>
  <c r="J393" i="4"/>
  <c r="I393" i="4"/>
  <c r="H393" i="4"/>
  <c r="J392" i="4"/>
  <c r="I392" i="4"/>
  <c r="H392" i="4"/>
  <c r="J391" i="4"/>
  <c r="I391" i="4"/>
  <c r="H391" i="4"/>
  <c r="J390" i="4"/>
  <c r="I390" i="4"/>
  <c r="H390" i="4"/>
  <c r="J389" i="4"/>
  <c r="I389" i="4"/>
  <c r="H389" i="4"/>
  <c r="J388" i="4"/>
  <c r="I388" i="4"/>
  <c r="H388" i="4"/>
  <c r="J387" i="4"/>
  <c r="I387" i="4"/>
  <c r="H387" i="4"/>
  <c r="J386" i="4"/>
  <c r="I386" i="4"/>
  <c r="H386" i="4"/>
  <c r="J385" i="4"/>
  <c r="I385" i="4"/>
  <c r="H385" i="4"/>
  <c r="J384" i="4"/>
  <c r="I384" i="4"/>
  <c r="H384" i="4"/>
  <c r="J383" i="4"/>
  <c r="I383" i="4"/>
  <c r="H383" i="4"/>
  <c r="J382" i="4"/>
  <c r="I382" i="4"/>
  <c r="H382" i="4"/>
  <c r="J381" i="4"/>
  <c r="I381" i="4"/>
  <c r="H381" i="4"/>
  <c r="J380" i="4"/>
  <c r="I380" i="4"/>
  <c r="H380" i="4"/>
  <c r="J379" i="4"/>
  <c r="I379" i="4"/>
  <c r="H379" i="4"/>
  <c r="J378" i="4"/>
  <c r="I378" i="4"/>
  <c r="H378" i="4"/>
  <c r="J377" i="4"/>
  <c r="I377" i="4"/>
  <c r="H377" i="4"/>
  <c r="J376" i="4"/>
  <c r="I376" i="4"/>
  <c r="H376" i="4"/>
  <c r="J375" i="4"/>
  <c r="I375" i="4"/>
  <c r="H375" i="4"/>
  <c r="J374" i="4"/>
  <c r="I374" i="4"/>
  <c r="H374" i="4"/>
  <c r="J373" i="4"/>
  <c r="I373" i="4"/>
  <c r="H373" i="4"/>
  <c r="J372" i="4"/>
  <c r="I372" i="4"/>
  <c r="H372" i="4"/>
  <c r="J371" i="4"/>
  <c r="I371" i="4"/>
  <c r="H371" i="4"/>
  <c r="J370" i="4"/>
  <c r="I370" i="4"/>
  <c r="H370" i="4"/>
  <c r="J369" i="4"/>
  <c r="I369" i="4"/>
  <c r="H369" i="4"/>
  <c r="J368" i="4"/>
  <c r="I368" i="4"/>
  <c r="H368" i="4"/>
  <c r="J367" i="4"/>
  <c r="I367" i="4"/>
  <c r="H367" i="4"/>
  <c r="J366" i="4"/>
  <c r="I366" i="4"/>
  <c r="H366" i="4"/>
  <c r="J365" i="4"/>
  <c r="I365" i="4"/>
  <c r="H365" i="4"/>
  <c r="J364" i="4"/>
  <c r="I364" i="4"/>
  <c r="H364" i="4"/>
  <c r="J363" i="4"/>
  <c r="I363" i="4"/>
  <c r="H363" i="4"/>
  <c r="J362" i="4"/>
  <c r="I362" i="4"/>
  <c r="H362" i="4"/>
  <c r="J361" i="4"/>
  <c r="I361" i="4"/>
  <c r="H361" i="4"/>
  <c r="J360" i="4"/>
  <c r="I360" i="4"/>
  <c r="H360" i="4"/>
  <c r="J359" i="4"/>
  <c r="I359" i="4"/>
  <c r="H359" i="4"/>
  <c r="J358" i="4"/>
  <c r="I358" i="4"/>
  <c r="H358" i="4"/>
  <c r="J357" i="4"/>
  <c r="I357" i="4"/>
  <c r="H357" i="4"/>
  <c r="J356" i="4"/>
  <c r="I356" i="4"/>
  <c r="H356" i="4"/>
  <c r="J355" i="4"/>
  <c r="I355" i="4"/>
  <c r="H355" i="4"/>
  <c r="J354" i="4"/>
  <c r="I354" i="4"/>
  <c r="H354" i="4"/>
  <c r="J353" i="4"/>
  <c r="I353" i="4"/>
  <c r="H353" i="4"/>
  <c r="J352" i="4"/>
  <c r="I352" i="4"/>
  <c r="H352" i="4"/>
  <c r="J351" i="4"/>
  <c r="I351" i="4"/>
  <c r="H351" i="4"/>
  <c r="J350" i="4"/>
  <c r="I350" i="4"/>
  <c r="H350" i="4"/>
  <c r="J349" i="4"/>
  <c r="I349" i="4"/>
  <c r="H349" i="4"/>
  <c r="J348" i="4"/>
  <c r="I348" i="4"/>
  <c r="H348" i="4"/>
  <c r="J347" i="4"/>
  <c r="I347" i="4"/>
  <c r="H347" i="4"/>
  <c r="J346" i="4"/>
  <c r="I346" i="4"/>
  <c r="H346" i="4"/>
  <c r="J345" i="4"/>
  <c r="I345" i="4"/>
  <c r="H345" i="4"/>
  <c r="J344" i="4"/>
  <c r="I344" i="4"/>
  <c r="H344" i="4"/>
  <c r="J343" i="4"/>
  <c r="I343" i="4"/>
  <c r="H343" i="4"/>
  <c r="J342" i="4"/>
  <c r="I342" i="4"/>
  <c r="H342" i="4"/>
  <c r="J341" i="4"/>
  <c r="I341" i="4"/>
  <c r="H341" i="4"/>
  <c r="J340" i="4"/>
  <c r="I340" i="4"/>
  <c r="H340" i="4"/>
  <c r="J339" i="4"/>
  <c r="I339" i="4"/>
  <c r="H339" i="4"/>
  <c r="J338" i="4"/>
  <c r="I338" i="4"/>
  <c r="H338" i="4"/>
  <c r="J337" i="4"/>
  <c r="I337" i="4"/>
  <c r="H337" i="4"/>
  <c r="J336" i="4"/>
  <c r="I336" i="4"/>
  <c r="H336" i="4"/>
  <c r="J335" i="4"/>
  <c r="I335" i="4"/>
  <c r="H335" i="4"/>
  <c r="J334" i="4"/>
  <c r="I334" i="4"/>
  <c r="H334" i="4"/>
  <c r="J333" i="4"/>
  <c r="I333" i="4"/>
  <c r="H333" i="4"/>
  <c r="J332" i="4"/>
  <c r="I332" i="4"/>
  <c r="H332" i="4"/>
  <c r="J331" i="4"/>
  <c r="I331" i="4"/>
  <c r="H331" i="4"/>
  <c r="J330" i="4"/>
  <c r="I330" i="4"/>
  <c r="H330" i="4"/>
  <c r="J329" i="4"/>
  <c r="I329" i="4"/>
  <c r="H329" i="4"/>
  <c r="J328" i="4"/>
  <c r="I328" i="4"/>
  <c r="H328" i="4"/>
  <c r="J327" i="4"/>
  <c r="I327" i="4"/>
  <c r="H327" i="4"/>
  <c r="J326" i="4"/>
  <c r="I326" i="4"/>
  <c r="H326" i="4"/>
  <c r="J325" i="4"/>
  <c r="I325" i="4"/>
  <c r="H325" i="4"/>
  <c r="J324" i="4"/>
  <c r="I324" i="4"/>
  <c r="H324" i="4"/>
  <c r="J323" i="4"/>
  <c r="I323" i="4"/>
  <c r="H323" i="4"/>
  <c r="J322" i="4"/>
  <c r="I322" i="4"/>
  <c r="H322" i="4"/>
  <c r="J321" i="4"/>
  <c r="I321" i="4"/>
  <c r="H321" i="4"/>
  <c r="J320" i="4"/>
  <c r="I320" i="4"/>
  <c r="H320" i="4"/>
  <c r="J319" i="4"/>
  <c r="I319" i="4"/>
  <c r="H319" i="4"/>
  <c r="J318" i="4"/>
  <c r="I318" i="4"/>
  <c r="H318" i="4"/>
  <c r="J317" i="4"/>
  <c r="I317" i="4"/>
  <c r="H317" i="4"/>
  <c r="J316" i="4"/>
  <c r="I316" i="4"/>
  <c r="H316" i="4"/>
  <c r="J315" i="4"/>
  <c r="I315" i="4"/>
  <c r="H315" i="4"/>
  <c r="J314" i="4"/>
  <c r="I314" i="4"/>
  <c r="H314" i="4"/>
  <c r="J313" i="4"/>
  <c r="I313" i="4"/>
  <c r="H313" i="4"/>
  <c r="J312" i="4"/>
  <c r="I312" i="4"/>
  <c r="H312" i="4"/>
  <c r="J311" i="4"/>
  <c r="I311" i="4"/>
  <c r="H311" i="4"/>
  <c r="J310" i="4"/>
  <c r="I310" i="4"/>
  <c r="H310" i="4"/>
  <c r="J309" i="4"/>
  <c r="I309" i="4"/>
  <c r="H309" i="4"/>
  <c r="J308" i="4"/>
  <c r="I308" i="4"/>
  <c r="H308" i="4"/>
  <c r="J307" i="4"/>
  <c r="I307" i="4"/>
  <c r="H307" i="4"/>
  <c r="J306" i="4"/>
  <c r="I306" i="4"/>
  <c r="H306" i="4"/>
  <c r="J305" i="4"/>
  <c r="I305" i="4"/>
  <c r="H305" i="4"/>
  <c r="J304" i="4"/>
  <c r="I304" i="4"/>
  <c r="H304" i="4"/>
  <c r="J303" i="4"/>
  <c r="I303" i="4"/>
  <c r="H303" i="4"/>
  <c r="J302" i="4"/>
  <c r="I302" i="4"/>
  <c r="H302" i="4"/>
  <c r="J301" i="4"/>
  <c r="I301" i="4"/>
  <c r="H301" i="4"/>
  <c r="J300" i="4"/>
  <c r="I300" i="4"/>
  <c r="H300" i="4"/>
  <c r="J299" i="4"/>
  <c r="I299" i="4"/>
  <c r="H299" i="4"/>
  <c r="J298" i="4"/>
  <c r="I298" i="4"/>
  <c r="H298" i="4"/>
  <c r="J297" i="4"/>
  <c r="I297" i="4"/>
  <c r="H297" i="4"/>
  <c r="J296" i="4"/>
  <c r="I296" i="4"/>
  <c r="H296" i="4"/>
  <c r="J295" i="4"/>
  <c r="I295" i="4"/>
  <c r="H295" i="4"/>
  <c r="J294" i="4"/>
  <c r="I294" i="4"/>
  <c r="H294" i="4"/>
  <c r="J293" i="4"/>
  <c r="I293" i="4"/>
  <c r="H293" i="4"/>
  <c r="J292" i="4"/>
  <c r="I292" i="4"/>
  <c r="H292" i="4"/>
  <c r="J291" i="4"/>
  <c r="I291" i="4"/>
  <c r="H291" i="4"/>
  <c r="J290" i="4"/>
  <c r="I290" i="4"/>
  <c r="H290" i="4"/>
  <c r="J289" i="4"/>
  <c r="I289" i="4"/>
  <c r="H289" i="4"/>
  <c r="J288" i="4"/>
  <c r="I288" i="4"/>
  <c r="H288" i="4"/>
  <c r="J287" i="4"/>
  <c r="I287" i="4"/>
  <c r="H287" i="4"/>
  <c r="J286" i="4"/>
  <c r="I286" i="4"/>
  <c r="H286" i="4"/>
  <c r="J285" i="4"/>
  <c r="I285" i="4"/>
  <c r="H285" i="4"/>
  <c r="J284" i="4"/>
  <c r="I284" i="4"/>
  <c r="H284" i="4"/>
  <c r="J283" i="4"/>
  <c r="I283" i="4"/>
  <c r="H283" i="4"/>
  <c r="J282" i="4"/>
  <c r="I282" i="4"/>
  <c r="H282" i="4"/>
  <c r="J281" i="4"/>
  <c r="I281" i="4"/>
  <c r="H281" i="4"/>
  <c r="J280" i="4"/>
  <c r="I280" i="4"/>
  <c r="H280" i="4"/>
  <c r="J279" i="4"/>
  <c r="I279" i="4"/>
  <c r="H279" i="4"/>
  <c r="J278" i="4"/>
  <c r="I278" i="4"/>
  <c r="H278" i="4"/>
  <c r="J277" i="4"/>
  <c r="I277" i="4"/>
  <c r="H277" i="4"/>
  <c r="J276" i="4"/>
  <c r="I276" i="4"/>
  <c r="H276" i="4"/>
  <c r="J275" i="4"/>
  <c r="I275" i="4"/>
  <c r="H275" i="4"/>
  <c r="J274" i="4"/>
  <c r="I274" i="4"/>
  <c r="H274" i="4"/>
  <c r="J273" i="4"/>
  <c r="I273" i="4"/>
  <c r="H273" i="4"/>
  <c r="J272" i="4"/>
  <c r="I272" i="4"/>
  <c r="H272" i="4"/>
  <c r="J271" i="4"/>
  <c r="I271" i="4"/>
  <c r="H271" i="4"/>
  <c r="J270" i="4"/>
  <c r="I270" i="4"/>
  <c r="H270" i="4"/>
  <c r="J269" i="4"/>
  <c r="I269" i="4"/>
  <c r="H269" i="4"/>
  <c r="J268" i="4"/>
  <c r="I268" i="4"/>
  <c r="H268" i="4"/>
  <c r="J267" i="4"/>
  <c r="I267" i="4"/>
  <c r="H267" i="4"/>
  <c r="J266" i="4"/>
  <c r="I266" i="4"/>
  <c r="H266" i="4"/>
  <c r="J265" i="4"/>
  <c r="I265" i="4"/>
  <c r="H265" i="4"/>
  <c r="J264" i="4"/>
  <c r="I264" i="4"/>
  <c r="H264" i="4"/>
  <c r="J263" i="4"/>
  <c r="I263" i="4"/>
  <c r="H263" i="4"/>
  <c r="J262" i="4"/>
  <c r="I262" i="4"/>
  <c r="H262" i="4"/>
  <c r="J261" i="4"/>
  <c r="I261" i="4"/>
  <c r="H261" i="4"/>
  <c r="J260" i="4"/>
  <c r="I260" i="4"/>
  <c r="H260" i="4"/>
  <c r="J259" i="4"/>
  <c r="I259" i="4"/>
  <c r="H259" i="4"/>
  <c r="J258" i="4"/>
  <c r="I258" i="4"/>
  <c r="H258" i="4"/>
  <c r="J257" i="4"/>
  <c r="I257" i="4"/>
  <c r="H257" i="4"/>
  <c r="J256" i="4"/>
  <c r="I256" i="4"/>
  <c r="H256" i="4"/>
  <c r="J255" i="4"/>
  <c r="I255" i="4"/>
  <c r="H255" i="4"/>
  <c r="J254" i="4"/>
  <c r="I254" i="4"/>
  <c r="H254" i="4"/>
  <c r="J253" i="4"/>
  <c r="I253" i="4"/>
  <c r="H253" i="4"/>
  <c r="J252" i="4"/>
  <c r="I252" i="4"/>
  <c r="H252" i="4"/>
  <c r="J251" i="4"/>
  <c r="I251" i="4"/>
  <c r="H251" i="4"/>
  <c r="J250" i="4"/>
  <c r="I250" i="4"/>
  <c r="H250" i="4"/>
  <c r="J249" i="4"/>
  <c r="I249" i="4"/>
  <c r="H249" i="4"/>
  <c r="J248" i="4"/>
  <c r="I248" i="4"/>
  <c r="H248" i="4"/>
  <c r="J247" i="4"/>
  <c r="I247" i="4"/>
  <c r="H247" i="4"/>
  <c r="J246" i="4"/>
  <c r="I246" i="4"/>
  <c r="H246" i="4"/>
  <c r="J245" i="4"/>
  <c r="I245" i="4"/>
  <c r="H245" i="4"/>
  <c r="J244" i="4"/>
  <c r="I244" i="4"/>
  <c r="H244" i="4"/>
  <c r="J243" i="4"/>
  <c r="I243" i="4"/>
  <c r="H243" i="4"/>
  <c r="J242" i="4"/>
  <c r="I242" i="4"/>
  <c r="H242" i="4"/>
  <c r="J241" i="4"/>
  <c r="I241" i="4"/>
  <c r="H241" i="4"/>
  <c r="J240" i="4"/>
  <c r="I240" i="4"/>
  <c r="H240" i="4"/>
  <c r="J239" i="4"/>
  <c r="I239" i="4"/>
  <c r="H239" i="4"/>
  <c r="J238" i="4"/>
  <c r="I238" i="4"/>
  <c r="H238" i="4"/>
  <c r="J237" i="4"/>
  <c r="I237" i="4"/>
  <c r="H237" i="4"/>
  <c r="J236" i="4"/>
  <c r="I236" i="4"/>
  <c r="H236" i="4"/>
  <c r="J235" i="4"/>
  <c r="I235" i="4"/>
  <c r="H235" i="4"/>
  <c r="J234" i="4"/>
  <c r="I234" i="4"/>
  <c r="H234" i="4"/>
  <c r="J233" i="4"/>
  <c r="I233" i="4"/>
  <c r="H233" i="4"/>
  <c r="J232" i="4"/>
  <c r="I232" i="4"/>
  <c r="H232" i="4"/>
  <c r="J231" i="4"/>
  <c r="I231" i="4"/>
  <c r="H231" i="4"/>
  <c r="J230" i="4"/>
  <c r="I230" i="4"/>
  <c r="H230" i="4"/>
  <c r="J229" i="4"/>
  <c r="I229" i="4"/>
  <c r="H229" i="4"/>
  <c r="J228" i="4"/>
  <c r="I228" i="4"/>
  <c r="H228" i="4"/>
  <c r="J227" i="4"/>
  <c r="I227" i="4"/>
  <c r="H227" i="4"/>
  <c r="J226" i="4"/>
  <c r="I226" i="4"/>
  <c r="H226" i="4"/>
  <c r="J225" i="4"/>
  <c r="I225" i="4"/>
  <c r="H225" i="4"/>
  <c r="J224" i="4"/>
  <c r="I224" i="4"/>
  <c r="H224" i="4"/>
  <c r="J223" i="4"/>
  <c r="I223" i="4"/>
  <c r="H223" i="4"/>
  <c r="J222" i="4"/>
  <c r="I222" i="4"/>
  <c r="H222" i="4"/>
  <c r="J221" i="4"/>
  <c r="I221" i="4"/>
  <c r="H221" i="4"/>
  <c r="J220" i="4"/>
  <c r="I220" i="4"/>
  <c r="H220" i="4"/>
  <c r="J219" i="4"/>
  <c r="I219" i="4"/>
  <c r="H219" i="4"/>
  <c r="J218" i="4"/>
  <c r="I218" i="4"/>
  <c r="H218" i="4"/>
  <c r="J217" i="4"/>
  <c r="I217" i="4"/>
  <c r="H217" i="4"/>
  <c r="J216" i="4"/>
  <c r="I216" i="4"/>
  <c r="H216" i="4"/>
  <c r="J215" i="4"/>
  <c r="I215" i="4"/>
  <c r="H215" i="4"/>
  <c r="J214" i="4"/>
  <c r="I214" i="4"/>
  <c r="H214" i="4"/>
  <c r="J213" i="4"/>
  <c r="I213" i="4"/>
  <c r="H213" i="4"/>
  <c r="J212" i="4"/>
  <c r="I212" i="4"/>
  <c r="H212" i="4"/>
  <c r="J211" i="4"/>
  <c r="I211" i="4"/>
  <c r="H211" i="4"/>
  <c r="J210" i="4"/>
  <c r="I210" i="4"/>
  <c r="H210" i="4"/>
  <c r="J209" i="4"/>
  <c r="I209" i="4"/>
  <c r="H209" i="4"/>
  <c r="J208" i="4"/>
  <c r="I208" i="4"/>
  <c r="H208" i="4"/>
  <c r="J207" i="4"/>
  <c r="I207" i="4"/>
  <c r="H207" i="4"/>
  <c r="J206" i="4"/>
  <c r="I206" i="4"/>
  <c r="H206" i="4"/>
  <c r="J205" i="4"/>
  <c r="I205" i="4"/>
  <c r="H205" i="4"/>
  <c r="J204" i="4"/>
  <c r="I204" i="4"/>
  <c r="H204" i="4"/>
  <c r="J203" i="4"/>
  <c r="I203" i="4"/>
  <c r="H203" i="4"/>
  <c r="J202" i="4"/>
  <c r="I202" i="4"/>
  <c r="H202" i="4"/>
  <c r="J201" i="4"/>
  <c r="I201" i="4"/>
  <c r="H201" i="4"/>
  <c r="J200" i="4"/>
  <c r="I200" i="4"/>
  <c r="H200" i="4"/>
  <c r="J199" i="4"/>
  <c r="I199" i="4"/>
  <c r="H199" i="4"/>
  <c r="J198" i="4"/>
  <c r="I198" i="4"/>
  <c r="H198" i="4"/>
  <c r="J197" i="4"/>
  <c r="I197" i="4"/>
  <c r="H197" i="4"/>
  <c r="J196" i="4"/>
  <c r="I196" i="4"/>
  <c r="H196" i="4"/>
  <c r="J195" i="4"/>
  <c r="I195" i="4"/>
  <c r="H195" i="4"/>
  <c r="J194" i="4"/>
  <c r="I194" i="4"/>
  <c r="H194" i="4"/>
  <c r="J193" i="4"/>
  <c r="I193" i="4"/>
  <c r="H193" i="4"/>
  <c r="J192" i="4"/>
  <c r="I192" i="4"/>
  <c r="H192" i="4"/>
  <c r="J191" i="4"/>
  <c r="I191" i="4"/>
  <c r="H191" i="4"/>
  <c r="J190" i="4"/>
  <c r="I190" i="4"/>
  <c r="H190" i="4"/>
  <c r="J189" i="4"/>
  <c r="I189" i="4"/>
  <c r="H189" i="4"/>
  <c r="J188" i="4"/>
  <c r="I188" i="4"/>
  <c r="H188" i="4"/>
  <c r="J187" i="4"/>
  <c r="I187" i="4"/>
  <c r="H187" i="4"/>
  <c r="J186" i="4"/>
  <c r="I186" i="4"/>
  <c r="H186" i="4"/>
  <c r="J185" i="4"/>
  <c r="I185" i="4"/>
  <c r="H185" i="4"/>
  <c r="J184" i="4"/>
  <c r="I184" i="4"/>
  <c r="H184" i="4"/>
  <c r="J183" i="4"/>
  <c r="I183" i="4"/>
  <c r="H183" i="4"/>
  <c r="J182" i="4"/>
  <c r="I182" i="4"/>
  <c r="H182" i="4"/>
  <c r="J181" i="4"/>
  <c r="I181" i="4"/>
  <c r="H181" i="4"/>
  <c r="J180" i="4"/>
  <c r="I180" i="4"/>
  <c r="H180" i="4"/>
  <c r="J179" i="4"/>
  <c r="I179" i="4"/>
  <c r="H179" i="4"/>
  <c r="J178" i="4"/>
  <c r="I178" i="4"/>
  <c r="H178" i="4"/>
  <c r="J177" i="4"/>
  <c r="I177" i="4"/>
  <c r="H177" i="4"/>
  <c r="J176" i="4"/>
  <c r="I176" i="4"/>
  <c r="H176" i="4"/>
  <c r="J175" i="4"/>
  <c r="I175" i="4"/>
  <c r="H175" i="4"/>
  <c r="J174" i="4"/>
  <c r="I174" i="4"/>
  <c r="H174" i="4"/>
  <c r="J173" i="4"/>
  <c r="I173" i="4"/>
  <c r="H173" i="4"/>
  <c r="J172" i="4"/>
  <c r="I172" i="4"/>
  <c r="H172" i="4"/>
  <c r="J171" i="4"/>
  <c r="I171" i="4"/>
  <c r="H171" i="4"/>
  <c r="J170" i="4"/>
  <c r="I170" i="4"/>
  <c r="H170" i="4"/>
  <c r="J169" i="4"/>
  <c r="I169" i="4"/>
  <c r="H169" i="4"/>
  <c r="J168" i="4"/>
  <c r="I168" i="4"/>
  <c r="H168" i="4"/>
  <c r="J167" i="4"/>
  <c r="I167" i="4"/>
  <c r="H167" i="4"/>
  <c r="J166" i="4"/>
  <c r="I166" i="4"/>
  <c r="H166" i="4"/>
  <c r="J165" i="4"/>
  <c r="I165" i="4"/>
  <c r="H165" i="4"/>
  <c r="J164" i="4"/>
  <c r="I164" i="4"/>
  <c r="H164" i="4"/>
  <c r="J163" i="4"/>
  <c r="I163" i="4"/>
  <c r="H163" i="4"/>
  <c r="J162" i="4"/>
  <c r="I162" i="4"/>
  <c r="H162" i="4"/>
  <c r="J161" i="4"/>
  <c r="I161" i="4"/>
  <c r="H161" i="4"/>
  <c r="J160" i="4"/>
  <c r="I160" i="4"/>
  <c r="H160" i="4"/>
  <c r="J159" i="4"/>
  <c r="I159" i="4"/>
  <c r="H159" i="4"/>
  <c r="J158" i="4"/>
  <c r="I158" i="4"/>
  <c r="H158" i="4"/>
  <c r="J157" i="4"/>
  <c r="I157" i="4"/>
  <c r="H157" i="4"/>
  <c r="J156" i="4"/>
  <c r="I156" i="4"/>
  <c r="H156" i="4"/>
  <c r="J155" i="4"/>
  <c r="I155" i="4"/>
  <c r="H155" i="4"/>
  <c r="J154" i="4"/>
  <c r="I154" i="4"/>
  <c r="H154" i="4"/>
  <c r="J153" i="4"/>
  <c r="I153" i="4"/>
  <c r="H153" i="4"/>
  <c r="J152" i="4"/>
  <c r="I152" i="4"/>
  <c r="H152" i="4"/>
  <c r="J151" i="4"/>
  <c r="I151" i="4"/>
  <c r="H151" i="4"/>
  <c r="J150" i="4"/>
  <c r="I150" i="4"/>
  <c r="H150" i="4"/>
  <c r="J149" i="4"/>
  <c r="I149" i="4"/>
  <c r="H149" i="4"/>
  <c r="J148" i="4"/>
  <c r="I148" i="4"/>
  <c r="H148" i="4"/>
  <c r="J147" i="4"/>
  <c r="I147" i="4"/>
  <c r="H147" i="4"/>
  <c r="J146" i="4"/>
  <c r="I146" i="4"/>
  <c r="H146" i="4"/>
  <c r="J145" i="4"/>
  <c r="I145" i="4"/>
  <c r="H145" i="4"/>
  <c r="J144" i="4"/>
  <c r="I144" i="4"/>
  <c r="H144" i="4"/>
  <c r="J143" i="4"/>
  <c r="I143" i="4"/>
  <c r="H143" i="4"/>
  <c r="J142" i="4"/>
  <c r="I142" i="4"/>
  <c r="H142" i="4"/>
  <c r="J141" i="4"/>
  <c r="I141" i="4"/>
  <c r="H141" i="4"/>
  <c r="J140" i="4"/>
  <c r="I140" i="4"/>
  <c r="H140" i="4"/>
  <c r="J139" i="4"/>
  <c r="I139" i="4"/>
  <c r="H139" i="4"/>
  <c r="J138" i="4"/>
  <c r="I138" i="4"/>
  <c r="H138" i="4"/>
  <c r="J137" i="4"/>
  <c r="I137" i="4"/>
  <c r="H137" i="4"/>
  <c r="J136" i="4"/>
  <c r="I136" i="4"/>
  <c r="H136" i="4"/>
  <c r="J135" i="4"/>
  <c r="I135" i="4"/>
  <c r="H135" i="4"/>
  <c r="J134" i="4"/>
  <c r="I134" i="4"/>
  <c r="H134" i="4"/>
  <c r="J133" i="4"/>
  <c r="I133" i="4"/>
  <c r="H133" i="4"/>
  <c r="J132" i="4"/>
  <c r="I132" i="4"/>
  <c r="H132" i="4"/>
  <c r="J131" i="4"/>
  <c r="I131" i="4"/>
  <c r="H131" i="4"/>
  <c r="J130" i="4"/>
  <c r="I130" i="4"/>
  <c r="H130" i="4"/>
  <c r="J129" i="4"/>
  <c r="I129" i="4"/>
  <c r="H129" i="4"/>
  <c r="J128" i="4"/>
  <c r="I128" i="4"/>
  <c r="H128" i="4"/>
  <c r="J127" i="4"/>
  <c r="I127" i="4"/>
  <c r="H127" i="4"/>
  <c r="J126" i="4"/>
  <c r="I126" i="4"/>
  <c r="H126" i="4"/>
  <c r="J125" i="4"/>
  <c r="I125" i="4"/>
  <c r="H125" i="4"/>
  <c r="J124" i="4"/>
  <c r="I124" i="4"/>
  <c r="H124" i="4"/>
  <c r="J123" i="4"/>
  <c r="I123" i="4"/>
  <c r="H123" i="4"/>
  <c r="J122" i="4"/>
  <c r="I122" i="4"/>
  <c r="H122" i="4"/>
  <c r="J121" i="4"/>
  <c r="I121" i="4"/>
  <c r="H121" i="4"/>
  <c r="J120" i="4"/>
  <c r="I120" i="4"/>
  <c r="H120" i="4"/>
  <c r="J119" i="4"/>
  <c r="I119" i="4"/>
  <c r="H119" i="4"/>
  <c r="J118" i="4"/>
  <c r="I118" i="4"/>
  <c r="H118" i="4"/>
  <c r="J117" i="4"/>
  <c r="I117" i="4"/>
  <c r="H117" i="4"/>
  <c r="J116" i="4"/>
  <c r="I116" i="4"/>
  <c r="H116" i="4"/>
  <c r="J115" i="4"/>
  <c r="I115" i="4"/>
  <c r="H115" i="4"/>
  <c r="J114" i="4"/>
  <c r="I114" i="4"/>
  <c r="H114" i="4"/>
  <c r="J113" i="4"/>
  <c r="I113" i="4"/>
  <c r="H113" i="4"/>
  <c r="J112" i="4"/>
  <c r="I112" i="4"/>
  <c r="H112" i="4"/>
  <c r="J111" i="4"/>
  <c r="I111" i="4"/>
  <c r="H111" i="4"/>
  <c r="J110" i="4"/>
  <c r="I110" i="4"/>
  <c r="H110" i="4"/>
  <c r="J109" i="4"/>
  <c r="I109" i="4"/>
  <c r="H109" i="4"/>
  <c r="J108" i="4"/>
  <c r="I108" i="4"/>
  <c r="H108" i="4"/>
  <c r="J107" i="4"/>
  <c r="I107" i="4"/>
  <c r="H107" i="4"/>
  <c r="J106" i="4"/>
  <c r="I106" i="4"/>
  <c r="H106" i="4"/>
  <c r="J105" i="4"/>
  <c r="I105" i="4"/>
  <c r="H105" i="4"/>
  <c r="J104" i="4"/>
  <c r="I104" i="4"/>
  <c r="H104" i="4"/>
  <c r="J103" i="4"/>
  <c r="I103" i="4"/>
  <c r="H103" i="4"/>
  <c r="J102" i="4"/>
  <c r="I102" i="4"/>
  <c r="H102" i="4"/>
  <c r="J101" i="4"/>
  <c r="I101" i="4"/>
  <c r="H101" i="4"/>
  <c r="J100" i="4"/>
  <c r="I100" i="4"/>
  <c r="H100" i="4"/>
  <c r="J99" i="4"/>
  <c r="I99" i="4"/>
  <c r="H99" i="4"/>
  <c r="J98" i="4"/>
  <c r="I98" i="4"/>
  <c r="H98" i="4"/>
  <c r="J97" i="4"/>
  <c r="I97" i="4"/>
  <c r="H97" i="4"/>
  <c r="J96" i="4"/>
  <c r="I96" i="4"/>
  <c r="H96" i="4"/>
  <c r="J95" i="4"/>
  <c r="I95" i="4"/>
  <c r="H95" i="4"/>
  <c r="J94" i="4"/>
  <c r="I94" i="4"/>
  <c r="H94" i="4"/>
  <c r="J93" i="4"/>
  <c r="I93" i="4"/>
  <c r="H93" i="4"/>
  <c r="J92" i="4"/>
  <c r="I92" i="4"/>
  <c r="H92" i="4"/>
  <c r="J91" i="4"/>
  <c r="I91" i="4"/>
  <c r="H91" i="4"/>
  <c r="J90" i="4"/>
  <c r="I90" i="4"/>
  <c r="H90" i="4"/>
  <c r="J89" i="4"/>
  <c r="I89" i="4"/>
  <c r="H89" i="4"/>
  <c r="J88" i="4"/>
  <c r="I88" i="4"/>
  <c r="H88" i="4"/>
  <c r="J87" i="4"/>
  <c r="I87" i="4"/>
  <c r="H87" i="4"/>
  <c r="J86" i="4"/>
  <c r="I86" i="4"/>
  <c r="H86" i="4"/>
  <c r="J85" i="4"/>
  <c r="I85" i="4"/>
  <c r="H85" i="4"/>
  <c r="J84" i="4"/>
  <c r="I84" i="4"/>
  <c r="H84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D4" i="1"/>
  <c r="D5" i="1"/>
  <c r="D6" i="1"/>
  <c r="D7" i="1"/>
  <c r="D3" i="1"/>
  <c r="D12" i="3" l="1"/>
  <c r="F11" i="3"/>
  <c r="D11" i="3"/>
  <c r="G11" i="3" s="1"/>
  <c r="D10" i="3"/>
  <c r="D9" i="3"/>
  <c r="G10" i="3" s="1"/>
  <c r="D8" i="3"/>
  <c r="F9" i="3" s="1"/>
  <c r="D7" i="3"/>
  <c r="G9" i="3" s="1"/>
  <c r="I6" i="3"/>
  <c r="D6" i="3"/>
  <c r="G5" i="3"/>
  <c r="F5" i="3"/>
  <c r="D5" i="3"/>
  <c r="F10" i="3" s="1"/>
  <c r="G4" i="3"/>
  <c r="F4" i="3"/>
  <c r="D4" i="3"/>
  <c r="I3" i="3"/>
  <c r="G3" i="3"/>
  <c r="F3" i="3"/>
  <c r="D3" i="3"/>
  <c r="H19" i="2"/>
  <c r="G19" i="2"/>
  <c r="H18" i="2"/>
  <c r="G18" i="2"/>
  <c r="H17" i="2"/>
  <c r="G17" i="2"/>
  <c r="H16" i="2"/>
  <c r="G16" i="2"/>
  <c r="H11" i="2"/>
  <c r="G11" i="2"/>
  <c r="H10" i="2"/>
  <c r="G10" i="2"/>
  <c r="H9" i="2"/>
  <c r="G9" i="2"/>
  <c r="H8" i="2"/>
  <c r="G8" i="2"/>
  <c r="F3" i="2"/>
</calcChain>
</file>

<file path=xl/sharedStrings.xml><?xml version="1.0" encoding="utf-8"?>
<sst xmlns="http://schemas.openxmlformats.org/spreadsheetml/2006/main" count="4950" uniqueCount="155">
  <si>
    <t>Date</t>
  </si>
  <si>
    <t>Sales / Returns</t>
  </si>
  <si>
    <t>Branch</t>
  </si>
  <si>
    <t>Total Returns New York</t>
  </si>
  <si>
    <t>New York</t>
  </si>
  <si>
    <t>London</t>
  </si>
  <si>
    <t>Sydney</t>
  </si>
  <si>
    <t>Total Sales and Returns</t>
  </si>
  <si>
    <t>Toronto</t>
  </si>
  <si>
    <t>Total Returns</t>
  </si>
  <si>
    <t>Total Sales</t>
  </si>
  <si>
    <t>Transations from 1 July</t>
  </si>
  <si>
    <t xml:space="preserve"> </t>
  </si>
  <si>
    <t>Employee</t>
  </si>
  <si>
    <t>Result</t>
  </si>
  <si>
    <t>DOWN 3</t>
  </si>
  <si>
    <t>TOP 3</t>
  </si>
  <si>
    <t>Find Repeated words in a Cell</t>
  </si>
  <si>
    <t>The way to get started is to quit talking and begin doing</t>
  </si>
  <si>
    <t>Status</t>
  </si>
  <si>
    <t>Word Repeated</t>
  </si>
  <si>
    <t>to</t>
  </si>
  <si>
    <t>Your time is limited, so don't waste it living someone</t>
  </si>
  <si>
    <t>f life were predictable it would cease to be life, and be without flavor</t>
  </si>
  <si>
    <t>"If you look at what you have in life, you'll always have more</t>
  </si>
  <si>
    <t>f you look at what you don't have in life, you'll never have enough</t>
  </si>
  <si>
    <t>time</t>
  </si>
  <si>
    <t>life</t>
  </si>
  <si>
    <t>you</t>
  </si>
  <si>
    <t>look</t>
  </si>
  <si>
    <t>Pawan Verma</t>
  </si>
  <si>
    <t>Pragati rai</t>
  </si>
  <si>
    <t>Narendra Yadav</t>
  </si>
  <si>
    <t>Surajit Sardar</t>
  </si>
  <si>
    <t>Satish Ojha</t>
  </si>
  <si>
    <t>Jayanta Bhattacharyya</t>
  </si>
  <si>
    <t>Saddam Hussain</t>
  </si>
  <si>
    <t>Situ Sahoo</t>
  </si>
  <si>
    <t>Harish Pandey</t>
  </si>
  <si>
    <t>Mohit Chauhan</t>
  </si>
  <si>
    <t>Sum of Bottom 3</t>
  </si>
  <si>
    <t>Sum of Top 3</t>
  </si>
  <si>
    <r>
      <t xml:space="preserve">SALES DATA - </t>
    </r>
    <r>
      <rPr>
        <sz val="9"/>
        <color rgb="FFFF0000"/>
        <rFont val="Segoe UI"/>
        <family val="2"/>
      </rPr>
      <t>Product ID is common column between Sales and Product Table</t>
    </r>
  </si>
  <si>
    <r>
      <t xml:space="preserve">PRODUCT INFORMATION </t>
    </r>
    <r>
      <rPr>
        <sz val="9"/>
        <color rgb="FFFF0000"/>
        <rFont val="Segoe UI"/>
        <family val="2"/>
      </rPr>
      <t>- Since all product prices are in dollars, consider an exchange rate of 66 Rupees for 1 Dollar</t>
    </r>
  </si>
  <si>
    <t>Region</t>
  </si>
  <si>
    <t>Product ID</t>
  </si>
  <si>
    <t>Units</t>
  </si>
  <si>
    <t>Channel</t>
  </si>
  <si>
    <t>Interval</t>
  </si>
  <si>
    <t>Commission</t>
  </si>
  <si>
    <t>Sales</t>
  </si>
  <si>
    <t>Products</t>
  </si>
  <si>
    <t>Type</t>
  </si>
  <si>
    <t>Product</t>
  </si>
  <si>
    <t>Category</t>
  </si>
  <si>
    <t>Price</t>
  </si>
  <si>
    <t>North</t>
  </si>
  <si>
    <t>BS-TEMP</t>
  </si>
  <si>
    <t>Promotional</t>
  </si>
  <si>
    <t>Seasonal</t>
  </si>
  <si>
    <t>FS-EBK</t>
  </si>
  <si>
    <t>Ebook</t>
  </si>
  <si>
    <t>Ebook - Guide to Understanding Financial Statements</t>
  </si>
  <si>
    <t>Giveaways</t>
  </si>
  <si>
    <t>West</t>
  </si>
  <si>
    <t>FFCHARTS-TEMP</t>
  </si>
  <si>
    <t>Template</t>
  </si>
  <si>
    <t>Football Field Charts Template</t>
  </si>
  <si>
    <t>Low End</t>
  </si>
  <si>
    <t>BMC-COURSE</t>
  </si>
  <si>
    <t>R&amp;M-EBK</t>
  </si>
  <si>
    <t>Ebook - Important Ratios and Metrics</t>
  </si>
  <si>
    <t>Affiliate</t>
  </si>
  <si>
    <t>Off Season</t>
  </si>
  <si>
    <t>Balance Sheet Template -  V 1.1</t>
  </si>
  <si>
    <t>Mid Segment</t>
  </si>
  <si>
    <t>CF-TEMP</t>
  </si>
  <si>
    <t>Cash Flow Template -  V 2.0</t>
  </si>
  <si>
    <t>P&amp;L-TEMP</t>
  </si>
  <si>
    <t>P&amp;L Statement Template -  V 2.0</t>
  </si>
  <si>
    <t>Organic</t>
  </si>
  <si>
    <t>RE-TEMP</t>
  </si>
  <si>
    <t>Real Estate Template - V 1</t>
  </si>
  <si>
    <t>CFM-COURSE</t>
  </si>
  <si>
    <t>PF-TEMP</t>
  </si>
  <si>
    <t>Project Finance Template - Automated Schedules</t>
  </si>
  <si>
    <t>STRTUP-TEMP</t>
  </si>
  <si>
    <t>StartUp Modeling Template - New</t>
  </si>
  <si>
    <t>PFSCH-TEMP</t>
  </si>
  <si>
    <t>Project Finance - Automated Schedules</t>
  </si>
  <si>
    <t>Premium</t>
  </si>
  <si>
    <t>Course</t>
  </si>
  <si>
    <t>Cash Flow Modeling Course</t>
  </si>
  <si>
    <t>Practical Business Modeling Course</t>
  </si>
  <si>
    <t>SOLVE 3 QUESTIONS</t>
  </si>
  <si>
    <t>Calculate Monthly Commission Payout. Note that commission is only paid on sales done via "Affiliates" channel</t>
  </si>
  <si>
    <t>Show Maximum Selling Product Name and its Sales month wise</t>
  </si>
  <si>
    <t>How many high selling days were there in each month. High Selling Day = Total Sales of a Day &gt; $100. (For eg. 6 Jan 2011 was a high selling day because the total sales (were more than $100)</t>
  </si>
  <si>
    <t>South</t>
  </si>
  <si>
    <t>Question 1 Output</t>
  </si>
  <si>
    <t>Question 2 Output</t>
  </si>
  <si>
    <t>Question 3 Output</t>
  </si>
  <si>
    <t>Years</t>
  </si>
  <si>
    <t>Sum of Commission</t>
  </si>
  <si>
    <t>Sum of Sales</t>
  </si>
  <si>
    <t>Top Product Sales</t>
  </si>
  <si>
    <t>Top Product</t>
  </si>
  <si>
    <t>Row Labels</t>
  </si>
  <si>
    <t>2011</t>
  </si>
  <si>
    <t>Jan</t>
  </si>
  <si>
    <t>Feb</t>
  </si>
  <si>
    <t>2012</t>
  </si>
  <si>
    <t>Mar</t>
  </si>
  <si>
    <t>Grand 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</si>
  <si>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</si>
  <si>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</si>
  <si>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</si>
  <si>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</si>
  <si>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</si>
  <si>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</si>
  <si>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</si>
  <si>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</si>
  <si>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</si>
  <si>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Emp Code</t>
  </si>
  <si>
    <t>Name</t>
  </si>
  <si>
    <t>INZ1001</t>
  </si>
  <si>
    <t>INZ1002</t>
  </si>
  <si>
    <t>INZ1102</t>
  </si>
  <si>
    <t>INZ1003</t>
  </si>
  <si>
    <t>INZ1004</t>
  </si>
  <si>
    <t>INZ1005</t>
  </si>
  <si>
    <t>INZ1006</t>
  </si>
  <si>
    <t>INZ1016</t>
  </si>
  <si>
    <t>INZ1007</t>
  </si>
  <si>
    <t>INZ1008</t>
  </si>
  <si>
    <t>INZ1009</t>
  </si>
  <si>
    <t>INZ1029</t>
  </si>
  <si>
    <t>INZ1010</t>
  </si>
  <si>
    <t>INZ1011</t>
  </si>
  <si>
    <t>INZ1012</t>
  </si>
  <si>
    <t>INZ1013</t>
  </si>
  <si>
    <t>INZ1014</t>
  </si>
  <si>
    <t>INZ1015</t>
  </si>
  <si>
    <t>Kanishk Mittal</t>
  </si>
  <si>
    <t>Surbhi Singh</t>
  </si>
  <si>
    <t>Ridhima Saha</t>
  </si>
  <si>
    <t>Aman Vats</t>
  </si>
  <si>
    <t>Anika Garg</t>
  </si>
  <si>
    <t>Shivam Kashyap</t>
  </si>
  <si>
    <t>Arunish Sood</t>
  </si>
  <si>
    <t>Namit Jain</t>
  </si>
  <si>
    <t>Arti Sharma</t>
  </si>
  <si>
    <t>Kunal Sharma</t>
  </si>
  <si>
    <t>Rachit Kumar</t>
  </si>
  <si>
    <t>Extract Name from Dataset using appropriate excel lookup and error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</si>
</sst>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;\-"/>
    <numFmt numFmtId="165" formatCode="0;;\-"/>
    <numFmt numFmtId="166" formatCode="\$\ 0"/>
    <numFmt numFmtId="167" formatCode="&quot;₹&quot;\ 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rgb="FF333333"/>
      <name val="Arial Unicode MS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Segoe UI"/>
      <family val="2"/>
    </font>
    <font>
      <u/>
      <sz val="10"/>
      <color theme="10"/>
      <name val="Calibri"/>
      <family val="2"/>
      <scheme val="minor"/>
    </font>
    <font>
      <b/>
      <u/>
      <sz val="9"/>
      <color theme="10"/>
      <name val="Segoe UI"/>
      <family val="2"/>
    </font>
    <font>
      <b/>
      <sz val="9"/>
      <color rgb="FFFF0000"/>
      <name val="Segoe UI"/>
      <family val="2"/>
    </font>
    <font>
      <sz val="9"/>
      <color rgb="FFFF0000"/>
      <name val="Segoe UI"/>
      <family val="2"/>
    </font>
    <font>
      <b/>
      <sz val="9"/>
      <color theme="1"/>
      <name val="Segoe U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rgb="FFFF0000"/>
      <name val="Segoe Print"/>
    </font>
    <font>
      <b/>
      <sz val="13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0" xfId="1"/>
    <xf numFmtId="0" fontId="2" fillId="0" borderId="0" xfId="1" applyFont="1"/>
    <xf numFmtId="14" fontId="1" fillId="0" borderId="0" xfId="1" applyNumberFormat="1" applyAlignment="1">
      <alignment horizontal="center"/>
    </xf>
    <xf numFmtId="0" fontId="1" fillId="0" borderId="3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4" xfId="1" applyBorder="1"/>
    <xf numFmtId="0" fontId="1" fillId="0" borderId="5" xfId="1" applyBorder="1"/>
    <xf numFmtId="0" fontId="1" fillId="0" borderId="1" xfId="1" applyBorder="1"/>
    <xf numFmtId="0" fontId="1" fillId="0" borderId="6" xfId="1" applyBorder="1"/>
    <xf numFmtId="0" fontId="3" fillId="0" borderId="0" xfId="1" applyFont="1" applyAlignment="1">
      <alignment horizontal="center"/>
    </xf>
    <xf numFmtId="0" fontId="1" fillId="0" borderId="1" xfId="2" applyBorder="1"/>
    <xf numFmtId="0" fontId="1" fillId="0" borderId="7" xfId="2" applyBorder="1" applyAlignment="1">
      <alignment horizontal="center"/>
    </xf>
    <xf numFmtId="0" fontId="4" fillId="0" borderId="0" xfId="2" applyFont="1" applyAlignment="1">
      <alignment horizontal="left"/>
    </xf>
    <xf numFmtId="0" fontId="1" fillId="0" borderId="1" xfId="2" applyBorder="1" applyAlignment="1">
      <alignment horizontal="center"/>
    </xf>
    <xf numFmtId="0" fontId="1" fillId="0" borderId="0" xfId="2"/>
    <xf numFmtId="1" fontId="1" fillId="0" borderId="8" xfId="2" applyNumberFormat="1" applyBorder="1" applyAlignment="1">
      <alignment horizontal="center"/>
    </xf>
    <xf numFmtId="0" fontId="1" fillId="0" borderId="0" xfId="2" applyAlignment="1">
      <alignment horizontal="center"/>
    </xf>
    <xf numFmtId="1" fontId="3" fillId="0" borderId="8" xfId="2" applyNumberFormat="1" applyFont="1" applyBorder="1" applyAlignment="1">
      <alignment horizontal="center"/>
    </xf>
    <xf numFmtId="1" fontId="3" fillId="0" borderId="0" xfId="2" applyNumberFormat="1" applyFont="1" applyAlignment="1">
      <alignment horizontal="center"/>
    </xf>
    <xf numFmtId="1" fontId="1" fillId="0" borderId="0" xfId="2" applyNumberFormat="1" applyAlignment="1">
      <alignment horizontal="center"/>
    </xf>
    <xf numFmtId="3" fontId="1" fillId="0" borderId="0" xfId="2" applyNumberFormat="1" applyAlignment="1">
      <alignment horizontal="center"/>
    </xf>
    <xf numFmtId="1" fontId="3" fillId="0" borderId="8" xfId="2" applyNumberFormat="1" applyFont="1" applyBorder="1" applyAlignment="1">
      <alignment horizontal="left"/>
    </xf>
    <xf numFmtId="1" fontId="3" fillId="0" borderId="0" xfId="2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3" applyFont="1"/>
    <xf numFmtId="0" fontId="11" fillId="0" borderId="0" xfId="4" applyFont="1" applyAlignment="1">
      <alignment vertical="center"/>
    </xf>
    <xf numFmtId="0" fontId="12" fillId="0" borderId="0" xfId="3" applyFont="1"/>
    <xf numFmtId="0" fontId="14" fillId="0" borderId="0" xfId="3" applyFont="1"/>
    <xf numFmtId="15" fontId="9" fillId="0" borderId="0" xfId="3" applyNumberFormat="1" applyFont="1"/>
    <xf numFmtId="164" fontId="9" fillId="0" borderId="0" xfId="3" applyNumberFormat="1" applyFont="1"/>
    <xf numFmtId="165" fontId="9" fillId="0" borderId="0" xfId="3" applyNumberFormat="1" applyFont="1"/>
    <xf numFmtId="166" fontId="9" fillId="0" borderId="0" xfId="3" applyNumberFormat="1" applyFont="1"/>
    <xf numFmtId="9" fontId="9" fillId="0" borderId="0" xfId="3" applyNumberFormat="1" applyFont="1"/>
    <xf numFmtId="0" fontId="15" fillId="0" borderId="0" xfId="3" applyFont="1"/>
    <xf numFmtId="0" fontId="16" fillId="0" borderId="0" xfId="3" applyFont="1"/>
    <xf numFmtId="0" fontId="17" fillId="0" borderId="0" xfId="3" applyFont="1"/>
    <xf numFmtId="0" fontId="8" fillId="0" borderId="0" xfId="3"/>
    <xf numFmtId="0" fontId="8" fillId="0" borderId="9" xfId="3" applyBorder="1"/>
    <xf numFmtId="0" fontId="8" fillId="0" borderId="10" xfId="3" applyBorder="1"/>
    <xf numFmtId="15" fontId="8" fillId="0" borderId="9" xfId="3" applyNumberFormat="1" applyBorder="1"/>
    <xf numFmtId="167" fontId="8" fillId="0" borderId="10" xfId="3" applyNumberFormat="1" applyBorder="1"/>
    <xf numFmtId="15" fontId="8" fillId="0" borderId="10" xfId="3" applyNumberFormat="1" applyBorder="1"/>
    <xf numFmtId="1" fontId="8" fillId="0" borderId="0" xfId="3" applyNumberFormat="1"/>
    <xf numFmtId="0" fontId="8" fillId="0" borderId="0" xfId="3" applyAlignment="1">
      <alignment horizontal="left"/>
    </xf>
    <xf numFmtId="0" fontId="8" fillId="0" borderId="11" xfId="3" applyBorder="1"/>
    <xf numFmtId="15" fontId="8" fillId="0" borderId="12" xfId="3" applyNumberFormat="1" applyBorder="1"/>
    <xf numFmtId="167" fontId="8" fillId="0" borderId="13" xfId="3" applyNumberFormat="1" applyBorder="1"/>
    <xf numFmtId="15" fontId="8" fillId="0" borderId="11" xfId="3" applyNumberFormat="1" applyBorder="1"/>
    <xf numFmtId="0" fontId="8" fillId="0" borderId="12" xfId="3" applyBorder="1"/>
    <xf numFmtId="0" fontId="8" fillId="0" borderId="13" xfId="3" applyBorder="1"/>
    <xf numFmtId="15" fontId="8" fillId="0" borderId="13" xfId="3" applyNumberFormat="1" applyBorder="1"/>
    <xf numFmtId="0" fontId="8" fillId="0" borderId="14" xfId="3" applyBorder="1"/>
    <xf numFmtId="15" fontId="8" fillId="0" borderId="15" xfId="3" applyNumberFormat="1" applyBorder="1"/>
    <xf numFmtId="167" fontId="8" fillId="0" borderId="16" xfId="3" applyNumberFormat="1" applyBorder="1"/>
    <xf numFmtId="15" fontId="8" fillId="0" borderId="16" xfId="3" applyNumberFormat="1" applyBorder="1"/>
    <xf numFmtId="15" fontId="8" fillId="0" borderId="14" xfId="3" applyNumberFormat="1" applyBorder="1"/>
    <xf numFmtId="0" fontId="8" fillId="0" borderId="15" xfId="3" applyBorder="1"/>
    <xf numFmtId="0" fontId="8" fillId="0" borderId="16" xfId="3" applyBorder="1"/>
    <xf numFmtId="0" fontId="18" fillId="2" borderId="4" xfId="0" applyFont="1" applyFill="1" applyBorder="1" applyAlignment="1">
      <alignment horizontal="center"/>
    </xf>
    <xf numFmtId="0" fontId="18" fillId="2" borderId="4" xfId="0" applyFont="1" applyFill="1" applyBorder="1"/>
    <xf numFmtId="0" fontId="1" fillId="0" borderId="4" xfId="1" applyBorder="1" applyAlignment="1">
      <alignment horizontal="left"/>
    </xf>
  </cellXfs>
  <cellStyles count="5">
    <cellStyle name="Hyperlink" xfId="4" builtinId="8"/>
    <cellStyle name="Normal" xfId="0" builtinId="0"/>
    <cellStyle name="Normal 2" xfId="3" xr:uid="{3CC30E63-9F90-425D-94B3-29256FD0D8A9}"/>
    <cellStyle name="Normalny 2 2" xfId="1" xr:uid="{B44ED9AF-9B3B-4AFA-BA0B-DBEEDFC3F1D3}"/>
    <cellStyle name="Normalny 3 2" xfId="2" xr:uid="{12E44252-25D5-4C9A-843F-372DD2F5F6A7}"/>
  </cellStyles>
  <dxfs count="19"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  <numFmt numFmtId="166" formatCode="\$\ 0"/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  <numFmt numFmtId="165" formatCode="0;;\-"/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  <numFmt numFmtId="164" formatCode="0.0;;\-"/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  <numFmt numFmtId="168" formatCode="dd/mmm/yy"/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14787</xdr:colOff>
      <xdr:row>3</xdr:row>
      <xdr:rowOff>53340</xdr:rowOff>
    </xdr:from>
    <xdr:to>
      <xdr:col>5</xdr:col>
      <xdr:colOff>459076</xdr:colOff>
      <xdr:row>23</xdr:row>
      <xdr:rowOff>54276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5ACE07-39B5-45FB-97B2-2B69387D7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762" y="758190"/>
          <a:ext cx="2835064" cy="3239436"/>
        </a:xfrm>
        <a:prstGeom prst="rect">
          <a:avLst/>
        </a:prstGeom>
      </xdr:spPr>
    </xdr:pic>
    <xdr:clientData/>
  </xdr:twoCellAnchor>
  <xdr:twoCellAnchor editAs="absolute">
    <xdr:from>
      <xdr:col>12</xdr:col>
      <xdr:colOff>18081</xdr:colOff>
      <xdr:row>3</xdr:row>
      <xdr:rowOff>54485</xdr:rowOff>
    </xdr:from>
    <xdr:to>
      <xdr:col>15</xdr:col>
      <xdr:colOff>577784</xdr:colOff>
      <xdr:row>23</xdr:row>
      <xdr:rowOff>55421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C1D9E9-825B-495A-887B-26145F959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6431" y="759335"/>
          <a:ext cx="2359928" cy="3239436"/>
        </a:xfrm>
        <a:prstGeom prst="rect">
          <a:avLst/>
        </a:prstGeom>
      </xdr:spPr>
    </xdr:pic>
    <xdr:clientData/>
  </xdr:twoCellAnchor>
  <xdr:twoCellAnchor editAs="oneCell">
    <xdr:from>
      <xdr:col>7</xdr:col>
      <xdr:colOff>12143</xdr:colOff>
      <xdr:row>3</xdr:row>
      <xdr:rowOff>53340</xdr:rowOff>
    </xdr:from>
    <xdr:to>
      <xdr:col>11</xdr:col>
      <xdr:colOff>1908541</xdr:colOff>
      <xdr:row>22</xdr:row>
      <xdr:rowOff>124985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2E2999-E98C-4BFF-8019-17057AB6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9793" y="758190"/>
          <a:ext cx="4611023" cy="31482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OUTUBE%20VIDEO%20EDITING%20MATERIAL\IMPORTANT%20LINK%20&amp;%20INTERVIEW%20QUESTION\Exercise%20Files%20Excel\Pivot-Table-Questions-Excel-Metho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odly" refreshedDate="43223.400846412034" createdVersion="6" refreshedVersion="6" minRefreshableVersion="3" recordCount="998" xr:uid="{16D9E00C-25B9-4786-8042-277CA4DE4653}">
  <cacheSource type="worksheet">
    <worksheetSource name="Sales" r:id="rId2"/>
  </cacheSource>
  <cacheFields count="11">
    <cacheField name="Date" numFmtId="15">
      <sharedItems containsSemiMixedTypes="0" containsNonDate="0" containsDate="1" containsString="0" minDate="2011-01-02T00:00:00" maxDate="2012-08-30T00:00:00" count="464">
        <d v="2011-01-02T00:00:00"/>
        <d v="2011-01-03T00:00:00"/>
        <d v="2011-01-04T00:00:00"/>
        <d v="2011-01-06T00:00:00"/>
        <d v="2011-01-07T00:00:00"/>
        <d v="2011-01-08T00:00:00"/>
        <d v="2011-01-09T00:00:00"/>
        <d v="2011-01-10T00:00:00"/>
        <d v="2011-01-12T00:00:00"/>
        <d v="2011-01-13T00:00:00"/>
        <d v="2011-01-14T00:00:00"/>
        <d v="2011-01-15T00:00:00"/>
        <d v="2011-01-17T00:00:00"/>
        <d v="2011-01-19T00:00:00"/>
        <d v="2011-01-21T00:00:00"/>
        <d v="2011-01-22T00:00:00"/>
        <d v="2011-01-25T00:00:00"/>
        <d v="2011-01-27T00:00:00"/>
        <d v="2011-01-28T00:00:00"/>
        <d v="2011-01-29T00:00:00"/>
        <d v="2011-01-30T00:00:00"/>
        <d v="2011-02-01T00:00:00"/>
        <d v="2011-02-04T00:00:00"/>
        <d v="2011-02-05T00:00:00"/>
        <d v="2011-02-08T00:00:00"/>
        <d v="2011-02-11T00:00:00"/>
        <d v="2011-02-12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3-01T00:00:00"/>
        <d v="2011-03-06T00:00:00"/>
        <d v="2011-03-08T00:00:00"/>
        <d v="2011-03-09T00:00:00"/>
        <d v="2011-03-10T00:00:00"/>
        <d v="2011-03-11T00:00:00"/>
        <d v="2011-03-12T00:00:00"/>
        <d v="2011-03-13T00:00:00"/>
        <d v="2011-03-16T00:00:00"/>
        <d v="2011-03-17T00:00:00"/>
        <d v="2011-03-18T00:00:00"/>
        <d v="2011-03-20T00:00:00"/>
        <d v="2011-03-22T00:00:00"/>
        <d v="2011-03-23T00:00:00"/>
        <d v="2011-03-25T00:00:00"/>
        <d v="2011-03-27T00:00:00"/>
        <d v="2011-03-28T00:00:00"/>
        <d v="2011-03-29T00:00:00"/>
        <d v="2011-04-03T00:00:00"/>
        <d v="2011-04-04T00:00:00"/>
        <d v="2011-04-07T00:00:00"/>
        <d v="2011-04-08T00:00:00"/>
        <d v="2011-04-09T00:00:00"/>
        <d v="2011-04-10T00:00:00"/>
        <d v="2011-04-14T00:00:00"/>
        <d v="2011-04-15T00:00:00"/>
        <d v="2011-04-17T00:00:00"/>
        <d v="2011-04-19T00:00:00"/>
        <d v="2011-04-21T00:00:00"/>
        <d v="2011-04-22T00:00:00"/>
        <d v="2011-04-27T00:00:00"/>
        <d v="2011-04-28T00:00:00"/>
        <d v="2011-04-29T00:00:00"/>
        <d v="2011-05-01T00:00:00"/>
        <d v="2011-05-03T00:00:00"/>
        <d v="2011-05-05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8T00:00:00"/>
        <d v="2011-05-19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6-01T00:00:00"/>
        <d v="2011-06-04T00:00:00"/>
        <d v="2011-06-05T00:00:00"/>
        <d v="2011-06-11T00:00:00"/>
        <d v="2011-06-12T00:00:00"/>
        <d v="2011-06-13T00:00:00"/>
        <d v="2011-06-14T00:00:00"/>
        <d v="2011-06-16T00:00:00"/>
        <d v="2011-06-19T00:00:00"/>
        <d v="2011-06-22T00:00:00"/>
        <d v="2011-06-24T00:00:00"/>
        <d v="2011-06-26T00:00:00"/>
        <d v="2011-06-27T00:00:00"/>
        <d v="2011-06-28T00:00:00"/>
        <d v="2011-06-29T00:00:00"/>
        <d v="2011-07-01T00:00:00"/>
        <d v="2011-07-02T00:00:00"/>
        <d v="2011-07-04T00:00:00"/>
        <d v="2011-07-05T00:00:00"/>
        <d v="2011-07-08T00:00:00"/>
        <d v="2011-07-10T00:00:00"/>
        <d v="2011-07-11T00:00:00"/>
        <d v="2011-07-12T00:00:00"/>
        <d v="2011-07-14T00:00:00"/>
        <d v="2011-07-17T00:00:00"/>
        <d v="2011-07-18T00:00:00"/>
        <d v="2011-07-19T00:00:00"/>
        <d v="2011-07-23T00:00:00"/>
        <d v="2011-07-24T00:00:00"/>
        <d v="2011-07-27T00:00:00"/>
        <d v="2011-07-30T00:00:00"/>
        <d v="2011-07-31T00:00:00"/>
        <d v="2011-08-01T00:00:00"/>
        <d v="2011-08-03T00:00:00"/>
        <d v="2011-08-06T00:00:00"/>
        <d v="2011-08-07T00:00:00"/>
        <d v="2011-08-10T00:00:00"/>
        <d v="2011-08-11T00:00:00"/>
        <d v="2011-08-12T00:00:00"/>
        <d v="2011-08-14T00:00:00"/>
        <d v="2011-08-18T00:00:00"/>
        <d v="2011-08-20T00:00:00"/>
        <d v="2011-08-22T00:00:00"/>
        <d v="2011-08-24T00:00:00"/>
        <d v="2011-08-25T00:00:00"/>
        <d v="2011-08-27T00:00:00"/>
        <d v="2011-08-28T00:00:00"/>
        <d v="2011-08-29T00:00:00"/>
        <d v="2011-08-30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10T00:00:00"/>
        <d v="2011-09-11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11T00:00:00"/>
        <d v="2011-10-12T00:00:00"/>
        <d v="2011-10-13T00:00:00"/>
        <d v="2011-10-14T00:00:00"/>
        <d v="2011-10-15T00:00:00"/>
        <d v="2011-10-16T00:00:00"/>
        <d v="2011-10-18T00:00:00"/>
        <d v="2011-10-19T00:00:00"/>
        <d v="2011-10-20T00:00:00"/>
        <d v="2011-10-21T00:00:00"/>
        <d v="2011-10-23T00:00:00"/>
        <d v="2011-10-25T00:00:00"/>
        <d v="2011-10-26T00:00:00"/>
        <d v="2011-10-28T00:00:00"/>
        <d v="2011-10-29T00:00:00"/>
        <d v="2011-10-30T00:00:00"/>
        <d v="2011-10-31T00:00:00"/>
        <d v="2011-11-02T00:00:00"/>
        <d v="2011-11-03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6T00:00:00"/>
        <d v="2011-11-17T00:00:00"/>
        <d v="2011-11-19T00:00:00"/>
        <d v="2011-11-20T00:00:00"/>
        <d v="2011-11-21T00:00:00"/>
        <d v="2011-11-22T00:00:00"/>
        <d v="2011-11-24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4T00:00:00"/>
        <d v="2011-12-15T00:00:00"/>
        <d v="2011-12-16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2-01-01T00:00:00"/>
        <d v="2012-01-02T00:00:00"/>
        <d v="2012-01-03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10T00:00:00"/>
        <d v="2012-03-11T00:00:00"/>
        <d v="2012-03-12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9T00:00:00"/>
        <d v="2012-03-30T00:00:00"/>
        <d v="2012-04-01T00:00:00"/>
        <d v="2012-04-02T00:00:00"/>
        <d v="2012-04-03T00:00:00"/>
        <d v="2012-04-04T00:00:00"/>
        <d v="2012-04-05T00:00:00"/>
        <d v="2012-04-06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6-01T00:00:00"/>
        <d v="2012-06-03T00:00:00"/>
        <d v="2012-06-05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5T00:00:00"/>
        <d v="2012-07-16T00:00:00"/>
        <d v="2012-07-17T00:00:00"/>
        <d v="2012-07-18T00:00:00"/>
        <d v="2012-07-19T00:00:00"/>
        <d v="2012-07-20T00:00:00"/>
        <d v="2012-07-22T00:00:00"/>
        <d v="2012-07-23T00:00:00"/>
        <d v="2012-07-24T00:00:00"/>
        <d v="2012-07-25T00:00:00"/>
        <d v="2012-07-27T00:00:00"/>
        <d v="2012-07-28T00:00:00"/>
        <d v="2012-07-29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7T00:00:00"/>
        <d v="2012-08-18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</sharedItems>
      <fieldGroup par="10" base="0">
        <rangePr groupBy="months" startDate="2011-01-02T00:00:00" endDate="2012-08-30T00:00:00"/>
        <groupItems count="14">
          <s v="&lt;02-01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8-2012"/>
        </groupItems>
      </fieldGroup>
    </cacheField>
    <cacheField name="Region" numFmtId="0">
      <sharedItems/>
    </cacheField>
    <cacheField name="Product ID" numFmtId="0">
      <sharedItems/>
    </cacheField>
    <cacheField name="Units" numFmtId="0">
      <sharedItems containsSemiMixedTypes="0" containsString="0" containsNumber="1" containsInteger="1" minValue="1" maxValue="5"/>
    </cacheField>
    <cacheField name="Channel" numFmtId="0">
      <sharedItems/>
    </cacheField>
    <cacheField name="Interval" numFmtId="0">
      <sharedItems/>
    </cacheField>
    <cacheField name="Commission" numFmtId="164">
      <sharedItems containsSemiMixedTypes="0" containsString="0" containsNumber="1" minValue="0" maxValue="1148.3999999999999"/>
    </cacheField>
    <cacheField name="Sales" numFmtId="165">
      <sharedItems containsSemiMixedTypes="0" containsString="0" containsNumber="1" minValue="0" maxValue="14355"/>
    </cacheField>
    <cacheField name="Products" numFmtId="0">
      <sharedItems count="12">
        <s v="Balance Sheet Template -  V 1.1"/>
        <s v="Ebook - Guide to Understanding Financial Statements"/>
        <s v="Practical Business Modeling Course"/>
        <s v="Football Field Charts Template"/>
        <s v="Cash Flow Modeling Course"/>
        <s v="Real Estate Template - V 1"/>
        <s v="Cash Flow Template -  V 2.0"/>
        <s v="Project Finance - Automated Schedules"/>
        <s v="P&amp;L Statement Template -  V 2.0"/>
        <s v="Ebook - Important Ratios and Metrics"/>
        <s v="StartUp Modeling Template - New"/>
        <s v="Project Finance Template - Automated Schedules"/>
      </sharedItems>
    </cacheField>
    <cacheField name="Quarters" numFmtId="0" databaseField="0">
      <fieldGroup base="0">
        <rangePr groupBy="quarters" startDate="2011-01-02T00:00:00" endDate="2012-08-30T00:00:00"/>
        <groupItems count="6">
          <s v="&lt;02-01-2011"/>
          <s v="Qtr1"/>
          <s v="Qtr2"/>
          <s v="Qtr3"/>
          <s v="Qtr4"/>
          <s v="&gt;30-08-2012"/>
        </groupItems>
      </fieldGroup>
    </cacheField>
    <cacheField name="Years" numFmtId="0" databaseField="0">
      <fieldGroup base="0">
        <rangePr groupBy="years" startDate="2011-01-02T00:00:00" endDate="2012-08-30T00:00:00"/>
        <groupItems count="4">
          <s v="&lt;02-01-2011"/>
          <s v="2011"/>
          <s v="2012"/>
          <s v="&gt;30-08-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  <s v="North"/>
    <s v="BS-TEMP"/>
    <n v="3"/>
    <s v="Promotional"/>
    <s v="Seasonal"/>
    <n v="0"/>
    <n v="2970"/>
    <x v="0"/>
  </r>
  <r>
    <x v="0"/>
    <s v="West"/>
    <s v="FS-EBK"/>
    <n v="3"/>
    <s v="Promotional"/>
    <s v="Seasonal"/>
    <n v="0"/>
    <n v="0"/>
    <x v="1"/>
  </r>
  <r>
    <x v="1"/>
    <s v="North"/>
    <s v="BMC-COURSE"/>
    <n v="4"/>
    <s v="Promotional"/>
    <s v="Seasonal"/>
    <n v="0"/>
    <n v="11484"/>
    <x v="2"/>
  </r>
  <r>
    <x v="1"/>
    <s v="West"/>
    <s v="FFCHARTS-TEMP"/>
    <n v="3"/>
    <s v="Affiliate"/>
    <s v="Off Season"/>
    <n v="23.759999999999998"/>
    <n v="1188"/>
    <x v="3"/>
  </r>
  <r>
    <x v="2"/>
    <s v="West"/>
    <s v="FS-EBK"/>
    <n v="5"/>
    <s v="Affiliate"/>
    <s v="Off Season"/>
    <n v="0"/>
    <n v="0"/>
    <x v="1"/>
  </r>
  <r>
    <x v="3"/>
    <s v="West"/>
    <s v="FS-EBK"/>
    <n v="1"/>
    <s v="Promotional"/>
    <s v="Seasonal"/>
    <n v="0"/>
    <n v="0"/>
    <x v="1"/>
  </r>
  <r>
    <x v="3"/>
    <s v="North"/>
    <s v="BS-TEMP"/>
    <n v="4"/>
    <s v="Organic"/>
    <s v="Off Season"/>
    <n v="0"/>
    <n v="3960"/>
    <x v="0"/>
  </r>
  <r>
    <x v="3"/>
    <s v="West"/>
    <s v="CFM-COURSE"/>
    <n v="3"/>
    <s v="Affiliate"/>
    <s v="Off Season"/>
    <n v="474.72480000000002"/>
    <n v="5934.0599999999995"/>
    <x v="4"/>
  </r>
  <r>
    <x v="4"/>
    <s v="North"/>
    <s v="FFCHARTS-TEMP"/>
    <n v="4"/>
    <s v="Promotional"/>
    <s v="Off Season"/>
    <n v="0"/>
    <n v="1584"/>
    <x v="3"/>
  </r>
  <r>
    <x v="5"/>
    <s v="North"/>
    <s v="RE-TEMP"/>
    <n v="4"/>
    <s v="Affiliate"/>
    <s v="Seasonal"/>
    <n v="276.80399999999997"/>
    <n v="5536.08"/>
    <x v="5"/>
  </r>
  <r>
    <x v="6"/>
    <s v="West"/>
    <s v="RE-TEMP"/>
    <n v="4"/>
    <s v="Affiliate"/>
    <s v="Seasonal"/>
    <n v="276.80399999999997"/>
    <n v="5536.08"/>
    <x v="5"/>
  </r>
  <r>
    <x v="7"/>
    <s v="North"/>
    <s v="BS-TEMP"/>
    <n v="3"/>
    <s v="Affiliate"/>
    <s v="Seasonal"/>
    <n v="148.5"/>
    <n v="2970"/>
    <x v="0"/>
  </r>
  <r>
    <x v="8"/>
    <s v="West"/>
    <s v="CF-TEMP"/>
    <n v="1"/>
    <s v="Promotional"/>
    <s v="Seasonal"/>
    <n v="0"/>
    <n v="990"/>
    <x v="6"/>
  </r>
  <r>
    <x v="8"/>
    <s v="West"/>
    <s v="PFSCH-TEMP"/>
    <n v="4"/>
    <s v="Affiliate"/>
    <s v="Seasonal"/>
    <n v="570.24"/>
    <n v="7128"/>
    <x v="7"/>
  </r>
  <r>
    <x v="9"/>
    <s v="West"/>
    <s v="FFCHARTS-TEMP"/>
    <n v="2"/>
    <s v="Affiliate"/>
    <s v="Seasonal"/>
    <n v="15.84"/>
    <n v="792"/>
    <x v="3"/>
  </r>
  <r>
    <x v="10"/>
    <s v="North"/>
    <s v="P&amp;L-TEMP"/>
    <n v="1"/>
    <s v="Promotional"/>
    <s v="Seasonal"/>
    <n v="0"/>
    <n v="990"/>
    <x v="8"/>
  </r>
  <r>
    <x v="11"/>
    <s v="West"/>
    <s v="CF-TEMP"/>
    <n v="3"/>
    <s v="Promotional"/>
    <s v="Seasonal"/>
    <n v="0"/>
    <n v="2970"/>
    <x v="6"/>
  </r>
  <r>
    <x v="12"/>
    <s v="North"/>
    <s v="R&amp;M-EBK"/>
    <n v="1"/>
    <s v="Affiliate"/>
    <s v="Seasonal"/>
    <n v="17.82"/>
    <n v="891"/>
    <x v="9"/>
  </r>
  <r>
    <x v="12"/>
    <s v="North"/>
    <s v="BS-TEMP"/>
    <n v="4"/>
    <s v="Promotional"/>
    <s v="Seasonal"/>
    <n v="0"/>
    <n v="3960"/>
    <x v="0"/>
  </r>
  <r>
    <x v="12"/>
    <s v="North"/>
    <s v="FS-EBK"/>
    <n v="3"/>
    <s v="Affiliate"/>
    <s v="Seasonal"/>
    <n v="0"/>
    <n v="0"/>
    <x v="1"/>
  </r>
  <r>
    <x v="13"/>
    <s v="West"/>
    <s v="FFCHARTS-TEMP"/>
    <n v="3"/>
    <s v="Affiliate"/>
    <s v="Seasonal"/>
    <n v="23.759999999999998"/>
    <n v="1188"/>
    <x v="3"/>
  </r>
  <r>
    <x v="14"/>
    <s v="North"/>
    <s v="P&amp;L-TEMP"/>
    <n v="2"/>
    <s v="Promotional"/>
    <s v="Seasonal"/>
    <n v="0"/>
    <n v="1980"/>
    <x v="8"/>
  </r>
  <r>
    <x v="15"/>
    <s v="West"/>
    <s v="FS-EBK"/>
    <n v="4"/>
    <s v="Promotional"/>
    <s v="Seasonal"/>
    <n v="0"/>
    <n v="0"/>
    <x v="1"/>
  </r>
  <r>
    <x v="16"/>
    <s v="South"/>
    <s v="CF-TEMP"/>
    <n v="3"/>
    <s v="Promotional"/>
    <s v="Off Season"/>
    <n v="0"/>
    <n v="2970"/>
    <x v="6"/>
  </r>
  <r>
    <x v="17"/>
    <s v="West"/>
    <s v="PFSCH-TEMP"/>
    <n v="3"/>
    <s v="Organic"/>
    <s v="Seasonal"/>
    <n v="0"/>
    <n v="5346"/>
    <x v="7"/>
  </r>
  <r>
    <x v="18"/>
    <s v="South"/>
    <s v="STRTUP-TEMP"/>
    <n v="1"/>
    <s v="Promotional"/>
    <s v="Seasonal"/>
    <n v="0"/>
    <n v="1463.2199999999998"/>
    <x v="10"/>
  </r>
  <r>
    <x v="19"/>
    <s v="North"/>
    <s v="P&amp;L-TEMP"/>
    <n v="3"/>
    <s v="Affiliate"/>
    <s v="Off Season"/>
    <n v="148.5"/>
    <n v="2970"/>
    <x v="8"/>
  </r>
  <r>
    <x v="19"/>
    <s v="North"/>
    <s v="BS-TEMP"/>
    <n v="4"/>
    <s v="Promotional"/>
    <s v="Seasonal"/>
    <n v="0"/>
    <n v="3960"/>
    <x v="0"/>
  </r>
  <r>
    <x v="20"/>
    <s v="West"/>
    <s v="FFCHARTS-TEMP"/>
    <n v="1"/>
    <s v="Affiliate"/>
    <s v="Seasonal"/>
    <n v="7.92"/>
    <n v="396"/>
    <x v="3"/>
  </r>
  <r>
    <x v="21"/>
    <s v="North"/>
    <s v="P&amp;L-TEMP"/>
    <n v="1"/>
    <s v="Organic"/>
    <s v="Off Season"/>
    <n v="0"/>
    <n v="990"/>
    <x v="8"/>
  </r>
  <r>
    <x v="22"/>
    <s v="North"/>
    <s v="PFSCH-TEMP"/>
    <n v="1"/>
    <s v="Organic"/>
    <s v="Seasonal"/>
    <n v="0"/>
    <n v="1782"/>
    <x v="7"/>
  </r>
  <r>
    <x v="23"/>
    <s v="North"/>
    <s v="CF-TEMP"/>
    <n v="2"/>
    <s v="Affiliate"/>
    <s v="Off Season"/>
    <n v="99"/>
    <n v="1980"/>
    <x v="6"/>
  </r>
  <r>
    <x v="24"/>
    <s v="North"/>
    <s v="CFM-COURSE"/>
    <n v="4"/>
    <s v="Affiliate"/>
    <s v="Seasonal"/>
    <n v="632.96640000000002"/>
    <n v="7912.08"/>
    <x v="4"/>
  </r>
  <r>
    <x v="25"/>
    <s v="West"/>
    <s v="CF-TEMP"/>
    <n v="2"/>
    <s v="Promotional"/>
    <s v="Off Season"/>
    <n v="0"/>
    <n v="1980"/>
    <x v="6"/>
  </r>
  <r>
    <x v="26"/>
    <s v="West"/>
    <s v="R&amp;M-EBK"/>
    <n v="3"/>
    <s v="Affiliate"/>
    <s v="Off Season"/>
    <n v="53.46"/>
    <n v="2673"/>
    <x v="9"/>
  </r>
  <r>
    <x v="27"/>
    <s v="West"/>
    <s v="P&amp;L-TEMP"/>
    <n v="3"/>
    <s v="Affiliate"/>
    <s v="Seasonal"/>
    <n v="148.5"/>
    <n v="2970"/>
    <x v="8"/>
  </r>
  <r>
    <x v="28"/>
    <s v="South"/>
    <s v="RE-TEMP"/>
    <n v="2"/>
    <s v="Promotional"/>
    <s v="Seasonal"/>
    <n v="0"/>
    <n v="2768.04"/>
    <x v="5"/>
  </r>
  <r>
    <x v="29"/>
    <s v="West"/>
    <s v="P&amp;L-TEMP"/>
    <n v="5"/>
    <s v="Promotional"/>
    <s v="Seasonal"/>
    <n v="0"/>
    <n v="4950"/>
    <x v="8"/>
  </r>
  <r>
    <x v="30"/>
    <s v="North"/>
    <s v="FFCHARTS-TEMP"/>
    <n v="1"/>
    <s v="Promotional"/>
    <s v="Seasonal"/>
    <n v="0"/>
    <n v="396"/>
    <x v="3"/>
  </r>
  <r>
    <x v="31"/>
    <s v="North"/>
    <s v="CFM-COURSE"/>
    <n v="3"/>
    <s v="Promotional"/>
    <s v="Seasonal"/>
    <n v="0"/>
    <n v="5934.0599999999995"/>
    <x v="4"/>
  </r>
  <r>
    <x v="32"/>
    <s v="North"/>
    <s v="PF-TEMP"/>
    <n v="1"/>
    <s v="Affiliate"/>
    <s v="Seasonal"/>
    <n v="69.200999999999993"/>
    <n v="1384.02"/>
    <x v="11"/>
  </r>
  <r>
    <x v="32"/>
    <s v="West"/>
    <s v="BMC-COURSE"/>
    <n v="3"/>
    <s v="Promotional"/>
    <s v="Seasonal"/>
    <n v="0"/>
    <n v="8613"/>
    <x v="2"/>
  </r>
  <r>
    <x v="33"/>
    <s v="West"/>
    <s v="BMC-COURSE"/>
    <n v="1"/>
    <s v="Promotional"/>
    <s v="Seasonal"/>
    <n v="0"/>
    <n v="2871"/>
    <x v="2"/>
  </r>
  <r>
    <x v="33"/>
    <s v="North"/>
    <s v="R&amp;M-EBK"/>
    <n v="4"/>
    <s v="Promotional"/>
    <s v="Off Season"/>
    <n v="0"/>
    <n v="3564"/>
    <x v="9"/>
  </r>
  <r>
    <x v="33"/>
    <s v="North"/>
    <s v="CFM-COURSE"/>
    <n v="2"/>
    <s v="Promotional"/>
    <s v="Seasonal"/>
    <n v="0"/>
    <n v="3956.04"/>
    <x v="4"/>
  </r>
  <r>
    <x v="34"/>
    <s v="North"/>
    <s v="CFM-COURSE"/>
    <n v="3"/>
    <s v="Organic"/>
    <s v="Seasonal"/>
    <n v="0"/>
    <n v="5934.0599999999995"/>
    <x v="4"/>
  </r>
  <r>
    <x v="35"/>
    <s v="West"/>
    <s v="PF-TEMP"/>
    <n v="4"/>
    <s v="Organic"/>
    <s v="Seasonal"/>
    <n v="0"/>
    <n v="5536.08"/>
    <x v="11"/>
  </r>
  <r>
    <x v="35"/>
    <s v="West"/>
    <s v="PFSCH-TEMP"/>
    <n v="4"/>
    <s v="Promotional"/>
    <s v="Seasonal"/>
    <n v="0"/>
    <n v="7128"/>
    <x v="7"/>
  </r>
  <r>
    <x v="36"/>
    <s v="South"/>
    <s v="P&amp;L-TEMP"/>
    <n v="2"/>
    <s v="Promotional"/>
    <s v="Seasonal"/>
    <n v="0"/>
    <n v="1980"/>
    <x v="8"/>
  </r>
  <r>
    <x v="36"/>
    <s v="North"/>
    <s v="CF-TEMP"/>
    <n v="4"/>
    <s v="Promotional"/>
    <s v="Seasonal"/>
    <n v="0"/>
    <n v="3960"/>
    <x v="6"/>
  </r>
  <r>
    <x v="37"/>
    <s v="North"/>
    <s v="R&amp;M-EBK"/>
    <n v="1"/>
    <s v="Promotional"/>
    <s v="Seasonal"/>
    <n v="0"/>
    <n v="891"/>
    <x v="9"/>
  </r>
  <r>
    <x v="38"/>
    <s v="North"/>
    <s v="R&amp;M-EBK"/>
    <n v="1"/>
    <s v="Promotional"/>
    <s v="Seasonal"/>
    <n v="0"/>
    <n v="891"/>
    <x v="9"/>
  </r>
  <r>
    <x v="39"/>
    <s v="South"/>
    <s v="FS-EBK"/>
    <n v="4"/>
    <s v="Affiliate"/>
    <s v="Seasonal"/>
    <n v="0"/>
    <n v="0"/>
    <x v="1"/>
  </r>
  <r>
    <x v="39"/>
    <s v="North"/>
    <s v="R&amp;M-EBK"/>
    <n v="1"/>
    <s v="Promotional"/>
    <s v="Seasonal"/>
    <n v="0"/>
    <n v="891"/>
    <x v="9"/>
  </r>
  <r>
    <x v="40"/>
    <s v="North"/>
    <s v="STRTUP-TEMP"/>
    <n v="1"/>
    <s v="Affiliate"/>
    <s v="Seasonal"/>
    <n v="73.161000000000001"/>
    <n v="1463.2199999999998"/>
    <x v="10"/>
  </r>
  <r>
    <x v="41"/>
    <s v="North"/>
    <s v="PFSCH-TEMP"/>
    <n v="2"/>
    <s v="Affiliate"/>
    <s v="Seasonal"/>
    <n v="285.12"/>
    <n v="3564"/>
    <x v="7"/>
  </r>
  <r>
    <x v="42"/>
    <s v="South"/>
    <s v="R&amp;M-EBK"/>
    <n v="4"/>
    <s v="Affiliate"/>
    <s v="Seasonal"/>
    <n v="71.28"/>
    <n v="3564"/>
    <x v="9"/>
  </r>
  <r>
    <x v="43"/>
    <s v="North"/>
    <s v="STRTUP-TEMP"/>
    <n v="2"/>
    <s v="Affiliate"/>
    <s v="Seasonal"/>
    <n v="146.322"/>
    <n v="2926.4399999999996"/>
    <x v="10"/>
  </r>
  <r>
    <x v="44"/>
    <s v="West"/>
    <s v="P&amp;L-TEMP"/>
    <n v="2"/>
    <s v="Promotional"/>
    <s v="Seasonal"/>
    <n v="0"/>
    <n v="1980"/>
    <x v="8"/>
  </r>
  <r>
    <x v="45"/>
    <s v="West"/>
    <s v="BMC-COURSE"/>
    <n v="2"/>
    <s v="Promotional"/>
    <s v="Seasonal"/>
    <n v="0"/>
    <n v="5742"/>
    <x v="2"/>
  </r>
  <r>
    <x v="46"/>
    <s v="West"/>
    <s v="P&amp;L-TEMP"/>
    <n v="4"/>
    <s v="Affiliate"/>
    <s v="Seasonal"/>
    <n v="198"/>
    <n v="3960"/>
    <x v="8"/>
  </r>
  <r>
    <x v="46"/>
    <s v="West"/>
    <s v="BS-TEMP"/>
    <n v="3"/>
    <s v="Affiliate"/>
    <s v="Seasonal"/>
    <n v="148.5"/>
    <n v="2970"/>
    <x v="0"/>
  </r>
  <r>
    <x v="46"/>
    <s v="West"/>
    <s v="STRTUP-TEMP"/>
    <n v="1"/>
    <s v="Organic"/>
    <s v="Seasonal"/>
    <n v="0"/>
    <n v="1463.2199999999998"/>
    <x v="10"/>
  </r>
  <r>
    <x v="47"/>
    <s v="North"/>
    <s v="BS-TEMP"/>
    <n v="2"/>
    <s v="Promotional"/>
    <s v="Seasonal"/>
    <n v="0"/>
    <n v="1980"/>
    <x v="0"/>
  </r>
  <r>
    <x v="48"/>
    <s v="West"/>
    <s v="R&amp;M-EBK"/>
    <n v="1"/>
    <s v="Promotional"/>
    <s v="Seasonal"/>
    <n v="0"/>
    <n v="891"/>
    <x v="9"/>
  </r>
  <r>
    <x v="48"/>
    <s v="West"/>
    <s v="CF-TEMP"/>
    <n v="1"/>
    <s v="Promotional"/>
    <s v="Seasonal"/>
    <n v="0"/>
    <n v="990"/>
    <x v="6"/>
  </r>
  <r>
    <x v="49"/>
    <s v="North"/>
    <s v="CFM-COURSE"/>
    <n v="2"/>
    <s v="Affiliate"/>
    <s v="Seasonal"/>
    <n v="316.48320000000001"/>
    <n v="3956.04"/>
    <x v="4"/>
  </r>
  <r>
    <x v="49"/>
    <s v="West"/>
    <s v="BS-TEMP"/>
    <n v="4"/>
    <s v="Affiliate"/>
    <s v="Seasonal"/>
    <n v="198"/>
    <n v="3960"/>
    <x v="0"/>
  </r>
  <r>
    <x v="50"/>
    <s v="North"/>
    <s v="BMC-COURSE"/>
    <n v="1"/>
    <s v="Promotional"/>
    <s v="Seasonal"/>
    <n v="0"/>
    <n v="2871"/>
    <x v="2"/>
  </r>
  <r>
    <x v="51"/>
    <s v="West"/>
    <s v="CFM-COURSE"/>
    <n v="4"/>
    <s v="Promotional"/>
    <s v="Seasonal"/>
    <n v="0"/>
    <n v="7912.08"/>
    <x v="4"/>
  </r>
  <r>
    <x v="52"/>
    <s v="North"/>
    <s v="P&amp;L-TEMP"/>
    <n v="2"/>
    <s v="Affiliate"/>
    <s v="Seasonal"/>
    <n v="99"/>
    <n v="1980"/>
    <x v="8"/>
  </r>
  <r>
    <x v="52"/>
    <s v="North"/>
    <s v="RE-TEMP"/>
    <n v="4"/>
    <s v="Promotional"/>
    <s v="Seasonal"/>
    <n v="0"/>
    <n v="5536.08"/>
    <x v="5"/>
  </r>
  <r>
    <x v="53"/>
    <s v="North"/>
    <s v="STRTUP-TEMP"/>
    <n v="4"/>
    <s v="Organic"/>
    <s v="Seasonal"/>
    <n v="0"/>
    <n v="5852.8799999999992"/>
    <x v="10"/>
  </r>
  <r>
    <x v="54"/>
    <s v="West"/>
    <s v="PFSCH-TEMP"/>
    <n v="4"/>
    <s v="Promotional"/>
    <s v="Off Season"/>
    <n v="0"/>
    <n v="7128"/>
    <x v="7"/>
  </r>
  <r>
    <x v="55"/>
    <s v="South"/>
    <s v="R&amp;M-EBK"/>
    <n v="2"/>
    <s v="Affiliate"/>
    <s v="Seasonal"/>
    <n v="35.64"/>
    <n v="1782"/>
    <x v="9"/>
  </r>
  <r>
    <x v="56"/>
    <s v="North"/>
    <s v="CF-TEMP"/>
    <n v="3"/>
    <s v="Affiliate"/>
    <s v="Seasonal"/>
    <n v="148.5"/>
    <n v="2970"/>
    <x v="6"/>
  </r>
  <r>
    <x v="57"/>
    <s v="West"/>
    <s v="FFCHARTS-TEMP"/>
    <n v="3"/>
    <s v="Affiliate"/>
    <s v="Seasonal"/>
    <n v="23.759999999999998"/>
    <n v="1188"/>
    <x v="3"/>
  </r>
  <r>
    <x v="57"/>
    <s v="North"/>
    <s v="FS-EBK"/>
    <n v="1"/>
    <s v="Affiliate"/>
    <s v="Off Season"/>
    <n v="0"/>
    <n v="0"/>
    <x v="1"/>
  </r>
  <r>
    <x v="58"/>
    <s v="North"/>
    <s v="FS-EBK"/>
    <n v="1"/>
    <s v="Affiliate"/>
    <s v="Seasonal"/>
    <n v="0"/>
    <n v="0"/>
    <x v="1"/>
  </r>
  <r>
    <x v="59"/>
    <s v="North"/>
    <s v="PFSCH-TEMP"/>
    <n v="4"/>
    <s v="Affiliate"/>
    <s v="Seasonal"/>
    <n v="570.24"/>
    <n v="7128"/>
    <x v="7"/>
  </r>
  <r>
    <x v="60"/>
    <s v="West"/>
    <s v="FS-EBK"/>
    <n v="2"/>
    <s v="Promotional"/>
    <s v="Off Season"/>
    <n v="0"/>
    <n v="0"/>
    <x v="1"/>
  </r>
  <r>
    <x v="60"/>
    <s v="North"/>
    <s v="P&amp;L-TEMP"/>
    <n v="2"/>
    <s v="Promotional"/>
    <s v="Seasonal"/>
    <n v="0"/>
    <n v="1980"/>
    <x v="8"/>
  </r>
  <r>
    <x v="60"/>
    <s v="West"/>
    <s v="FFCHARTS-TEMP"/>
    <n v="1"/>
    <s v="Promotional"/>
    <s v="Seasonal"/>
    <n v="0"/>
    <n v="396"/>
    <x v="3"/>
  </r>
  <r>
    <x v="61"/>
    <s v="North"/>
    <s v="FFCHARTS-TEMP"/>
    <n v="2"/>
    <s v="Promotional"/>
    <s v="Seasonal"/>
    <n v="0"/>
    <n v="792"/>
    <x v="3"/>
  </r>
  <r>
    <x v="62"/>
    <s v="West"/>
    <s v="BS-TEMP"/>
    <n v="2"/>
    <s v="Affiliate"/>
    <s v="Seasonal"/>
    <n v="99"/>
    <n v="1980"/>
    <x v="0"/>
  </r>
  <r>
    <x v="63"/>
    <s v="North"/>
    <s v="PFSCH-TEMP"/>
    <n v="1"/>
    <s v="Promotional"/>
    <s v="Seasonal"/>
    <n v="0"/>
    <n v="1782"/>
    <x v="7"/>
  </r>
  <r>
    <x v="64"/>
    <s v="West"/>
    <s v="STRTUP-TEMP"/>
    <n v="5"/>
    <s v="Promotional"/>
    <s v="Seasonal"/>
    <n v="0"/>
    <n v="7316.0999999999995"/>
    <x v="10"/>
  </r>
  <r>
    <x v="65"/>
    <s v="North"/>
    <s v="R&amp;M-EBK"/>
    <n v="4"/>
    <s v="Affiliate"/>
    <s v="Seasonal"/>
    <n v="71.28"/>
    <n v="3564"/>
    <x v="9"/>
  </r>
  <r>
    <x v="66"/>
    <s v="North"/>
    <s v="RE-TEMP"/>
    <n v="1"/>
    <s v="Affiliate"/>
    <s v="Seasonal"/>
    <n v="69.200999999999993"/>
    <n v="1384.02"/>
    <x v="5"/>
  </r>
  <r>
    <x v="67"/>
    <s v="West"/>
    <s v="BMC-COURSE"/>
    <n v="3"/>
    <s v="Promotional"/>
    <s v="Seasonal"/>
    <n v="0"/>
    <n v="8613"/>
    <x v="2"/>
  </r>
  <r>
    <x v="67"/>
    <s v="West"/>
    <s v="PF-TEMP"/>
    <n v="1"/>
    <s v="Affiliate"/>
    <s v="Seasonal"/>
    <n v="69.200999999999993"/>
    <n v="1384.02"/>
    <x v="11"/>
  </r>
  <r>
    <x v="68"/>
    <s v="North"/>
    <s v="PFSCH-TEMP"/>
    <n v="3"/>
    <s v="Affiliate"/>
    <s v="Seasonal"/>
    <n v="427.68"/>
    <n v="5346"/>
    <x v="7"/>
  </r>
  <r>
    <x v="68"/>
    <s v="North"/>
    <s v="CF-TEMP"/>
    <n v="4"/>
    <s v="Promotional"/>
    <s v="Seasonal"/>
    <n v="0"/>
    <n v="3960"/>
    <x v="6"/>
  </r>
  <r>
    <x v="68"/>
    <s v="North"/>
    <s v="CF-TEMP"/>
    <n v="1"/>
    <s v="Promotional"/>
    <s v="Seasonal"/>
    <n v="0"/>
    <n v="990"/>
    <x v="6"/>
  </r>
  <r>
    <x v="69"/>
    <s v="North"/>
    <s v="RE-TEMP"/>
    <n v="1"/>
    <s v="Affiliate"/>
    <s v="Seasonal"/>
    <n v="69.200999999999993"/>
    <n v="1384.02"/>
    <x v="5"/>
  </r>
  <r>
    <x v="70"/>
    <s v="North"/>
    <s v="RE-TEMP"/>
    <n v="4"/>
    <s v="Organic"/>
    <s v="Seasonal"/>
    <n v="0"/>
    <n v="5536.08"/>
    <x v="5"/>
  </r>
  <r>
    <x v="70"/>
    <s v="North"/>
    <s v="FFCHARTS-TEMP"/>
    <n v="4"/>
    <s v="Promotional"/>
    <s v="Seasonal"/>
    <n v="0"/>
    <n v="1584"/>
    <x v="3"/>
  </r>
  <r>
    <x v="71"/>
    <s v="North"/>
    <s v="RE-TEMP"/>
    <n v="4"/>
    <s v="Promotional"/>
    <s v="Seasonal"/>
    <n v="0"/>
    <n v="5536.08"/>
    <x v="5"/>
  </r>
  <r>
    <x v="71"/>
    <s v="West"/>
    <s v="P&amp;L-TEMP"/>
    <n v="1"/>
    <s v="Affiliate"/>
    <s v="Off Season"/>
    <n v="49.5"/>
    <n v="990"/>
    <x v="8"/>
  </r>
  <r>
    <x v="72"/>
    <s v="West"/>
    <s v="PF-TEMP"/>
    <n v="1"/>
    <s v="Promotional"/>
    <s v="Seasonal"/>
    <n v="0"/>
    <n v="1384.02"/>
    <x v="11"/>
  </r>
  <r>
    <x v="73"/>
    <s v="North"/>
    <s v="PFSCH-TEMP"/>
    <n v="2"/>
    <s v="Promotional"/>
    <s v="Seasonal"/>
    <n v="0"/>
    <n v="3564"/>
    <x v="7"/>
  </r>
  <r>
    <x v="73"/>
    <s v="North"/>
    <s v="RE-TEMP"/>
    <n v="2"/>
    <s v="Promotional"/>
    <s v="Seasonal"/>
    <n v="0"/>
    <n v="2768.04"/>
    <x v="5"/>
  </r>
  <r>
    <x v="74"/>
    <s v="North"/>
    <s v="PF-TEMP"/>
    <n v="3"/>
    <s v="Affiliate"/>
    <s v="Seasonal"/>
    <n v="207.60300000000001"/>
    <n v="4152.0599999999995"/>
    <x v="11"/>
  </r>
  <r>
    <x v="75"/>
    <s v="North"/>
    <s v="P&amp;L-TEMP"/>
    <n v="3"/>
    <s v="Promotional"/>
    <s v="Seasonal"/>
    <n v="0"/>
    <n v="2970"/>
    <x v="8"/>
  </r>
  <r>
    <x v="76"/>
    <s v="West"/>
    <s v="STRTUP-TEMP"/>
    <n v="1"/>
    <s v="Promotional"/>
    <s v="Seasonal"/>
    <n v="0"/>
    <n v="1463.2199999999998"/>
    <x v="10"/>
  </r>
  <r>
    <x v="77"/>
    <s v="North"/>
    <s v="P&amp;L-TEMP"/>
    <n v="2"/>
    <s v="Affiliate"/>
    <s v="Seasonal"/>
    <n v="99"/>
    <n v="1980"/>
    <x v="8"/>
  </r>
  <r>
    <x v="78"/>
    <s v="West"/>
    <s v="CFM-COURSE"/>
    <n v="4"/>
    <s v="Affiliate"/>
    <s v="Seasonal"/>
    <n v="632.96640000000002"/>
    <n v="7912.08"/>
    <x v="4"/>
  </r>
  <r>
    <x v="78"/>
    <s v="West"/>
    <s v="BS-TEMP"/>
    <n v="4"/>
    <s v="Affiliate"/>
    <s v="Seasonal"/>
    <n v="198"/>
    <n v="3960"/>
    <x v="0"/>
  </r>
  <r>
    <x v="79"/>
    <s v="North"/>
    <s v="FFCHARTS-TEMP"/>
    <n v="1"/>
    <s v="Promotional"/>
    <s v="Seasonal"/>
    <n v="0"/>
    <n v="396"/>
    <x v="3"/>
  </r>
  <r>
    <x v="80"/>
    <s v="West"/>
    <s v="P&amp;L-TEMP"/>
    <n v="2"/>
    <s v="Promotional"/>
    <s v="Seasonal"/>
    <n v="0"/>
    <n v="1980"/>
    <x v="8"/>
  </r>
  <r>
    <x v="81"/>
    <s v="West"/>
    <s v="CF-TEMP"/>
    <n v="3"/>
    <s v="Affiliate"/>
    <s v="Off Season"/>
    <n v="148.5"/>
    <n v="2970"/>
    <x v="6"/>
  </r>
  <r>
    <x v="82"/>
    <s v="North"/>
    <s v="STRTUP-TEMP"/>
    <n v="1"/>
    <s v="Promotional"/>
    <s v="Off Season"/>
    <n v="0"/>
    <n v="1463.2199999999998"/>
    <x v="10"/>
  </r>
  <r>
    <x v="82"/>
    <s v="North"/>
    <s v="P&amp;L-TEMP"/>
    <n v="1"/>
    <s v="Promotional"/>
    <s v="Seasonal"/>
    <n v="0"/>
    <n v="990"/>
    <x v="8"/>
  </r>
  <r>
    <x v="83"/>
    <s v="North"/>
    <s v="BS-TEMP"/>
    <n v="5"/>
    <s v="Affiliate"/>
    <s v="Seasonal"/>
    <n v="247.5"/>
    <n v="4950"/>
    <x v="0"/>
  </r>
  <r>
    <x v="83"/>
    <s v="West"/>
    <s v="R&amp;M-EBK"/>
    <n v="4"/>
    <s v="Promotional"/>
    <s v="Seasonal"/>
    <n v="0"/>
    <n v="3564"/>
    <x v="9"/>
  </r>
  <r>
    <x v="84"/>
    <s v="South"/>
    <s v="CF-TEMP"/>
    <n v="1"/>
    <s v="Promotional"/>
    <s v="Seasonal"/>
    <n v="0"/>
    <n v="990"/>
    <x v="6"/>
  </r>
  <r>
    <x v="85"/>
    <s v="North"/>
    <s v="PFSCH-TEMP"/>
    <n v="2"/>
    <s v="Promotional"/>
    <s v="Seasonal"/>
    <n v="0"/>
    <n v="3564"/>
    <x v="7"/>
  </r>
  <r>
    <x v="85"/>
    <s v="West"/>
    <s v="PF-TEMP"/>
    <n v="5"/>
    <s v="Promotional"/>
    <s v="Seasonal"/>
    <n v="0"/>
    <n v="6920.0999999999995"/>
    <x v="11"/>
  </r>
  <r>
    <x v="86"/>
    <s v="North"/>
    <s v="P&amp;L-TEMP"/>
    <n v="4"/>
    <s v="Promotional"/>
    <s v="Seasonal"/>
    <n v="0"/>
    <n v="3960"/>
    <x v="8"/>
  </r>
  <r>
    <x v="87"/>
    <s v="North"/>
    <s v="BMC-COURSE"/>
    <n v="4"/>
    <s v="Promotional"/>
    <s v="Seasonal"/>
    <n v="0"/>
    <n v="11484"/>
    <x v="2"/>
  </r>
  <r>
    <x v="88"/>
    <s v="North"/>
    <s v="BS-TEMP"/>
    <n v="3"/>
    <s v="Promotional"/>
    <s v="Seasonal"/>
    <n v="0"/>
    <n v="2970"/>
    <x v="0"/>
  </r>
  <r>
    <x v="88"/>
    <s v="North"/>
    <s v="FFCHARTS-TEMP"/>
    <n v="4"/>
    <s v="Affiliate"/>
    <s v="Off Season"/>
    <n v="31.68"/>
    <n v="1584"/>
    <x v="3"/>
  </r>
  <r>
    <x v="89"/>
    <s v="North"/>
    <s v="FFCHARTS-TEMP"/>
    <n v="1"/>
    <s v="Affiliate"/>
    <s v="Seasonal"/>
    <n v="7.92"/>
    <n v="396"/>
    <x v="3"/>
  </r>
  <r>
    <x v="89"/>
    <s v="West"/>
    <s v="STRTUP-TEMP"/>
    <n v="2"/>
    <s v="Affiliate"/>
    <s v="Seasonal"/>
    <n v="146.322"/>
    <n v="2926.4399999999996"/>
    <x v="10"/>
  </r>
  <r>
    <x v="89"/>
    <s v="South"/>
    <s v="FS-EBK"/>
    <n v="3"/>
    <s v="Affiliate"/>
    <s v="Off Season"/>
    <n v="0"/>
    <n v="0"/>
    <x v="1"/>
  </r>
  <r>
    <x v="90"/>
    <s v="North"/>
    <s v="FFCHARTS-TEMP"/>
    <n v="1"/>
    <s v="Promotional"/>
    <s v="Off Season"/>
    <n v="0"/>
    <n v="396"/>
    <x v="3"/>
  </r>
  <r>
    <x v="91"/>
    <s v="West"/>
    <s v="CF-TEMP"/>
    <n v="5"/>
    <s v="Organic"/>
    <s v="Seasonal"/>
    <n v="0"/>
    <n v="4950"/>
    <x v="6"/>
  </r>
  <r>
    <x v="92"/>
    <s v="West"/>
    <s v="BS-TEMP"/>
    <n v="2"/>
    <s v="Promotional"/>
    <s v="Seasonal"/>
    <n v="0"/>
    <n v="1980"/>
    <x v="0"/>
  </r>
  <r>
    <x v="92"/>
    <s v="North"/>
    <s v="P&amp;L-TEMP"/>
    <n v="4"/>
    <s v="Affiliate"/>
    <s v="Seasonal"/>
    <n v="198"/>
    <n v="3960"/>
    <x v="8"/>
  </r>
  <r>
    <x v="93"/>
    <s v="North"/>
    <s v="STRTUP-TEMP"/>
    <n v="5"/>
    <s v="Affiliate"/>
    <s v="Seasonal"/>
    <n v="365.80500000000001"/>
    <n v="7316.0999999999995"/>
    <x v="10"/>
  </r>
  <r>
    <x v="93"/>
    <s v="South"/>
    <s v="FFCHARTS-TEMP"/>
    <n v="1"/>
    <s v="Affiliate"/>
    <s v="Seasonal"/>
    <n v="7.92"/>
    <n v="396"/>
    <x v="3"/>
  </r>
  <r>
    <x v="94"/>
    <s v="North"/>
    <s v="R&amp;M-EBK"/>
    <n v="2"/>
    <s v="Affiliate"/>
    <s v="Seasonal"/>
    <n v="35.64"/>
    <n v="1782"/>
    <x v="9"/>
  </r>
  <r>
    <x v="94"/>
    <s v="West"/>
    <s v="CFM-COURSE"/>
    <n v="2"/>
    <s v="Organic"/>
    <s v="Seasonal"/>
    <n v="0"/>
    <n v="3956.04"/>
    <x v="4"/>
  </r>
  <r>
    <x v="95"/>
    <s v="North"/>
    <s v="FFCHARTS-TEMP"/>
    <n v="4"/>
    <s v="Affiliate"/>
    <s v="Seasonal"/>
    <n v="31.68"/>
    <n v="1584"/>
    <x v="3"/>
  </r>
  <r>
    <x v="95"/>
    <s v="North"/>
    <s v="BMC-COURSE"/>
    <n v="2"/>
    <s v="Organic"/>
    <s v="Seasonal"/>
    <n v="0"/>
    <n v="5742"/>
    <x v="2"/>
  </r>
  <r>
    <x v="96"/>
    <s v="West"/>
    <s v="R&amp;M-EBK"/>
    <n v="4"/>
    <s v="Promotional"/>
    <s v="Seasonal"/>
    <n v="0"/>
    <n v="3564"/>
    <x v="9"/>
  </r>
  <r>
    <x v="97"/>
    <s v="South"/>
    <s v="BS-TEMP"/>
    <n v="4"/>
    <s v="Affiliate"/>
    <s v="Off Season"/>
    <n v="198"/>
    <n v="3960"/>
    <x v="0"/>
  </r>
  <r>
    <x v="98"/>
    <s v="North"/>
    <s v="CFM-COURSE"/>
    <n v="3"/>
    <s v="Affiliate"/>
    <s v="Off Season"/>
    <n v="474.72480000000002"/>
    <n v="5934.0599999999995"/>
    <x v="4"/>
  </r>
  <r>
    <x v="99"/>
    <s v="South"/>
    <s v="CF-TEMP"/>
    <n v="2"/>
    <s v="Promotional"/>
    <s v="Seasonal"/>
    <n v="0"/>
    <n v="1980"/>
    <x v="6"/>
  </r>
  <r>
    <x v="100"/>
    <s v="North"/>
    <s v="PF-TEMP"/>
    <n v="4"/>
    <s v="Affiliate"/>
    <s v="Seasonal"/>
    <n v="276.80399999999997"/>
    <n v="5536.08"/>
    <x v="11"/>
  </r>
  <r>
    <x v="100"/>
    <s v="North"/>
    <s v="STRTUP-TEMP"/>
    <n v="2"/>
    <s v="Affiliate"/>
    <s v="Seasonal"/>
    <n v="146.322"/>
    <n v="2926.4399999999996"/>
    <x v="10"/>
  </r>
  <r>
    <x v="101"/>
    <s v="North"/>
    <s v="R&amp;M-EBK"/>
    <n v="1"/>
    <s v="Promotional"/>
    <s v="Off Season"/>
    <n v="0"/>
    <n v="891"/>
    <x v="9"/>
  </r>
  <r>
    <x v="101"/>
    <s v="West"/>
    <s v="RE-TEMP"/>
    <n v="2"/>
    <s v="Promotional"/>
    <s v="Seasonal"/>
    <n v="0"/>
    <n v="2768.04"/>
    <x v="5"/>
  </r>
  <r>
    <x v="102"/>
    <s v="South"/>
    <s v="PFSCH-TEMP"/>
    <n v="3"/>
    <s v="Promotional"/>
    <s v="Seasonal"/>
    <n v="0"/>
    <n v="5346"/>
    <x v="7"/>
  </r>
  <r>
    <x v="103"/>
    <s v="South"/>
    <s v="FS-EBK"/>
    <n v="2"/>
    <s v="Affiliate"/>
    <s v="Seasonal"/>
    <n v="0"/>
    <n v="0"/>
    <x v="1"/>
  </r>
  <r>
    <x v="104"/>
    <s v="West"/>
    <s v="RE-TEMP"/>
    <n v="2"/>
    <s v="Promotional"/>
    <s v="Seasonal"/>
    <n v="0"/>
    <n v="2768.04"/>
    <x v="5"/>
  </r>
  <r>
    <x v="105"/>
    <s v="West"/>
    <s v="FFCHARTS-TEMP"/>
    <n v="3"/>
    <s v="Promotional"/>
    <s v="Seasonal"/>
    <n v="0"/>
    <n v="1188"/>
    <x v="3"/>
  </r>
  <r>
    <x v="106"/>
    <s v="West"/>
    <s v="CFM-COURSE"/>
    <n v="1"/>
    <s v="Organic"/>
    <s v="Seasonal"/>
    <n v="0"/>
    <n v="1978.02"/>
    <x v="4"/>
  </r>
  <r>
    <x v="106"/>
    <s v="West"/>
    <s v="CFM-COURSE"/>
    <n v="4"/>
    <s v="Promotional"/>
    <s v="Off Season"/>
    <n v="0"/>
    <n v="7912.08"/>
    <x v="4"/>
  </r>
  <r>
    <x v="107"/>
    <s v="North"/>
    <s v="RE-TEMP"/>
    <n v="1"/>
    <s v="Promotional"/>
    <s v="Seasonal"/>
    <n v="0"/>
    <n v="1384.02"/>
    <x v="5"/>
  </r>
  <r>
    <x v="107"/>
    <s v="North"/>
    <s v="RE-TEMP"/>
    <n v="5"/>
    <s v="Affiliate"/>
    <s v="Seasonal"/>
    <n v="346.005"/>
    <n v="6920.0999999999995"/>
    <x v="5"/>
  </r>
  <r>
    <x v="108"/>
    <s v="North"/>
    <s v="BS-TEMP"/>
    <n v="3"/>
    <s v="Organic"/>
    <s v="Seasonal"/>
    <n v="0"/>
    <n v="2970"/>
    <x v="0"/>
  </r>
  <r>
    <x v="109"/>
    <s v="West"/>
    <s v="RE-TEMP"/>
    <n v="3"/>
    <s v="Promotional"/>
    <s v="Off Season"/>
    <n v="0"/>
    <n v="4152.0599999999995"/>
    <x v="5"/>
  </r>
  <r>
    <x v="109"/>
    <s v="North"/>
    <s v="R&amp;M-EBK"/>
    <n v="3"/>
    <s v="Promotional"/>
    <s v="Off Season"/>
    <n v="0"/>
    <n v="2673"/>
    <x v="9"/>
  </r>
  <r>
    <x v="109"/>
    <s v="West"/>
    <s v="PFSCH-TEMP"/>
    <n v="1"/>
    <s v="Promotional"/>
    <s v="Off Season"/>
    <n v="0"/>
    <n v="1782"/>
    <x v="7"/>
  </r>
  <r>
    <x v="110"/>
    <s v="West"/>
    <s v="CF-TEMP"/>
    <n v="4"/>
    <s v="Affiliate"/>
    <s v="Seasonal"/>
    <n v="198"/>
    <n v="3960"/>
    <x v="6"/>
  </r>
  <r>
    <x v="111"/>
    <s v="West"/>
    <s v="PF-TEMP"/>
    <n v="1"/>
    <s v="Organic"/>
    <s v="Off Season"/>
    <n v="0"/>
    <n v="1384.02"/>
    <x v="11"/>
  </r>
  <r>
    <x v="111"/>
    <s v="West"/>
    <s v="P&amp;L-TEMP"/>
    <n v="3"/>
    <s v="Affiliate"/>
    <s v="Seasonal"/>
    <n v="148.5"/>
    <n v="2970"/>
    <x v="8"/>
  </r>
  <r>
    <x v="112"/>
    <s v="North"/>
    <s v="RE-TEMP"/>
    <n v="2"/>
    <s v="Affiliate"/>
    <s v="Seasonal"/>
    <n v="138.40199999999999"/>
    <n v="2768.04"/>
    <x v="5"/>
  </r>
  <r>
    <x v="112"/>
    <s v="West"/>
    <s v="FFCHARTS-TEMP"/>
    <n v="3"/>
    <s v="Promotional"/>
    <s v="Seasonal"/>
    <n v="0"/>
    <n v="1188"/>
    <x v="3"/>
  </r>
  <r>
    <x v="113"/>
    <s v="North"/>
    <s v="FFCHARTS-TEMP"/>
    <n v="1"/>
    <s v="Affiliate"/>
    <s v="Seasonal"/>
    <n v="7.92"/>
    <n v="396"/>
    <x v="3"/>
  </r>
  <r>
    <x v="114"/>
    <s v="North"/>
    <s v="RE-TEMP"/>
    <n v="4"/>
    <s v="Promotional"/>
    <s v="Seasonal"/>
    <n v="0"/>
    <n v="5536.08"/>
    <x v="5"/>
  </r>
  <r>
    <x v="115"/>
    <s v="South"/>
    <s v="CFM-COURSE"/>
    <n v="1"/>
    <s v="Affiliate"/>
    <s v="Seasonal"/>
    <n v="158.24160000000001"/>
    <n v="1978.02"/>
    <x v="4"/>
  </r>
  <r>
    <x v="116"/>
    <s v="North"/>
    <s v="BS-TEMP"/>
    <n v="2"/>
    <s v="Promotional"/>
    <s v="Seasonal"/>
    <n v="0"/>
    <n v="1980"/>
    <x v="0"/>
  </r>
  <r>
    <x v="116"/>
    <s v="North"/>
    <s v="PFSCH-TEMP"/>
    <n v="5"/>
    <s v="Organic"/>
    <s v="Seasonal"/>
    <n v="0"/>
    <n v="8910"/>
    <x v="7"/>
  </r>
  <r>
    <x v="117"/>
    <s v="West"/>
    <s v="CFM-COURSE"/>
    <n v="2"/>
    <s v="Affiliate"/>
    <s v="Seasonal"/>
    <n v="316.48320000000001"/>
    <n v="3956.04"/>
    <x v="4"/>
  </r>
  <r>
    <x v="117"/>
    <s v="North"/>
    <s v="STRTUP-TEMP"/>
    <n v="4"/>
    <s v="Promotional"/>
    <s v="Seasonal"/>
    <n v="0"/>
    <n v="5852.8799999999992"/>
    <x v="10"/>
  </r>
  <r>
    <x v="118"/>
    <s v="West"/>
    <s v="FS-EBK"/>
    <n v="1"/>
    <s v="Affiliate"/>
    <s v="Seasonal"/>
    <n v="0"/>
    <n v="0"/>
    <x v="1"/>
  </r>
  <r>
    <x v="119"/>
    <s v="North"/>
    <s v="FFCHARTS-TEMP"/>
    <n v="3"/>
    <s v="Promotional"/>
    <s v="Off Season"/>
    <n v="0"/>
    <n v="1188"/>
    <x v="3"/>
  </r>
  <r>
    <x v="119"/>
    <s v="West"/>
    <s v="RE-TEMP"/>
    <n v="5"/>
    <s v="Promotional"/>
    <s v="Off Season"/>
    <n v="0"/>
    <n v="6920.0999999999995"/>
    <x v="5"/>
  </r>
  <r>
    <x v="119"/>
    <s v="West"/>
    <s v="PF-TEMP"/>
    <n v="1"/>
    <s v="Affiliate"/>
    <s v="Off Season"/>
    <n v="69.200999999999993"/>
    <n v="1384.02"/>
    <x v="11"/>
  </r>
  <r>
    <x v="119"/>
    <s v="West"/>
    <s v="CF-TEMP"/>
    <n v="3"/>
    <s v="Organic"/>
    <s v="Off Season"/>
    <n v="0"/>
    <n v="2970"/>
    <x v="6"/>
  </r>
  <r>
    <x v="119"/>
    <s v="West"/>
    <s v="BS-TEMP"/>
    <n v="3"/>
    <s v="Promotional"/>
    <s v="Seasonal"/>
    <n v="0"/>
    <n v="2970"/>
    <x v="0"/>
  </r>
  <r>
    <x v="120"/>
    <s v="West"/>
    <s v="R&amp;M-EBK"/>
    <n v="2"/>
    <s v="Promotional"/>
    <s v="Off Season"/>
    <n v="0"/>
    <n v="1782"/>
    <x v="9"/>
  </r>
  <r>
    <x v="120"/>
    <s v="West"/>
    <s v="P&amp;L-TEMP"/>
    <n v="2"/>
    <s v="Promotional"/>
    <s v="Seasonal"/>
    <n v="0"/>
    <n v="1980"/>
    <x v="8"/>
  </r>
  <r>
    <x v="121"/>
    <s v="West"/>
    <s v="FS-EBK"/>
    <n v="2"/>
    <s v="Affiliate"/>
    <s v="Seasonal"/>
    <n v="0"/>
    <n v="0"/>
    <x v="1"/>
  </r>
  <r>
    <x v="122"/>
    <s v="North"/>
    <s v="STRTUP-TEMP"/>
    <n v="2"/>
    <s v="Affiliate"/>
    <s v="Seasonal"/>
    <n v="146.322"/>
    <n v="2926.4399999999996"/>
    <x v="10"/>
  </r>
  <r>
    <x v="122"/>
    <s v="North"/>
    <s v="RE-TEMP"/>
    <n v="1"/>
    <s v="Promotional"/>
    <s v="Seasonal"/>
    <n v="0"/>
    <n v="1384.02"/>
    <x v="5"/>
  </r>
  <r>
    <x v="123"/>
    <s v="North"/>
    <s v="BMC-COURSE"/>
    <n v="1"/>
    <s v="Organic"/>
    <s v="Seasonal"/>
    <n v="0"/>
    <n v="2871"/>
    <x v="2"/>
  </r>
  <r>
    <x v="124"/>
    <s v="North"/>
    <s v="P&amp;L-TEMP"/>
    <n v="1"/>
    <s v="Affiliate"/>
    <s v="Seasonal"/>
    <n v="49.5"/>
    <n v="990"/>
    <x v="8"/>
  </r>
  <r>
    <x v="125"/>
    <s v="South"/>
    <s v="CFM-COURSE"/>
    <n v="1"/>
    <s v="Organic"/>
    <s v="Seasonal"/>
    <n v="0"/>
    <n v="1978.02"/>
    <x v="4"/>
  </r>
  <r>
    <x v="126"/>
    <s v="West"/>
    <s v="PF-TEMP"/>
    <n v="3"/>
    <s v="Affiliate"/>
    <s v="Seasonal"/>
    <n v="207.60300000000001"/>
    <n v="4152.0599999999995"/>
    <x v="11"/>
  </r>
  <r>
    <x v="127"/>
    <s v="North"/>
    <s v="CF-TEMP"/>
    <n v="1"/>
    <s v="Affiliate"/>
    <s v="Seasonal"/>
    <n v="49.5"/>
    <n v="990"/>
    <x v="6"/>
  </r>
  <r>
    <x v="128"/>
    <s v="West"/>
    <s v="RE-TEMP"/>
    <n v="1"/>
    <s v="Promotional"/>
    <s v="Seasonal"/>
    <n v="0"/>
    <n v="1384.02"/>
    <x v="5"/>
  </r>
  <r>
    <x v="129"/>
    <s v="West"/>
    <s v="BS-TEMP"/>
    <n v="1"/>
    <s v="Organic"/>
    <s v="Seasonal"/>
    <n v="0"/>
    <n v="990"/>
    <x v="0"/>
  </r>
  <r>
    <x v="130"/>
    <s v="West"/>
    <s v="R&amp;M-EBK"/>
    <n v="2"/>
    <s v="Promotional"/>
    <s v="Seasonal"/>
    <n v="0"/>
    <n v="1782"/>
    <x v="9"/>
  </r>
  <r>
    <x v="131"/>
    <s v="North"/>
    <s v="FFCHARTS-TEMP"/>
    <n v="5"/>
    <s v="Affiliate"/>
    <s v="Seasonal"/>
    <n v="39.6"/>
    <n v="1980"/>
    <x v="3"/>
  </r>
  <r>
    <x v="132"/>
    <s v="West"/>
    <s v="FFCHARTS-TEMP"/>
    <n v="3"/>
    <s v="Promotional"/>
    <s v="Seasonal"/>
    <n v="0"/>
    <n v="1188"/>
    <x v="3"/>
  </r>
  <r>
    <x v="132"/>
    <s v="North"/>
    <s v="RE-TEMP"/>
    <n v="3"/>
    <s v="Promotional"/>
    <s v="Seasonal"/>
    <n v="0"/>
    <n v="4152.0599999999995"/>
    <x v="5"/>
  </r>
  <r>
    <x v="133"/>
    <s v="South"/>
    <s v="BS-TEMP"/>
    <n v="1"/>
    <s v="Promotional"/>
    <s v="Seasonal"/>
    <n v="0"/>
    <n v="990"/>
    <x v="0"/>
  </r>
  <r>
    <x v="133"/>
    <s v="West"/>
    <s v="PF-TEMP"/>
    <n v="4"/>
    <s v="Promotional"/>
    <s v="Off Season"/>
    <n v="0"/>
    <n v="5536.08"/>
    <x v="11"/>
  </r>
  <r>
    <x v="134"/>
    <s v="West"/>
    <s v="CF-TEMP"/>
    <n v="1"/>
    <s v="Promotional"/>
    <s v="Seasonal"/>
    <n v="0"/>
    <n v="990"/>
    <x v="6"/>
  </r>
  <r>
    <x v="135"/>
    <s v="West"/>
    <s v="PFSCH-TEMP"/>
    <n v="2"/>
    <s v="Affiliate"/>
    <s v="Seasonal"/>
    <n v="285.12"/>
    <n v="3564"/>
    <x v="7"/>
  </r>
  <r>
    <x v="135"/>
    <s v="West"/>
    <s v="FS-EBK"/>
    <n v="1"/>
    <s v="Promotional"/>
    <s v="Seasonal"/>
    <n v="0"/>
    <n v="0"/>
    <x v="1"/>
  </r>
  <r>
    <x v="136"/>
    <s v="South"/>
    <s v="FS-EBK"/>
    <n v="1"/>
    <s v="Affiliate"/>
    <s v="Seasonal"/>
    <n v="0"/>
    <n v="0"/>
    <x v="1"/>
  </r>
  <r>
    <x v="136"/>
    <s v="West"/>
    <s v="P&amp;L-TEMP"/>
    <n v="1"/>
    <s v="Promotional"/>
    <s v="Seasonal"/>
    <n v="0"/>
    <n v="990"/>
    <x v="8"/>
  </r>
  <r>
    <x v="137"/>
    <s v="North"/>
    <s v="R&amp;M-EBK"/>
    <n v="1"/>
    <s v="Promotional"/>
    <s v="Seasonal"/>
    <n v="0"/>
    <n v="891"/>
    <x v="9"/>
  </r>
  <r>
    <x v="138"/>
    <s v="North"/>
    <s v="FFCHARTS-TEMP"/>
    <n v="3"/>
    <s v="Organic"/>
    <s v="Off Season"/>
    <n v="0"/>
    <n v="1188"/>
    <x v="3"/>
  </r>
  <r>
    <x v="138"/>
    <s v="North"/>
    <s v="PFSCH-TEMP"/>
    <n v="4"/>
    <s v="Affiliate"/>
    <s v="Seasonal"/>
    <n v="570.24"/>
    <n v="7128"/>
    <x v="7"/>
  </r>
  <r>
    <x v="138"/>
    <s v="North"/>
    <s v="CF-TEMP"/>
    <n v="1"/>
    <s v="Promotional"/>
    <s v="Off Season"/>
    <n v="0"/>
    <n v="990"/>
    <x v="6"/>
  </r>
  <r>
    <x v="139"/>
    <s v="West"/>
    <s v="R&amp;M-EBK"/>
    <n v="4"/>
    <s v="Promotional"/>
    <s v="Seasonal"/>
    <n v="0"/>
    <n v="3564"/>
    <x v="9"/>
  </r>
  <r>
    <x v="140"/>
    <s v="North"/>
    <s v="PFSCH-TEMP"/>
    <n v="2"/>
    <s v="Promotional"/>
    <s v="Seasonal"/>
    <n v="0"/>
    <n v="3564"/>
    <x v="7"/>
  </r>
  <r>
    <x v="141"/>
    <s v="West"/>
    <s v="CF-TEMP"/>
    <n v="5"/>
    <s v="Promotional"/>
    <s v="Off Season"/>
    <n v="0"/>
    <n v="4950"/>
    <x v="6"/>
  </r>
  <r>
    <x v="141"/>
    <s v="North"/>
    <s v="CFM-COURSE"/>
    <n v="2"/>
    <s v="Promotional"/>
    <s v="Seasonal"/>
    <n v="0"/>
    <n v="3956.04"/>
    <x v="4"/>
  </r>
  <r>
    <x v="141"/>
    <s v="West"/>
    <s v="CF-TEMP"/>
    <n v="5"/>
    <s v="Organic"/>
    <s v="Seasonal"/>
    <n v="0"/>
    <n v="4950"/>
    <x v="6"/>
  </r>
  <r>
    <x v="142"/>
    <s v="North"/>
    <s v="R&amp;M-EBK"/>
    <n v="2"/>
    <s v="Organic"/>
    <s v="Seasonal"/>
    <n v="0"/>
    <n v="1782"/>
    <x v="9"/>
  </r>
  <r>
    <x v="143"/>
    <s v="North"/>
    <s v="STRTUP-TEMP"/>
    <n v="3"/>
    <s v="Organic"/>
    <s v="Seasonal"/>
    <n v="0"/>
    <n v="4389.66"/>
    <x v="10"/>
  </r>
  <r>
    <x v="143"/>
    <s v="North"/>
    <s v="BS-TEMP"/>
    <n v="4"/>
    <s v="Promotional"/>
    <s v="Seasonal"/>
    <n v="0"/>
    <n v="3960"/>
    <x v="0"/>
  </r>
  <r>
    <x v="144"/>
    <s v="West"/>
    <s v="R&amp;M-EBK"/>
    <n v="3"/>
    <s v="Promotional"/>
    <s v="Seasonal"/>
    <n v="0"/>
    <n v="2673"/>
    <x v="9"/>
  </r>
  <r>
    <x v="144"/>
    <s v="West"/>
    <s v="BMC-COURSE"/>
    <n v="2"/>
    <s v="Promotional"/>
    <s v="Seasonal"/>
    <n v="0"/>
    <n v="5742"/>
    <x v="2"/>
  </r>
  <r>
    <x v="145"/>
    <s v="West"/>
    <s v="BS-TEMP"/>
    <n v="3"/>
    <s v="Promotional"/>
    <s v="Off Season"/>
    <n v="0"/>
    <n v="2970"/>
    <x v="0"/>
  </r>
  <r>
    <x v="145"/>
    <s v="South"/>
    <s v="RE-TEMP"/>
    <n v="1"/>
    <s v="Promotional"/>
    <s v="Seasonal"/>
    <n v="0"/>
    <n v="1384.02"/>
    <x v="5"/>
  </r>
  <r>
    <x v="146"/>
    <s v="North"/>
    <s v="BS-TEMP"/>
    <n v="1"/>
    <s v="Affiliate"/>
    <s v="Seasonal"/>
    <n v="49.5"/>
    <n v="990"/>
    <x v="0"/>
  </r>
  <r>
    <x v="147"/>
    <s v="North"/>
    <s v="R&amp;M-EBK"/>
    <n v="1"/>
    <s v="Promotional"/>
    <s v="Seasonal"/>
    <n v="0"/>
    <n v="891"/>
    <x v="9"/>
  </r>
  <r>
    <x v="147"/>
    <s v="North"/>
    <s v="CF-TEMP"/>
    <n v="4"/>
    <s v="Affiliate"/>
    <s v="Off Season"/>
    <n v="198"/>
    <n v="3960"/>
    <x v="6"/>
  </r>
  <r>
    <x v="148"/>
    <s v="West"/>
    <s v="STRTUP-TEMP"/>
    <n v="1"/>
    <s v="Affiliate"/>
    <s v="Seasonal"/>
    <n v="73.161000000000001"/>
    <n v="1463.2199999999998"/>
    <x v="10"/>
  </r>
  <r>
    <x v="148"/>
    <s v="North"/>
    <s v="R&amp;M-EBK"/>
    <n v="2"/>
    <s v="Affiliate"/>
    <s v="Seasonal"/>
    <n v="35.64"/>
    <n v="1782"/>
    <x v="9"/>
  </r>
  <r>
    <x v="148"/>
    <s v="North"/>
    <s v="R&amp;M-EBK"/>
    <n v="1"/>
    <s v="Promotional"/>
    <s v="Seasonal"/>
    <n v="0"/>
    <n v="891"/>
    <x v="9"/>
  </r>
  <r>
    <x v="149"/>
    <s v="West"/>
    <s v="CF-TEMP"/>
    <n v="3"/>
    <s v="Affiliate"/>
    <s v="Seasonal"/>
    <n v="148.5"/>
    <n v="2970"/>
    <x v="6"/>
  </r>
  <r>
    <x v="149"/>
    <s v="West"/>
    <s v="CF-TEMP"/>
    <n v="1"/>
    <s v="Affiliate"/>
    <s v="Seasonal"/>
    <n v="49.5"/>
    <n v="990"/>
    <x v="6"/>
  </r>
  <r>
    <x v="150"/>
    <s v="North"/>
    <s v="P&amp;L-TEMP"/>
    <n v="3"/>
    <s v="Organic"/>
    <s v="Seasonal"/>
    <n v="0"/>
    <n v="2970"/>
    <x v="8"/>
  </r>
  <r>
    <x v="151"/>
    <s v="North"/>
    <s v="BMC-COURSE"/>
    <n v="1"/>
    <s v="Promotional"/>
    <s v="Seasonal"/>
    <n v="0"/>
    <n v="2871"/>
    <x v="2"/>
  </r>
  <r>
    <x v="152"/>
    <s v="South"/>
    <s v="CFM-COURSE"/>
    <n v="3"/>
    <s v="Organic"/>
    <s v="Seasonal"/>
    <n v="0"/>
    <n v="5934.0599999999995"/>
    <x v="4"/>
  </r>
  <r>
    <x v="152"/>
    <s v="West"/>
    <s v="PFSCH-TEMP"/>
    <n v="3"/>
    <s v="Promotional"/>
    <s v="Seasonal"/>
    <n v="0"/>
    <n v="5346"/>
    <x v="7"/>
  </r>
  <r>
    <x v="153"/>
    <s v="North"/>
    <s v="BS-TEMP"/>
    <n v="4"/>
    <s v="Affiliate"/>
    <s v="Seasonal"/>
    <n v="198"/>
    <n v="3960"/>
    <x v="0"/>
  </r>
  <r>
    <x v="153"/>
    <s v="North"/>
    <s v="FFCHARTS-TEMP"/>
    <n v="2"/>
    <s v="Affiliate"/>
    <s v="Seasonal"/>
    <n v="15.84"/>
    <n v="792"/>
    <x v="3"/>
  </r>
  <r>
    <x v="154"/>
    <s v="North"/>
    <s v="BS-TEMP"/>
    <n v="2"/>
    <s v="Promotional"/>
    <s v="Seasonal"/>
    <n v="0"/>
    <n v="1980"/>
    <x v="0"/>
  </r>
  <r>
    <x v="155"/>
    <s v="West"/>
    <s v="R&amp;M-EBK"/>
    <n v="1"/>
    <s v="Organic"/>
    <s v="Seasonal"/>
    <n v="0"/>
    <n v="891"/>
    <x v="9"/>
  </r>
  <r>
    <x v="155"/>
    <s v="North"/>
    <s v="FS-EBK"/>
    <n v="2"/>
    <s v="Promotional"/>
    <s v="Seasonal"/>
    <n v="0"/>
    <n v="0"/>
    <x v="1"/>
  </r>
  <r>
    <x v="156"/>
    <s v="West"/>
    <s v="BS-TEMP"/>
    <n v="5"/>
    <s v="Promotional"/>
    <s v="Seasonal"/>
    <n v="0"/>
    <n v="4950"/>
    <x v="0"/>
  </r>
  <r>
    <x v="156"/>
    <s v="West"/>
    <s v="STRTUP-TEMP"/>
    <n v="4"/>
    <s v="Promotional"/>
    <s v="Seasonal"/>
    <n v="0"/>
    <n v="5852.8799999999992"/>
    <x v="10"/>
  </r>
  <r>
    <x v="157"/>
    <s v="West"/>
    <s v="FS-EBK"/>
    <n v="4"/>
    <s v="Promotional"/>
    <s v="Off Season"/>
    <n v="0"/>
    <n v="0"/>
    <x v="1"/>
  </r>
  <r>
    <x v="157"/>
    <s v="North"/>
    <s v="STRTUP-TEMP"/>
    <n v="4"/>
    <s v="Affiliate"/>
    <s v="Seasonal"/>
    <n v="292.64400000000001"/>
    <n v="5852.8799999999992"/>
    <x v="10"/>
  </r>
  <r>
    <x v="157"/>
    <s v="North"/>
    <s v="RE-TEMP"/>
    <n v="5"/>
    <s v="Affiliate"/>
    <s v="Seasonal"/>
    <n v="346.005"/>
    <n v="6920.0999999999995"/>
    <x v="5"/>
  </r>
  <r>
    <x v="157"/>
    <s v="North"/>
    <s v="CFM-COURSE"/>
    <n v="2"/>
    <s v="Promotional"/>
    <s v="Off Season"/>
    <n v="0"/>
    <n v="3956.04"/>
    <x v="4"/>
  </r>
  <r>
    <x v="158"/>
    <s v="West"/>
    <s v="CFM-COURSE"/>
    <n v="2"/>
    <s v="Organic"/>
    <s v="Off Season"/>
    <n v="0"/>
    <n v="3956.04"/>
    <x v="4"/>
  </r>
  <r>
    <x v="158"/>
    <s v="West"/>
    <s v="P&amp;L-TEMP"/>
    <n v="3"/>
    <s v="Affiliate"/>
    <s v="Seasonal"/>
    <n v="148.5"/>
    <n v="2970"/>
    <x v="8"/>
  </r>
  <r>
    <x v="159"/>
    <s v="South"/>
    <s v="BS-TEMP"/>
    <n v="2"/>
    <s v="Promotional"/>
    <s v="Seasonal"/>
    <n v="0"/>
    <n v="1980"/>
    <x v="0"/>
  </r>
  <r>
    <x v="160"/>
    <s v="North"/>
    <s v="RE-TEMP"/>
    <n v="2"/>
    <s v="Affiliate"/>
    <s v="Seasonal"/>
    <n v="138.40199999999999"/>
    <n v="2768.04"/>
    <x v="5"/>
  </r>
  <r>
    <x v="160"/>
    <s v="West"/>
    <s v="RE-TEMP"/>
    <n v="4"/>
    <s v="Affiliate"/>
    <s v="Seasonal"/>
    <n v="276.80399999999997"/>
    <n v="5536.08"/>
    <x v="5"/>
  </r>
  <r>
    <x v="161"/>
    <s v="West"/>
    <s v="FS-EBK"/>
    <n v="3"/>
    <s v="Promotional"/>
    <s v="Seasonal"/>
    <n v="0"/>
    <n v="0"/>
    <x v="1"/>
  </r>
  <r>
    <x v="161"/>
    <s v="West"/>
    <s v="BS-TEMP"/>
    <n v="4"/>
    <s v="Promotional"/>
    <s v="Seasonal"/>
    <n v="0"/>
    <n v="3960"/>
    <x v="0"/>
  </r>
  <r>
    <x v="162"/>
    <s v="West"/>
    <s v="PF-TEMP"/>
    <n v="1"/>
    <s v="Organic"/>
    <s v="Seasonal"/>
    <n v="0"/>
    <n v="1384.02"/>
    <x v="11"/>
  </r>
  <r>
    <x v="163"/>
    <s v="South"/>
    <s v="BMC-COURSE"/>
    <n v="2"/>
    <s v="Affiliate"/>
    <s v="Seasonal"/>
    <n v="459.36"/>
    <n v="5742"/>
    <x v="2"/>
  </r>
  <r>
    <x v="163"/>
    <s v="North"/>
    <s v="BMC-COURSE"/>
    <n v="4"/>
    <s v="Promotional"/>
    <s v="Off Season"/>
    <n v="0"/>
    <n v="11484"/>
    <x v="2"/>
  </r>
  <r>
    <x v="164"/>
    <s v="North"/>
    <s v="P&amp;L-TEMP"/>
    <n v="4"/>
    <s v="Affiliate"/>
    <s v="Seasonal"/>
    <n v="198"/>
    <n v="3960"/>
    <x v="8"/>
  </r>
  <r>
    <x v="164"/>
    <s v="North"/>
    <s v="RE-TEMP"/>
    <n v="1"/>
    <s v="Affiliate"/>
    <s v="Seasonal"/>
    <n v="69.200999999999993"/>
    <n v="1384.02"/>
    <x v="5"/>
  </r>
  <r>
    <x v="165"/>
    <s v="West"/>
    <s v="BMC-COURSE"/>
    <n v="2"/>
    <s v="Promotional"/>
    <s v="Off Season"/>
    <n v="0"/>
    <n v="5742"/>
    <x v="2"/>
  </r>
  <r>
    <x v="166"/>
    <s v="North"/>
    <s v="CF-TEMP"/>
    <n v="2"/>
    <s v="Promotional"/>
    <s v="Off Season"/>
    <n v="0"/>
    <n v="1980"/>
    <x v="6"/>
  </r>
  <r>
    <x v="166"/>
    <s v="South"/>
    <s v="CF-TEMP"/>
    <n v="2"/>
    <s v="Promotional"/>
    <s v="Off Season"/>
    <n v="0"/>
    <n v="1980"/>
    <x v="6"/>
  </r>
  <r>
    <x v="167"/>
    <s v="North"/>
    <s v="BMC-COURSE"/>
    <n v="3"/>
    <s v="Organic"/>
    <s v="Seasonal"/>
    <n v="0"/>
    <n v="8613"/>
    <x v="2"/>
  </r>
  <r>
    <x v="168"/>
    <s v="West"/>
    <s v="PFSCH-TEMP"/>
    <n v="3"/>
    <s v="Affiliate"/>
    <s v="Seasonal"/>
    <n v="427.68"/>
    <n v="5346"/>
    <x v="7"/>
  </r>
  <r>
    <x v="169"/>
    <s v="North"/>
    <s v="CFM-COURSE"/>
    <n v="1"/>
    <s v="Affiliate"/>
    <s v="Off Season"/>
    <n v="158.24160000000001"/>
    <n v="1978.02"/>
    <x v="4"/>
  </r>
  <r>
    <x v="169"/>
    <s v="West"/>
    <s v="STRTUP-TEMP"/>
    <n v="1"/>
    <s v="Promotional"/>
    <s v="Seasonal"/>
    <n v="0"/>
    <n v="1463.2199999999998"/>
    <x v="10"/>
  </r>
  <r>
    <x v="169"/>
    <s v="West"/>
    <s v="FS-EBK"/>
    <n v="1"/>
    <s v="Affiliate"/>
    <s v="Off Season"/>
    <n v="0"/>
    <n v="0"/>
    <x v="1"/>
  </r>
  <r>
    <x v="170"/>
    <s v="West"/>
    <s v="PFSCH-TEMP"/>
    <n v="2"/>
    <s v="Affiliate"/>
    <s v="Off Season"/>
    <n v="285.12"/>
    <n v="3564"/>
    <x v="7"/>
  </r>
  <r>
    <x v="170"/>
    <s v="North"/>
    <s v="STRTUP-TEMP"/>
    <n v="1"/>
    <s v="Affiliate"/>
    <s v="Seasonal"/>
    <n v="73.161000000000001"/>
    <n v="1463.2199999999998"/>
    <x v="10"/>
  </r>
  <r>
    <x v="171"/>
    <s v="West"/>
    <s v="STRTUP-TEMP"/>
    <n v="1"/>
    <s v="Affiliate"/>
    <s v="Seasonal"/>
    <n v="73.161000000000001"/>
    <n v="1463.2199999999998"/>
    <x v="10"/>
  </r>
  <r>
    <x v="172"/>
    <s v="North"/>
    <s v="STRTUP-TEMP"/>
    <n v="3"/>
    <s v="Affiliate"/>
    <s v="Seasonal"/>
    <n v="219.483"/>
    <n v="4389.66"/>
    <x v="10"/>
  </r>
  <r>
    <x v="173"/>
    <s v="South"/>
    <s v="R&amp;M-EBK"/>
    <n v="1"/>
    <s v="Promotional"/>
    <s v="Off Season"/>
    <n v="0"/>
    <n v="891"/>
    <x v="9"/>
  </r>
  <r>
    <x v="174"/>
    <s v="West"/>
    <s v="BS-TEMP"/>
    <n v="2"/>
    <s v="Promotional"/>
    <s v="Off Season"/>
    <n v="0"/>
    <n v="1980"/>
    <x v="0"/>
  </r>
  <r>
    <x v="174"/>
    <s v="North"/>
    <s v="STRTUP-TEMP"/>
    <n v="1"/>
    <s v="Affiliate"/>
    <s v="Seasonal"/>
    <n v="73.161000000000001"/>
    <n v="1463.2199999999998"/>
    <x v="10"/>
  </r>
  <r>
    <x v="175"/>
    <s v="North"/>
    <s v="R&amp;M-EBK"/>
    <n v="1"/>
    <s v="Affiliate"/>
    <s v="Seasonal"/>
    <n v="17.82"/>
    <n v="891"/>
    <x v="9"/>
  </r>
  <r>
    <x v="176"/>
    <s v="North"/>
    <s v="STRTUP-TEMP"/>
    <n v="4"/>
    <s v="Affiliate"/>
    <s v="Seasonal"/>
    <n v="292.64400000000001"/>
    <n v="5852.8799999999992"/>
    <x v="10"/>
  </r>
  <r>
    <x v="176"/>
    <s v="West"/>
    <s v="PFSCH-TEMP"/>
    <n v="1"/>
    <s v="Affiliate"/>
    <s v="Seasonal"/>
    <n v="142.56"/>
    <n v="1782"/>
    <x v="7"/>
  </r>
  <r>
    <x v="177"/>
    <s v="North"/>
    <s v="FFCHARTS-TEMP"/>
    <n v="1"/>
    <s v="Promotional"/>
    <s v="Off Season"/>
    <n v="0"/>
    <n v="396"/>
    <x v="3"/>
  </r>
  <r>
    <x v="178"/>
    <s v="West"/>
    <s v="PF-TEMP"/>
    <n v="4"/>
    <s v="Affiliate"/>
    <s v="Seasonal"/>
    <n v="276.80399999999997"/>
    <n v="5536.08"/>
    <x v="11"/>
  </r>
  <r>
    <x v="178"/>
    <s v="West"/>
    <s v="PFSCH-TEMP"/>
    <n v="4"/>
    <s v="Affiliate"/>
    <s v="Seasonal"/>
    <n v="570.24"/>
    <n v="7128"/>
    <x v="7"/>
  </r>
  <r>
    <x v="179"/>
    <s v="North"/>
    <s v="FFCHARTS-TEMP"/>
    <n v="3"/>
    <s v="Affiliate"/>
    <s v="Off Season"/>
    <n v="23.759999999999998"/>
    <n v="1188"/>
    <x v="3"/>
  </r>
  <r>
    <x v="179"/>
    <s v="South"/>
    <s v="PFSCH-TEMP"/>
    <n v="2"/>
    <s v="Organic"/>
    <s v="Seasonal"/>
    <n v="0"/>
    <n v="3564"/>
    <x v="7"/>
  </r>
  <r>
    <x v="180"/>
    <s v="North"/>
    <s v="RE-TEMP"/>
    <n v="4"/>
    <s v="Affiliate"/>
    <s v="Seasonal"/>
    <n v="276.80399999999997"/>
    <n v="5536.08"/>
    <x v="5"/>
  </r>
  <r>
    <x v="180"/>
    <s v="North"/>
    <s v="FFCHARTS-TEMP"/>
    <n v="1"/>
    <s v="Affiliate"/>
    <s v="Off Season"/>
    <n v="7.92"/>
    <n v="396"/>
    <x v="3"/>
  </r>
  <r>
    <x v="181"/>
    <s v="North"/>
    <s v="PFSCH-TEMP"/>
    <n v="3"/>
    <s v="Promotional"/>
    <s v="Seasonal"/>
    <n v="0"/>
    <n v="5346"/>
    <x v="7"/>
  </r>
  <r>
    <x v="182"/>
    <s v="West"/>
    <s v="BMC-COURSE"/>
    <n v="2"/>
    <s v="Affiliate"/>
    <s v="Seasonal"/>
    <n v="459.36"/>
    <n v="5742"/>
    <x v="2"/>
  </r>
  <r>
    <x v="182"/>
    <s v="North"/>
    <s v="FS-EBK"/>
    <n v="3"/>
    <s v="Promotional"/>
    <s v="Seasonal"/>
    <n v="0"/>
    <n v="0"/>
    <x v="1"/>
  </r>
  <r>
    <x v="183"/>
    <s v="North"/>
    <s v="BS-TEMP"/>
    <n v="3"/>
    <s v="Promotional"/>
    <s v="Seasonal"/>
    <n v="0"/>
    <n v="2970"/>
    <x v="0"/>
  </r>
  <r>
    <x v="183"/>
    <s v="South"/>
    <s v="CFM-COURSE"/>
    <n v="2"/>
    <s v="Affiliate"/>
    <s v="Off Season"/>
    <n v="316.48320000000001"/>
    <n v="3956.04"/>
    <x v="4"/>
  </r>
  <r>
    <x v="184"/>
    <s v="North"/>
    <s v="R&amp;M-EBK"/>
    <n v="3"/>
    <s v="Affiliate"/>
    <s v="Seasonal"/>
    <n v="53.46"/>
    <n v="2673"/>
    <x v="9"/>
  </r>
  <r>
    <x v="184"/>
    <s v="North"/>
    <s v="BMC-COURSE"/>
    <n v="3"/>
    <s v="Affiliate"/>
    <s v="Seasonal"/>
    <n v="689.04"/>
    <n v="8613"/>
    <x v="2"/>
  </r>
  <r>
    <x v="184"/>
    <s v="North"/>
    <s v="BS-TEMP"/>
    <n v="3"/>
    <s v="Promotional"/>
    <s v="Seasonal"/>
    <n v="0"/>
    <n v="2970"/>
    <x v="0"/>
  </r>
  <r>
    <x v="185"/>
    <s v="North"/>
    <s v="R&amp;M-EBK"/>
    <n v="1"/>
    <s v="Affiliate"/>
    <s v="Seasonal"/>
    <n v="17.82"/>
    <n v="891"/>
    <x v="9"/>
  </r>
  <r>
    <x v="185"/>
    <s v="West"/>
    <s v="CF-TEMP"/>
    <n v="1"/>
    <s v="Affiliate"/>
    <s v="Seasonal"/>
    <n v="49.5"/>
    <n v="990"/>
    <x v="6"/>
  </r>
  <r>
    <x v="185"/>
    <s v="North"/>
    <s v="FS-EBK"/>
    <n v="2"/>
    <s v="Affiliate"/>
    <s v="Seasonal"/>
    <n v="0"/>
    <n v="0"/>
    <x v="1"/>
  </r>
  <r>
    <x v="186"/>
    <s v="North"/>
    <s v="FFCHARTS-TEMP"/>
    <n v="2"/>
    <s v="Affiliate"/>
    <s v="Seasonal"/>
    <n v="15.84"/>
    <n v="792"/>
    <x v="3"/>
  </r>
  <r>
    <x v="186"/>
    <s v="West"/>
    <s v="FFCHARTS-TEMP"/>
    <n v="4"/>
    <s v="Affiliate"/>
    <s v="Seasonal"/>
    <n v="31.68"/>
    <n v="1584"/>
    <x v="3"/>
  </r>
  <r>
    <x v="187"/>
    <s v="North"/>
    <s v="R&amp;M-EBK"/>
    <n v="4"/>
    <s v="Promotional"/>
    <s v="Seasonal"/>
    <n v="0"/>
    <n v="3564"/>
    <x v="9"/>
  </r>
  <r>
    <x v="188"/>
    <s v="North"/>
    <s v="BS-TEMP"/>
    <n v="4"/>
    <s v="Promotional"/>
    <s v="Seasonal"/>
    <n v="0"/>
    <n v="3960"/>
    <x v="0"/>
  </r>
  <r>
    <x v="188"/>
    <s v="North"/>
    <s v="CF-TEMP"/>
    <n v="4"/>
    <s v="Promotional"/>
    <s v="Seasonal"/>
    <n v="0"/>
    <n v="3960"/>
    <x v="6"/>
  </r>
  <r>
    <x v="189"/>
    <s v="West"/>
    <s v="BMC-COURSE"/>
    <n v="1"/>
    <s v="Organic"/>
    <s v="Off Season"/>
    <n v="0"/>
    <n v="2871"/>
    <x v="2"/>
  </r>
  <r>
    <x v="189"/>
    <s v="North"/>
    <s v="RE-TEMP"/>
    <n v="4"/>
    <s v="Promotional"/>
    <s v="Seasonal"/>
    <n v="0"/>
    <n v="5536.08"/>
    <x v="5"/>
  </r>
  <r>
    <x v="189"/>
    <s v="North"/>
    <s v="FFCHARTS-TEMP"/>
    <n v="5"/>
    <s v="Affiliate"/>
    <s v="Seasonal"/>
    <n v="39.6"/>
    <n v="1980"/>
    <x v="3"/>
  </r>
  <r>
    <x v="190"/>
    <s v="North"/>
    <s v="BS-TEMP"/>
    <n v="4"/>
    <s v="Organic"/>
    <s v="Seasonal"/>
    <n v="0"/>
    <n v="3960"/>
    <x v="0"/>
  </r>
  <r>
    <x v="190"/>
    <s v="West"/>
    <s v="STRTUP-TEMP"/>
    <n v="3"/>
    <s v="Promotional"/>
    <s v="Seasonal"/>
    <n v="0"/>
    <n v="4389.66"/>
    <x v="10"/>
  </r>
  <r>
    <x v="191"/>
    <s v="South"/>
    <s v="FS-EBK"/>
    <n v="3"/>
    <s v="Affiliate"/>
    <s v="Seasonal"/>
    <n v="0"/>
    <n v="0"/>
    <x v="1"/>
  </r>
  <r>
    <x v="191"/>
    <s v="North"/>
    <s v="BMC-COURSE"/>
    <n v="1"/>
    <s v="Affiliate"/>
    <s v="Off Season"/>
    <n v="229.68"/>
    <n v="2871"/>
    <x v="2"/>
  </r>
  <r>
    <x v="191"/>
    <s v="West"/>
    <s v="R&amp;M-EBK"/>
    <n v="4"/>
    <s v="Promotional"/>
    <s v="Off Season"/>
    <n v="0"/>
    <n v="3564"/>
    <x v="9"/>
  </r>
  <r>
    <x v="192"/>
    <s v="North"/>
    <s v="RE-TEMP"/>
    <n v="5"/>
    <s v="Affiliate"/>
    <s v="Seasonal"/>
    <n v="346.005"/>
    <n v="6920.0999999999995"/>
    <x v="5"/>
  </r>
  <r>
    <x v="193"/>
    <s v="North"/>
    <s v="R&amp;M-EBK"/>
    <n v="3"/>
    <s v="Promotional"/>
    <s v="Seasonal"/>
    <n v="0"/>
    <n v="2673"/>
    <x v="9"/>
  </r>
  <r>
    <x v="193"/>
    <s v="West"/>
    <s v="RE-TEMP"/>
    <n v="2"/>
    <s v="Promotional"/>
    <s v="Seasonal"/>
    <n v="0"/>
    <n v="2768.04"/>
    <x v="5"/>
  </r>
  <r>
    <x v="193"/>
    <s v="West"/>
    <s v="RE-TEMP"/>
    <n v="4"/>
    <s v="Affiliate"/>
    <s v="Off Season"/>
    <n v="276.80399999999997"/>
    <n v="5536.08"/>
    <x v="5"/>
  </r>
  <r>
    <x v="194"/>
    <s v="West"/>
    <s v="BS-TEMP"/>
    <n v="2"/>
    <s v="Affiliate"/>
    <s v="Seasonal"/>
    <n v="99"/>
    <n v="1980"/>
    <x v="0"/>
  </r>
  <r>
    <x v="195"/>
    <s v="North"/>
    <s v="FFCHARTS-TEMP"/>
    <n v="4"/>
    <s v="Affiliate"/>
    <s v="Seasonal"/>
    <n v="31.68"/>
    <n v="1584"/>
    <x v="3"/>
  </r>
  <r>
    <x v="195"/>
    <s v="North"/>
    <s v="FS-EBK"/>
    <n v="2"/>
    <s v="Affiliate"/>
    <s v="Seasonal"/>
    <n v="0"/>
    <n v="0"/>
    <x v="1"/>
  </r>
  <r>
    <x v="195"/>
    <s v="North"/>
    <s v="PF-TEMP"/>
    <n v="2"/>
    <s v="Affiliate"/>
    <s v="Off Season"/>
    <n v="138.40199999999999"/>
    <n v="2768.04"/>
    <x v="11"/>
  </r>
  <r>
    <x v="195"/>
    <s v="North"/>
    <s v="FS-EBK"/>
    <n v="2"/>
    <s v="Promotional"/>
    <s v="Seasonal"/>
    <n v="0"/>
    <n v="0"/>
    <x v="1"/>
  </r>
  <r>
    <x v="196"/>
    <s v="North"/>
    <s v="BS-TEMP"/>
    <n v="4"/>
    <s v="Affiliate"/>
    <s v="Off Season"/>
    <n v="198"/>
    <n v="3960"/>
    <x v="0"/>
  </r>
  <r>
    <x v="197"/>
    <s v="North"/>
    <s v="FS-EBK"/>
    <n v="2"/>
    <s v="Promotional"/>
    <s v="Seasonal"/>
    <n v="0"/>
    <n v="0"/>
    <x v="1"/>
  </r>
  <r>
    <x v="197"/>
    <s v="West"/>
    <s v="FFCHARTS-TEMP"/>
    <n v="3"/>
    <s v="Affiliate"/>
    <s v="Seasonal"/>
    <n v="23.759999999999998"/>
    <n v="1188"/>
    <x v="3"/>
  </r>
  <r>
    <x v="197"/>
    <s v="North"/>
    <s v="R&amp;M-EBK"/>
    <n v="2"/>
    <s v="Organic"/>
    <s v="Off Season"/>
    <n v="0"/>
    <n v="1782"/>
    <x v="9"/>
  </r>
  <r>
    <x v="198"/>
    <s v="North"/>
    <s v="BS-TEMP"/>
    <n v="4"/>
    <s v="Promotional"/>
    <s v="Seasonal"/>
    <n v="0"/>
    <n v="3960"/>
    <x v="0"/>
  </r>
  <r>
    <x v="198"/>
    <s v="West"/>
    <s v="PFSCH-TEMP"/>
    <n v="5"/>
    <s v="Affiliate"/>
    <s v="Seasonal"/>
    <n v="712.80000000000007"/>
    <n v="8910"/>
    <x v="7"/>
  </r>
  <r>
    <x v="198"/>
    <s v="West"/>
    <s v="BS-TEMP"/>
    <n v="3"/>
    <s v="Affiliate"/>
    <s v="Seasonal"/>
    <n v="148.5"/>
    <n v="2970"/>
    <x v="0"/>
  </r>
  <r>
    <x v="198"/>
    <s v="North"/>
    <s v="PF-TEMP"/>
    <n v="4"/>
    <s v="Affiliate"/>
    <s v="Seasonal"/>
    <n v="276.80399999999997"/>
    <n v="5536.08"/>
    <x v="11"/>
  </r>
  <r>
    <x v="198"/>
    <s v="North"/>
    <s v="FFCHARTS-TEMP"/>
    <n v="4"/>
    <s v="Organic"/>
    <s v="Seasonal"/>
    <n v="0"/>
    <n v="1584"/>
    <x v="3"/>
  </r>
  <r>
    <x v="198"/>
    <s v="West"/>
    <s v="P&amp;L-TEMP"/>
    <n v="4"/>
    <s v="Promotional"/>
    <s v="Seasonal"/>
    <n v="0"/>
    <n v="3960"/>
    <x v="8"/>
  </r>
  <r>
    <x v="198"/>
    <s v="North"/>
    <s v="FS-EBK"/>
    <n v="4"/>
    <s v="Promotional"/>
    <s v="Seasonal"/>
    <n v="0"/>
    <n v="0"/>
    <x v="1"/>
  </r>
  <r>
    <x v="199"/>
    <s v="North"/>
    <s v="RE-TEMP"/>
    <n v="3"/>
    <s v="Promotional"/>
    <s v="Off Season"/>
    <n v="0"/>
    <n v="4152.0599999999995"/>
    <x v="5"/>
  </r>
  <r>
    <x v="200"/>
    <s v="North"/>
    <s v="P&amp;L-TEMP"/>
    <n v="5"/>
    <s v="Promotional"/>
    <s v="Off Season"/>
    <n v="0"/>
    <n v="4950"/>
    <x v="8"/>
  </r>
  <r>
    <x v="201"/>
    <s v="North"/>
    <s v="CFM-COURSE"/>
    <n v="1"/>
    <s v="Affiliate"/>
    <s v="Seasonal"/>
    <n v="158.24160000000001"/>
    <n v="1978.02"/>
    <x v="4"/>
  </r>
  <r>
    <x v="201"/>
    <s v="North"/>
    <s v="BS-TEMP"/>
    <n v="4"/>
    <s v="Affiliate"/>
    <s v="Seasonal"/>
    <n v="198"/>
    <n v="3960"/>
    <x v="0"/>
  </r>
  <r>
    <x v="201"/>
    <s v="North"/>
    <s v="PFSCH-TEMP"/>
    <n v="1"/>
    <s v="Promotional"/>
    <s v="Seasonal"/>
    <n v="0"/>
    <n v="1782"/>
    <x v="7"/>
  </r>
  <r>
    <x v="202"/>
    <s v="West"/>
    <s v="CF-TEMP"/>
    <n v="4"/>
    <s v="Promotional"/>
    <s v="Seasonal"/>
    <n v="0"/>
    <n v="3960"/>
    <x v="6"/>
  </r>
  <r>
    <x v="203"/>
    <s v="North"/>
    <s v="P&amp;L-TEMP"/>
    <n v="4"/>
    <s v="Promotional"/>
    <s v="Seasonal"/>
    <n v="0"/>
    <n v="3960"/>
    <x v="8"/>
  </r>
  <r>
    <x v="204"/>
    <s v="South"/>
    <s v="P&amp;L-TEMP"/>
    <n v="3"/>
    <s v="Affiliate"/>
    <s v="Seasonal"/>
    <n v="148.5"/>
    <n v="2970"/>
    <x v="8"/>
  </r>
  <r>
    <x v="204"/>
    <s v="North"/>
    <s v="RE-TEMP"/>
    <n v="3"/>
    <s v="Promotional"/>
    <s v="Seasonal"/>
    <n v="0"/>
    <n v="4152.0599999999995"/>
    <x v="5"/>
  </r>
  <r>
    <x v="205"/>
    <s v="West"/>
    <s v="CF-TEMP"/>
    <n v="5"/>
    <s v="Promotional"/>
    <s v="Seasonal"/>
    <n v="0"/>
    <n v="4950"/>
    <x v="6"/>
  </r>
  <r>
    <x v="206"/>
    <s v="West"/>
    <s v="PFSCH-TEMP"/>
    <n v="3"/>
    <s v="Organic"/>
    <s v="Seasonal"/>
    <n v="0"/>
    <n v="5346"/>
    <x v="7"/>
  </r>
  <r>
    <x v="207"/>
    <s v="North"/>
    <s v="P&amp;L-TEMP"/>
    <n v="3"/>
    <s v="Affiliate"/>
    <s v="Seasonal"/>
    <n v="148.5"/>
    <n v="2970"/>
    <x v="8"/>
  </r>
  <r>
    <x v="207"/>
    <s v="West"/>
    <s v="BS-TEMP"/>
    <n v="3"/>
    <s v="Affiliate"/>
    <s v="Seasonal"/>
    <n v="148.5"/>
    <n v="2970"/>
    <x v="0"/>
  </r>
  <r>
    <x v="208"/>
    <s v="North"/>
    <s v="BS-TEMP"/>
    <n v="2"/>
    <s v="Affiliate"/>
    <s v="Seasonal"/>
    <n v="99"/>
    <n v="1980"/>
    <x v="0"/>
  </r>
  <r>
    <x v="209"/>
    <s v="West"/>
    <s v="BS-TEMP"/>
    <n v="3"/>
    <s v="Promotional"/>
    <s v="Off Season"/>
    <n v="0"/>
    <n v="2970"/>
    <x v="0"/>
  </r>
  <r>
    <x v="210"/>
    <s v="North"/>
    <s v="PF-TEMP"/>
    <n v="4"/>
    <s v="Affiliate"/>
    <s v="Seasonal"/>
    <n v="276.80399999999997"/>
    <n v="5536.08"/>
    <x v="11"/>
  </r>
  <r>
    <x v="210"/>
    <s v="South"/>
    <s v="PF-TEMP"/>
    <n v="2"/>
    <s v="Affiliate"/>
    <s v="Seasonal"/>
    <n v="138.40199999999999"/>
    <n v="2768.04"/>
    <x v="11"/>
  </r>
  <r>
    <x v="211"/>
    <s v="West"/>
    <s v="STRTUP-TEMP"/>
    <n v="4"/>
    <s v="Affiliate"/>
    <s v="Off Season"/>
    <n v="292.64400000000001"/>
    <n v="5852.8799999999992"/>
    <x v="10"/>
  </r>
  <r>
    <x v="212"/>
    <s v="North"/>
    <s v="PFSCH-TEMP"/>
    <n v="3"/>
    <s v="Affiliate"/>
    <s v="Seasonal"/>
    <n v="427.68"/>
    <n v="5346"/>
    <x v="7"/>
  </r>
  <r>
    <x v="213"/>
    <s v="North"/>
    <s v="FFCHARTS-TEMP"/>
    <n v="3"/>
    <s v="Affiliate"/>
    <s v="Off Season"/>
    <n v="23.759999999999998"/>
    <n v="1188"/>
    <x v="3"/>
  </r>
  <r>
    <x v="214"/>
    <s v="North"/>
    <s v="STRTUP-TEMP"/>
    <n v="2"/>
    <s v="Affiliate"/>
    <s v="Seasonal"/>
    <n v="146.322"/>
    <n v="2926.4399999999996"/>
    <x v="10"/>
  </r>
  <r>
    <x v="214"/>
    <s v="North"/>
    <s v="FS-EBK"/>
    <n v="3"/>
    <s v="Promotional"/>
    <s v="Seasonal"/>
    <n v="0"/>
    <n v="0"/>
    <x v="1"/>
  </r>
  <r>
    <x v="214"/>
    <s v="West"/>
    <s v="FFCHARTS-TEMP"/>
    <n v="4"/>
    <s v="Affiliate"/>
    <s v="Seasonal"/>
    <n v="31.68"/>
    <n v="1584"/>
    <x v="3"/>
  </r>
  <r>
    <x v="214"/>
    <s v="South"/>
    <s v="CFM-COURSE"/>
    <n v="2"/>
    <s v="Promotional"/>
    <s v="Seasonal"/>
    <n v="0"/>
    <n v="3956.04"/>
    <x v="4"/>
  </r>
  <r>
    <x v="215"/>
    <s v="West"/>
    <s v="CF-TEMP"/>
    <n v="2"/>
    <s v="Affiliate"/>
    <s v="Seasonal"/>
    <n v="99"/>
    <n v="1980"/>
    <x v="6"/>
  </r>
  <r>
    <x v="215"/>
    <s v="North"/>
    <s v="BS-TEMP"/>
    <n v="3"/>
    <s v="Affiliate"/>
    <s v="Seasonal"/>
    <n v="148.5"/>
    <n v="2970"/>
    <x v="0"/>
  </r>
  <r>
    <x v="215"/>
    <s v="North"/>
    <s v="RE-TEMP"/>
    <n v="1"/>
    <s v="Promotional"/>
    <s v="Seasonal"/>
    <n v="0"/>
    <n v="1384.02"/>
    <x v="5"/>
  </r>
  <r>
    <x v="216"/>
    <s v="South"/>
    <s v="FS-EBK"/>
    <n v="4"/>
    <s v="Affiliate"/>
    <s v="Off Season"/>
    <n v="0"/>
    <n v="0"/>
    <x v="1"/>
  </r>
  <r>
    <x v="216"/>
    <s v="North"/>
    <s v="BMC-COURSE"/>
    <n v="3"/>
    <s v="Affiliate"/>
    <s v="Seasonal"/>
    <n v="689.04"/>
    <n v="8613"/>
    <x v="2"/>
  </r>
  <r>
    <x v="216"/>
    <s v="North"/>
    <s v="P&amp;L-TEMP"/>
    <n v="3"/>
    <s v="Promotional"/>
    <s v="Seasonal"/>
    <n v="0"/>
    <n v="2970"/>
    <x v="8"/>
  </r>
  <r>
    <x v="217"/>
    <s v="South"/>
    <s v="FS-EBK"/>
    <n v="3"/>
    <s v="Affiliate"/>
    <s v="Off Season"/>
    <n v="0"/>
    <n v="0"/>
    <x v="1"/>
  </r>
  <r>
    <x v="218"/>
    <s v="West"/>
    <s v="CFM-COURSE"/>
    <n v="1"/>
    <s v="Organic"/>
    <s v="Off Season"/>
    <n v="0"/>
    <n v="1978.02"/>
    <x v="4"/>
  </r>
  <r>
    <x v="218"/>
    <s v="North"/>
    <s v="PF-TEMP"/>
    <n v="4"/>
    <s v="Affiliate"/>
    <s v="Off Season"/>
    <n v="276.80399999999997"/>
    <n v="5536.08"/>
    <x v="11"/>
  </r>
  <r>
    <x v="218"/>
    <s v="North"/>
    <s v="PFSCH-TEMP"/>
    <n v="4"/>
    <s v="Affiliate"/>
    <s v="Seasonal"/>
    <n v="570.24"/>
    <n v="7128"/>
    <x v="7"/>
  </r>
  <r>
    <x v="218"/>
    <s v="North"/>
    <s v="BS-TEMP"/>
    <n v="3"/>
    <s v="Affiliate"/>
    <s v="Seasonal"/>
    <n v="148.5"/>
    <n v="2970"/>
    <x v="0"/>
  </r>
  <r>
    <x v="218"/>
    <s v="West"/>
    <s v="BS-TEMP"/>
    <n v="2"/>
    <s v="Affiliate"/>
    <s v="Seasonal"/>
    <n v="99"/>
    <n v="1980"/>
    <x v="0"/>
  </r>
  <r>
    <x v="219"/>
    <s v="North"/>
    <s v="PF-TEMP"/>
    <n v="2"/>
    <s v="Promotional"/>
    <s v="Seasonal"/>
    <n v="0"/>
    <n v="2768.04"/>
    <x v="11"/>
  </r>
  <r>
    <x v="220"/>
    <s v="North"/>
    <s v="CFM-COURSE"/>
    <n v="2"/>
    <s v="Promotional"/>
    <s v="Seasonal"/>
    <n v="0"/>
    <n v="3956.04"/>
    <x v="4"/>
  </r>
  <r>
    <x v="221"/>
    <s v="West"/>
    <s v="STRTUP-TEMP"/>
    <n v="1"/>
    <s v="Promotional"/>
    <s v="Off Season"/>
    <n v="0"/>
    <n v="1463.2199999999998"/>
    <x v="10"/>
  </r>
  <r>
    <x v="221"/>
    <s v="South"/>
    <s v="RE-TEMP"/>
    <n v="4"/>
    <s v="Organic"/>
    <s v="Seasonal"/>
    <n v="0"/>
    <n v="5536.08"/>
    <x v="5"/>
  </r>
  <r>
    <x v="222"/>
    <s v="West"/>
    <s v="CFM-COURSE"/>
    <n v="1"/>
    <s v="Organic"/>
    <s v="Seasonal"/>
    <n v="0"/>
    <n v="1978.02"/>
    <x v="4"/>
  </r>
  <r>
    <x v="222"/>
    <s v="South"/>
    <s v="FS-EBK"/>
    <n v="1"/>
    <s v="Promotional"/>
    <s v="Seasonal"/>
    <n v="0"/>
    <n v="0"/>
    <x v="1"/>
  </r>
  <r>
    <x v="222"/>
    <s v="West"/>
    <s v="FS-EBK"/>
    <n v="3"/>
    <s v="Promotional"/>
    <s v="Seasonal"/>
    <n v="0"/>
    <n v="0"/>
    <x v="1"/>
  </r>
  <r>
    <x v="223"/>
    <s v="North"/>
    <s v="CF-TEMP"/>
    <n v="3"/>
    <s v="Affiliate"/>
    <s v="Seasonal"/>
    <n v="148.5"/>
    <n v="2970"/>
    <x v="6"/>
  </r>
  <r>
    <x v="223"/>
    <s v="West"/>
    <s v="STRTUP-TEMP"/>
    <n v="3"/>
    <s v="Affiliate"/>
    <s v="Seasonal"/>
    <n v="219.483"/>
    <n v="4389.66"/>
    <x v="10"/>
  </r>
  <r>
    <x v="223"/>
    <s v="West"/>
    <s v="STRTUP-TEMP"/>
    <n v="5"/>
    <s v="Affiliate"/>
    <s v="Seasonal"/>
    <n v="365.80500000000001"/>
    <n v="7316.0999999999995"/>
    <x v="10"/>
  </r>
  <r>
    <x v="224"/>
    <s v="West"/>
    <s v="PF-TEMP"/>
    <n v="1"/>
    <s v="Promotional"/>
    <s v="Seasonal"/>
    <n v="0"/>
    <n v="1384.02"/>
    <x v="11"/>
  </r>
  <r>
    <x v="224"/>
    <s v="West"/>
    <s v="CF-TEMP"/>
    <n v="2"/>
    <s v="Promotional"/>
    <s v="Off Season"/>
    <n v="0"/>
    <n v="1980"/>
    <x v="6"/>
  </r>
  <r>
    <x v="225"/>
    <s v="North"/>
    <s v="RE-TEMP"/>
    <n v="3"/>
    <s v="Affiliate"/>
    <s v="Off Season"/>
    <n v="207.60300000000001"/>
    <n v="4152.0599999999995"/>
    <x v="5"/>
  </r>
  <r>
    <x v="225"/>
    <s v="North"/>
    <s v="CF-TEMP"/>
    <n v="4"/>
    <s v="Promotional"/>
    <s v="Off Season"/>
    <n v="0"/>
    <n v="3960"/>
    <x v="6"/>
  </r>
  <r>
    <x v="226"/>
    <s v="West"/>
    <s v="STRTUP-TEMP"/>
    <n v="4"/>
    <s v="Affiliate"/>
    <s v="Seasonal"/>
    <n v="292.64400000000001"/>
    <n v="5852.8799999999992"/>
    <x v="10"/>
  </r>
  <r>
    <x v="227"/>
    <s v="West"/>
    <s v="RE-TEMP"/>
    <n v="1"/>
    <s v="Promotional"/>
    <s v="Seasonal"/>
    <n v="0"/>
    <n v="1384.02"/>
    <x v="5"/>
  </r>
  <r>
    <x v="227"/>
    <s v="West"/>
    <s v="PFSCH-TEMP"/>
    <n v="1"/>
    <s v="Affiliate"/>
    <s v="Seasonal"/>
    <n v="142.56"/>
    <n v="1782"/>
    <x v="7"/>
  </r>
  <r>
    <x v="228"/>
    <s v="West"/>
    <s v="PFSCH-TEMP"/>
    <n v="1"/>
    <s v="Organic"/>
    <s v="Off Season"/>
    <n v="0"/>
    <n v="1782"/>
    <x v="7"/>
  </r>
  <r>
    <x v="228"/>
    <s v="West"/>
    <s v="FS-EBK"/>
    <n v="2"/>
    <s v="Promotional"/>
    <s v="Seasonal"/>
    <n v="0"/>
    <n v="0"/>
    <x v="1"/>
  </r>
  <r>
    <x v="229"/>
    <s v="West"/>
    <s v="BS-TEMP"/>
    <n v="4"/>
    <s v="Promotional"/>
    <s v="Off Season"/>
    <n v="0"/>
    <n v="3960"/>
    <x v="0"/>
  </r>
  <r>
    <x v="229"/>
    <s v="North"/>
    <s v="CF-TEMP"/>
    <n v="2"/>
    <s v="Promotional"/>
    <s v="Seasonal"/>
    <n v="0"/>
    <n v="1980"/>
    <x v="6"/>
  </r>
  <r>
    <x v="229"/>
    <s v="North"/>
    <s v="R&amp;M-EBK"/>
    <n v="4"/>
    <s v="Affiliate"/>
    <s v="Off Season"/>
    <n v="71.28"/>
    <n v="3564"/>
    <x v="9"/>
  </r>
  <r>
    <x v="229"/>
    <s v="West"/>
    <s v="R&amp;M-EBK"/>
    <n v="3"/>
    <s v="Affiliate"/>
    <s v="Seasonal"/>
    <n v="53.46"/>
    <n v="2673"/>
    <x v="9"/>
  </r>
  <r>
    <x v="230"/>
    <s v="North"/>
    <s v="CF-TEMP"/>
    <n v="5"/>
    <s v="Affiliate"/>
    <s v="Off Season"/>
    <n v="247.5"/>
    <n v="4950"/>
    <x v="6"/>
  </r>
  <r>
    <x v="230"/>
    <s v="West"/>
    <s v="STRTUP-TEMP"/>
    <n v="3"/>
    <s v="Promotional"/>
    <s v="Off Season"/>
    <n v="0"/>
    <n v="4389.66"/>
    <x v="10"/>
  </r>
  <r>
    <x v="230"/>
    <s v="West"/>
    <s v="PFSCH-TEMP"/>
    <n v="1"/>
    <s v="Promotional"/>
    <s v="Seasonal"/>
    <n v="0"/>
    <n v="1782"/>
    <x v="7"/>
  </r>
  <r>
    <x v="231"/>
    <s v="West"/>
    <s v="FFCHARTS-TEMP"/>
    <n v="3"/>
    <s v="Affiliate"/>
    <s v="Seasonal"/>
    <n v="23.759999999999998"/>
    <n v="1188"/>
    <x v="3"/>
  </r>
  <r>
    <x v="231"/>
    <s v="South"/>
    <s v="PFSCH-TEMP"/>
    <n v="4"/>
    <s v="Promotional"/>
    <s v="Seasonal"/>
    <n v="0"/>
    <n v="7128"/>
    <x v="7"/>
  </r>
  <r>
    <x v="232"/>
    <s v="North"/>
    <s v="PFSCH-TEMP"/>
    <n v="2"/>
    <s v="Affiliate"/>
    <s v="Seasonal"/>
    <n v="285.12"/>
    <n v="3564"/>
    <x v="7"/>
  </r>
  <r>
    <x v="233"/>
    <s v="West"/>
    <s v="FS-EBK"/>
    <n v="4"/>
    <s v="Affiliate"/>
    <s v="Seasonal"/>
    <n v="0"/>
    <n v="0"/>
    <x v="1"/>
  </r>
  <r>
    <x v="233"/>
    <s v="South"/>
    <s v="PFSCH-TEMP"/>
    <n v="3"/>
    <s v="Affiliate"/>
    <s v="Seasonal"/>
    <n v="427.68"/>
    <n v="5346"/>
    <x v="7"/>
  </r>
  <r>
    <x v="233"/>
    <s v="North"/>
    <s v="RE-TEMP"/>
    <n v="4"/>
    <s v="Promotional"/>
    <s v="Seasonal"/>
    <n v="0"/>
    <n v="5536.08"/>
    <x v="5"/>
  </r>
  <r>
    <x v="233"/>
    <s v="North"/>
    <s v="FS-EBK"/>
    <n v="1"/>
    <s v="Affiliate"/>
    <s v="Seasonal"/>
    <n v="0"/>
    <n v="0"/>
    <x v="1"/>
  </r>
  <r>
    <x v="234"/>
    <s v="North"/>
    <s v="FFCHARTS-TEMP"/>
    <n v="1"/>
    <s v="Affiliate"/>
    <s v="Off Season"/>
    <n v="7.92"/>
    <n v="396"/>
    <x v="3"/>
  </r>
  <r>
    <x v="235"/>
    <s v="North"/>
    <s v="FS-EBK"/>
    <n v="3"/>
    <s v="Affiliate"/>
    <s v="Seasonal"/>
    <n v="0"/>
    <n v="0"/>
    <x v="1"/>
  </r>
  <r>
    <x v="235"/>
    <s v="West"/>
    <s v="FFCHARTS-TEMP"/>
    <n v="1"/>
    <s v="Affiliate"/>
    <s v="Seasonal"/>
    <n v="7.92"/>
    <n v="396"/>
    <x v="3"/>
  </r>
  <r>
    <x v="236"/>
    <s v="North"/>
    <s v="CFM-COURSE"/>
    <n v="5"/>
    <s v="Promotional"/>
    <s v="Seasonal"/>
    <n v="0"/>
    <n v="9890.1"/>
    <x v="4"/>
  </r>
  <r>
    <x v="237"/>
    <s v="West"/>
    <s v="R&amp;M-EBK"/>
    <n v="3"/>
    <s v="Promotional"/>
    <s v="Seasonal"/>
    <n v="0"/>
    <n v="2673"/>
    <x v="9"/>
  </r>
  <r>
    <x v="237"/>
    <s v="West"/>
    <s v="CFM-COURSE"/>
    <n v="2"/>
    <s v="Affiliate"/>
    <s v="Off Season"/>
    <n v="316.48320000000001"/>
    <n v="3956.04"/>
    <x v="4"/>
  </r>
  <r>
    <x v="238"/>
    <s v="North"/>
    <s v="CF-TEMP"/>
    <n v="1"/>
    <s v="Organic"/>
    <s v="Off Season"/>
    <n v="0"/>
    <n v="990"/>
    <x v="6"/>
  </r>
  <r>
    <x v="238"/>
    <s v="North"/>
    <s v="BMC-COURSE"/>
    <n v="4"/>
    <s v="Affiliate"/>
    <s v="Seasonal"/>
    <n v="918.72"/>
    <n v="11484"/>
    <x v="2"/>
  </r>
  <r>
    <x v="239"/>
    <s v="West"/>
    <s v="PF-TEMP"/>
    <n v="1"/>
    <s v="Promotional"/>
    <s v="Off Season"/>
    <n v="0"/>
    <n v="1384.02"/>
    <x v="11"/>
  </r>
  <r>
    <x v="240"/>
    <s v="North"/>
    <s v="FFCHARTS-TEMP"/>
    <n v="2"/>
    <s v="Promotional"/>
    <s v="Seasonal"/>
    <n v="0"/>
    <n v="792"/>
    <x v="3"/>
  </r>
  <r>
    <x v="240"/>
    <s v="West"/>
    <s v="PF-TEMP"/>
    <n v="1"/>
    <s v="Promotional"/>
    <s v="Off Season"/>
    <n v="0"/>
    <n v="1384.02"/>
    <x v="11"/>
  </r>
  <r>
    <x v="240"/>
    <s v="North"/>
    <s v="PF-TEMP"/>
    <n v="3"/>
    <s v="Promotional"/>
    <s v="Off Season"/>
    <n v="0"/>
    <n v="4152.0599999999995"/>
    <x v="11"/>
  </r>
  <r>
    <x v="240"/>
    <s v="North"/>
    <s v="FS-EBK"/>
    <n v="2"/>
    <s v="Affiliate"/>
    <s v="Seasonal"/>
    <n v="0"/>
    <n v="0"/>
    <x v="1"/>
  </r>
  <r>
    <x v="241"/>
    <s v="North"/>
    <s v="PF-TEMP"/>
    <n v="3"/>
    <s v="Organic"/>
    <s v="Seasonal"/>
    <n v="0"/>
    <n v="4152.0599999999995"/>
    <x v="11"/>
  </r>
  <r>
    <x v="242"/>
    <s v="West"/>
    <s v="CF-TEMP"/>
    <n v="4"/>
    <s v="Affiliate"/>
    <s v="Off Season"/>
    <n v="198"/>
    <n v="3960"/>
    <x v="6"/>
  </r>
  <r>
    <x v="242"/>
    <s v="North"/>
    <s v="BS-TEMP"/>
    <n v="1"/>
    <s v="Affiliate"/>
    <s v="Seasonal"/>
    <n v="49.5"/>
    <n v="990"/>
    <x v="0"/>
  </r>
  <r>
    <x v="243"/>
    <s v="North"/>
    <s v="P&amp;L-TEMP"/>
    <n v="1"/>
    <s v="Affiliate"/>
    <s v="Off Season"/>
    <n v="49.5"/>
    <n v="990"/>
    <x v="8"/>
  </r>
  <r>
    <x v="244"/>
    <s v="North"/>
    <s v="CF-TEMP"/>
    <n v="1"/>
    <s v="Affiliate"/>
    <s v="Seasonal"/>
    <n v="49.5"/>
    <n v="990"/>
    <x v="6"/>
  </r>
  <r>
    <x v="244"/>
    <s v="South"/>
    <s v="RE-TEMP"/>
    <n v="2"/>
    <s v="Promotional"/>
    <s v="Off Season"/>
    <n v="0"/>
    <n v="2768.04"/>
    <x v="5"/>
  </r>
  <r>
    <x v="244"/>
    <s v="North"/>
    <s v="STRTUP-TEMP"/>
    <n v="4"/>
    <s v="Promotional"/>
    <s v="Seasonal"/>
    <n v="0"/>
    <n v="5852.8799999999992"/>
    <x v="10"/>
  </r>
  <r>
    <x v="245"/>
    <s v="North"/>
    <s v="BMC-COURSE"/>
    <n v="2"/>
    <s v="Promotional"/>
    <s v="Seasonal"/>
    <n v="0"/>
    <n v="5742"/>
    <x v="2"/>
  </r>
  <r>
    <x v="245"/>
    <s v="West"/>
    <s v="R&amp;M-EBK"/>
    <n v="4"/>
    <s v="Promotional"/>
    <s v="Off Season"/>
    <n v="0"/>
    <n v="3564"/>
    <x v="9"/>
  </r>
  <r>
    <x v="245"/>
    <s v="West"/>
    <s v="FFCHARTS-TEMP"/>
    <n v="2"/>
    <s v="Affiliate"/>
    <s v="Seasonal"/>
    <n v="15.84"/>
    <n v="792"/>
    <x v="3"/>
  </r>
  <r>
    <x v="246"/>
    <s v="West"/>
    <s v="R&amp;M-EBK"/>
    <n v="3"/>
    <s v="Affiliate"/>
    <s v="Seasonal"/>
    <n v="53.46"/>
    <n v="2673"/>
    <x v="9"/>
  </r>
  <r>
    <x v="247"/>
    <s v="South"/>
    <s v="STRTUP-TEMP"/>
    <n v="2"/>
    <s v="Promotional"/>
    <s v="Off Season"/>
    <n v="0"/>
    <n v="2926.4399999999996"/>
    <x v="10"/>
  </r>
  <r>
    <x v="247"/>
    <s v="North"/>
    <s v="FFCHARTS-TEMP"/>
    <n v="5"/>
    <s v="Organic"/>
    <s v="Off Season"/>
    <n v="0"/>
    <n v="1980"/>
    <x v="3"/>
  </r>
  <r>
    <x v="248"/>
    <s v="North"/>
    <s v="P&amp;L-TEMP"/>
    <n v="3"/>
    <s v="Promotional"/>
    <s v="Seasonal"/>
    <n v="0"/>
    <n v="2970"/>
    <x v="8"/>
  </r>
  <r>
    <x v="248"/>
    <s v="North"/>
    <s v="BS-TEMP"/>
    <n v="3"/>
    <s v="Affiliate"/>
    <s v="Seasonal"/>
    <n v="148.5"/>
    <n v="2970"/>
    <x v="0"/>
  </r>
  <r>
    <x v="248"/>
    <s v="North"/>
    <s v="BS-TEMP"/>
    <n v="3"/>
    <s v="Affiliate"/>
    <s v="Off Season"/>
    <n v="148.5"/>
    <n v="2970"/>
    <x v="0"/>
  </r>
  <r>
    <x v="248"/>
    <s v="North"/>
    <s v="BS-TEMP"/>
    <n v="3"/>
    <s v="Promotional"/>
    <s v="Seasonal"/>
    <n v="0"/>
    <n v="2970"/>
    <x v="0"/>
  </r>
  <r>
    <x v="248"/>
    <s v="West"/>
    <s v="PF-TEMP"/>
    <n v="4"/>
    <s v="Promotional"/>
    <s v="Off Season"/>
    <n v="0"/>
    <n v="5536.08"/>
    <x v="11"/>
  </r>
  <r>
    <x v="248"/>
    <s v="West"/>
    <s v="PF-TEMP"/>
    <n v="4"/>
    <s v="Promotional"/>
    <s v="Seasonal"/>
    <n v="0"/>
    <n v="5536.08"/>
    <x v="11"/>
  </r>
  <r>
    <x v="249"/>
    <s v="West"/>
    <s v="STRTUP-TEMP"/>
    <n v="4"/>
    <s v="Promotional"/>
    <s v="Seasonal"/>
    <n v="0"/>
    <n v="5852.8799999999992"/>
    <x v="10"/>
  </r>
  <r>
    <x v="250"/>
    <s v="North"/>
    <s v="R&amp;M-EBK"/>
    <n v="3"/>
    <s v="Affiliate"/>
    <s v="Off Season"/>
    <n v="53.46"/>
    <n v="2673"/>
    <x v="9"/>
  </r>
  <r>
    <x v="251"/>
    <s v="West"/>
    <s v="P&amp;L-TEMP"/>
    <n v="4"/>
    <s v="Promotional"/>
    <s v="Seasonal"/>
    <n v="0"/>
    <n v="3960"/>
    <x v="8"/>
  </r>
  <r>
    <x v="251"/>
    <s v="West"/>
    <s v="R&amp;M-EBK"/>
    <n v="4"/>
    <s v="Promotional"/>
    <s v="Seasonal"/>
    <n v="0"/>
    <n v="3564"/>
    <x v="9"/>
  </r>
  <r>
    <x v="252"/>
    <s v="North"/>
    <s v="BS-TEMP"/>
    <n v="2"/>
    <s v="Promotional"/>
    <s v="Seasonal"/>
    <n v="0"/>
    <n v="1980"/>
    <x v="0"/>
  </r>
  <r>
    <x v="252"/>
    <s v="West"/>
    <s v="FFCHARTS-TEMP"/>
    <n v="1"/>
    <s v="Organic"/>
    <s v="Seasonal"/>
    <n v="0"/>
    <n v="396"/>
    <x v="3"/>
  </r>
  <r>
    <x v="253"/>
    <s v="West"/>
    <s v="FS-EBK"/>
    <n v="1"/>
    <s v="Affiliate"/>
    <s v="Off Season"/>
    <n v="0"/>
    <n v="0"/>
    <x v="1"/>
  </r>
  <r>
    <x v="253"/>
    <s v="West"/>
    <s v="CFM-COURSE"/>
    <n v="2"/>
    <s v="Affiliate"/>
    <s v="Seasonal"/>
    <n v="316.48320000000001"/>
    <n v="3956.04"/>
    <x v="4"/>
  </r>
  <r>
    <x v="254"/>
    <s v="West"/>
    <s v="P&amp;L-TEMP"/>
    <n v="1"/>
    <s v="Promotional"/>
    <s v="Seasonal"/>
    <n v="0"/>
    <n v="990"/>
    <x v="8"/>
  </r>
  <r>
    <x v="254"/>
    <s v="West"/>
    <s v="R&amp;M-EBK"/>
    <n v="5"/>
    <s v="Promotional"/>
    <s v="Seasonal"/>
    <n v="0"/>
    <n v="4455"/>
    <x v="9"/>
  </r>
  <r>
    <x v="254"/>
    <s v="North"/>
    <s v="BMC-COURSE"/>
    <n v="4"/>
    <s v="Promotional"/>
    <s v="Seasonal"/>
    <n v="0"/>
    <n v="11484"/>
    <x v="2"/>
  </r>
  <r>
    <x v="255"/>
    <s v="North"/>
    <s v="BS-TEMP"/>
    <n v="3"/>
    <s v="Promotional"/>
    <s v="Seasonal"/>
    <n v="0"/>
    <n v="2970"/>
    <x v="0"/>
  </r>
  <r>
    <x v="256"/>
    <s v="North"/>
    <s v="BS-TEMP"/>
    <n v="4"/>
    <s v="Organic"/>
    <s v="Seasonal"/>
    <n v="0"/>
    <n v="3960"/>
    <x v="0"/>
  </r>
  <r>
    <x v="256"/>
    <s v="West"/>
    <s v="RE-TEMP"/>
    <n v="4"/>
    <s v="Affiliate"/>
    <s v="Seasonal"/>
    <n v="276.80399999999997"/>
    <n v="5536.08"/>
    <x v="5"/>
  </r>
  <r>
    <x v="256"/>
    <s v="South"/>
    <s v="CFM-COURSE"/>
    <n v="2"/>
    <s v="Affiliate"/>
    <s v="Off Season"/>
    <n v="316.48320000000001"/>
    <n v="3956.04"/>
    <x v="4"/>
  </r>
  <r>
    <x v="257"/>
    <s v="North"/>
    <s v="FS-EBK"/>
    <n v="4"/>
    <s v="Affiliate"/>
    <s v="Seasonal"/>
    <n v="0"/>
    <n v="0"/>
    <x v="1"/>
  </r>
  <r>
    <x v="257"/>
    <s v="North"/>
    <s v="STRTUP-TEMP"/>
    <n v="4"/>
    <s v="Promotional"/>
    <s v="Off Season"/>
    <n v="0"/>
    <n v="5852.8799999999992"/>
    <x v="10"/>
  </r>
  <r>
    <x v="257"/>
    <s v="South"/>
    <s v="RE-TEMP"/>
    <n v="2"/>
    <s v="Affiliate"/>
    <s v="Seasonal"/>
    <n v="138.40199999999999"/>
    <n v="2768.04"/>
    <x v="5"/>
  </r>
  <r>
    <x v="257"/>
    <s v="West"/>
    <s v="PFSCH-TEMP"/>
    <n v="3"/>
    <s v="Affiliate"/>
    <s v="Seasonal"/>
    <n v="427.68"/>
    <n v="5346"/>
    <x v="7"/>
  </r>
  <r>
    <x v="258"/>
    <s v="North"/>
    <s v="CF-TEMP"/>
    <n v="2"/>
    <s v="Promotional"/>
    <s v="Seasonal"/>
    <n v="0"/>
    <n v="1980"/>
    <x v="6"/>
  </r>
  <r>
    <x v="258"/>
    <s v="North"/>
    <s v="FS-EBK"/>
    <n v="3"/>
    <s v="Affiliate"/>
    <s v="Seasonal"/>
    <n v="0"/>
    <n v="0"/>
    <x v="1"/>
  </r>
  <r>
    <x v="258"/>
    <s v="North"/>
    <s v="BS-TEMP"/>
    <n v="3"/>
    <s v="Promotional"/>
    <s v="Seasonal"/>
    <n v="0"/>
    <n v="2970"/>
    <x v="0"/>
  </r>
  <r>
    <x v="259"/>
    <s v="South"/>
    <s v="BS-TEMP"/>
    <n v="5"/>
    <s v="Affiliate"/>
    <s v="Seasonal"/>
    <n v="247.5"/>
    <n v="4950"/>
    <x v="0"/>
  </r>
  <r>
    <x v="259"/>
    <s v="North"/>
    <s v="P&amp;L-TEMP"/>
    <n v="2"/>
    <s v="Affiliate"/>
    <s v="Seasonal"/>
    <n v="99"/>
    <n v="1980"/>
    <x v="8"/>
  </r>
  <r>
    <x v="259"/>
    <s v="West"/>
    <s v="BMC-COURSE"/>
    <n v="5"/>
    <s v="Promotional"/>
    <s v="Seasonal"/>
    <n v="0"/>
    <n v="14355"/>
    <x v="2"/>
  </r>
  <r>
    <x v="260"/>
    <s v="West"/>
    <s v="P&amp;L-TEMP"/>
    <n v="2"/>
    <s v="Affiliate"/>
    <s v="Seasonal"/>
    <n v="99"/>
    <n v="1980"/>
    <x v="8"/>
  </r>
  <r>
    <x v="261"/>
    <s v="West"/>
    <s v="R&amp;M-EBK"/>
    <n v="4"/>
    <s v="Affiliate"/>
    <s v="Off Season"/>
    <n v="71.28"/>
    <n v="3564"/>
    <x v="9"/>
  </r>
  <r>
    <x v="261"/>
    <s v="North"/>
    <s v="FS-EBK"/>
    <n v="1"/>
    <s v="Affiliate"/>
    <s v="Seasonal"/>
    <n v="0"/>
    <n v="0"/>
    <x v="1"/>
  </r>
  <r>
    <x v="262"/>
    <s v="North"/>
    <s v="CF-TEMP"/>
    <n v="3"/>
    <s v="Promotional"/>
    <s v="Off Season"/>
    <n v="0"/>
    <n v="2970"/>
    <x v="6"/>
  </r>
  <r>
    <x v="263"/>
    <s v="North"/>
    <s v="FS-EBK"/>
    <n v="4"/>
    <s v="Affiliate"/>
    <s v="Seasonal"/>
    <n v="0"/>
    <n v="0"/>
    <x v="1"/>
  </r>
  <r>
    <x v="263"/>
    <s v="North"/>
    <s v="STRTUP-TEMP"/>
    <n v="3"/>
    <s v="Affiliate"/>
    <s v="Seasonal"/>
    <n v="219.483"/>
    <n v="4389.66"/>
    <x v="10"/>
  </r>
  <r>
    <x v="264"/>
    <s v="North"/>
    <s v="CFM-COURSE"/>
    <n v="4"/>
    <s v="Promotional"/>
    <s v="Seasonal"/>
    <n v="0"/>
    <n v="7912.08"/>
    <x v="4"/>
  </r>
  <r>
    <x v="264"/>
    <s v="South"/>
    <s v="BS-TEMP"/>
    <n v="4"/>
    <s v="Promotional"/>
    <s v="Seasonal"/>
    <n v="0"/>
    <n v="3960"/>
    <x v="0"/>
  </r>
  <r>
    <x v="264"/>
    <s v="West"/>
    <s v="FFCHARTS-TEMP"/>
    <n v="4"/>
    <s v="Affiliate"/>
    <s v="Off Season"/>
    <n v="31.68"/>
    <n v="1584"/>
    <x v="3"/>
  </r>
  <r>
    <x v="265"/>
    <s v="West"/>
    <s v="RE-TEMP"/>
    <n v="2"/>
    <s v="Promotional"/>
    <s v="Seasonal"/>
    <n v="0"/>
    <n v="2768.04"/>
    <x v="5"/>
  </r>
  <r>
    <x v="265"/>
    <s v="West"/>
    <s v="BS-TEMP"/>
    <n v="4"/>
    <s v="Affiliate"/>
    <s v="Seasonal"/>
    <n v="198"/>
    <n v="3960"/>
    <x v="0"/>
  </r>
  <r>
    <x v="265"/>
    <s v="North"/>
    <s v="STRTUP-TEMP"/>
    <n v="3"/>
    <s v="Affiliate"/>
    <s v="Seasonal"/>
    <n v="219.483"/>
    <n v="4389.66"/>
    <x v="10"/>
  </r>
  <r>
    <x v="266"/>
    <s v="North"/>
    <s v="BMC-COURSE"/>
    <n v="2"/>
    <s v="Promotional"/>
    <s v="Seasonal"/>
    <n v="0"/>
    <n v="5742"/>
    <x v="2"/>
  </r>
  <r>
    <x v="266"/>
    <s v="North"/>
    <s v="PFSCH-TEMP"/>
    <n v="2"/>
    <s v="Organic"/>
    <s v="Seasonal"/>
    <n v="0"/>
    <n v="3564"/>
    <x v="7"/>
  </r>
  <r>
    <x v="267"/>
    <s v="North"/>
    <s v="FFCHARTS-TEMP"/>
    <n v="4"/>
    <s v="Promotional"/>
    <s v="Off Season"/>
    <n v="0"/>
    <n v="1584"/>
    <x v="3"/>
  </r>
  <r>
    <x v="267"/>
    <s v="West"/>
    <s v="CFM-COURSE"/>
    <n v="2"/>
    <s v="Promotional"/>
    <s v="Seasonal"/>
    <n v="0"/>
    <n v="3956.04"/>
    <x v="4"/>
  </r>
  <r>
    <x v="267"/>
    <s v="North"/>
    <s v="BS-TEMP"/>
    <n v="4"/>
    <s v="Affiliate"/>
    <s v="Seasonal"/>
    <n v="198"/>
    <n v="3960"/>
    <x v="0"/>
  </r>
  <r>
    <x v="268"/>
    <s v="West"/>
    <s v="FS-EBK"/>
    <n v="1"/>
    <s v="Affiliate"/>
    <s v="Off Season"/>
    <n v="0"/>
    <n v="0"/>
    <x v="1"/>
  </r>
  <r>
    <x v="269"/>
    <s v="West"/>
    <s v="CFM-COURSE"/>
    <n v="2"/>
    <s v="Affiliate"/>
    <s v="Off Season"/>
    <n v="316.48320000000001"/>
    <n v="3956.04"/>
    <x v="4"/>
  </r>
  <r>
    <x v="269"/>
    <s v="West"/>
    <s v="RE-TEMP"/>
    <n v="2"/>
    <s v="Affiliate"/>
    <s v="Seasonal"/>
    <n v="138.40199999999999"/>
    <n v="2768.04"/>
    <x v="5"/>
  </r>
  <r>
    <x v="269"/>
    <s v="North"/>
    <s v="FS-EBK"/>
    <n v="1"/>
    <s v="Affiliate"/>
    <s v="Seasonal"/>
    <n v="0"/>
    <n v="0"/>
    <x v="1"/>
  </r>
  <r>
    <x v="270"/>
    <s v="North"/>
    <s v="STRTUP-TEMP"/>
    <n v="1"/>
    <s v="Organic"/>
    <s v="Seasonal"/>
    <n v="0"/>
    <n v="1463.2199999999998"/>
    <x v="10"/>
  </r>
  <r>
    <x v="270"/>
    <s v="North"/>
    <s v="CFM-COURSE"/>
    <n v="4"/>
    <s v="Promotional"/>
    <s v="Seasonal"/>
    <n v="0"/>
    <n v="7912.08"/>
    <x v="4"/>
  </r>
  <r>
    <x v="271"/>
    <s v="North"/>
    <s v="FS-EBK"/>
    <n v="2"/>
    <s v="Affiliate"/>
    <s v="Seasonal"/>
    <n v="0"/>
    <n v="0"/>
    <x v="1"/>
  </r>
  <r>
    <x v="271"/>
    <s v="West"/>
    <s v="PFSCH-TEMP"/>
    <n v="2"/>
    <s v="Promotional"/>
    <s v="Off Season"/>
    <n v="0"/>
    <n v="3564"/>
    <x v="7"/>
  </r>
  <r>
    <x v="272"/>
    <s v="West"/>
    <s v="P&amp;L-TEMP"/>
    <n v="2"/>
    <s v="Promotional"/>
    <s v="Seasonal"/>
    <n v="0"/>
    <n v="1980"/>
    <x v="8"/>
  </r>
  <r>
    <x v="272"/>
    <s v="West"/>
    <s v="BS-TEMP"/>
    <n v="3"/>
    <s v="Promotional"/>
    <s v="Off Season"/>
    <n v="0"/>
    <n v="2970"/>
    <x v="0"/>
  </r>
  <r>
    <x v="272"/>
    <s v="West"/>
    <s v="FFCHARTS-TEMP"/>
    <n v="5"/>
    <s v="Promotional"/>
    <s v="Seasonal"/>
    <n v="0"/>
    <n v="1980"/>
    <x v="3"/>
  </r>
  <r>
    <x v="272"/>
    <s v="North"/>
    <s v="R&amp;M-EBK"/>
    <n v="4"/>
    <s v="Organic"/>
    <s v="Seasonal"/>
    <n v="0"/>
    <n v="3564"/>
    <x v="9"/>
  </r>
  <r>
    <x v="273"/>
    <s v="West"/>
    <s v="BMC-COURSE"/>
    <n v="1"/>
    <s v="Affiliate"/>
    <s v="Seasonal"/>
    <n v="229.68"/>
    <n v="2871"/>
    <x v="2"/>
  </r>
  <r>
    <x v="273"/>
    <s v="North"/>
    <s v="CF-TEMP"/>
    <n v="3"/>
    <s v="Promotional"/>
    <s v="Seasonal"/>
    <n v="0"/>
    <n v="2970"/>
    <x v="6"/>
  </r>
  <r>
    <x v="274"/>
    <s v="North"/>
    <s v="PFSCH-TEMP"/>
    <n v="4"/>
    <s v="Promotional"/>
    <s v="Seasonal"/>
    <n v="0"/>
    <n v="7128"/>
    <x v="7"/>
  </r>
  <r>
    <x v="274"/>
    <s v="North"/>
    <s v="BMC-COURSE"/>
    <n v="2"/>
    <s v="Promotional"/>
    <s v="Seasonal"/>
    <n v="0"/>
    <n v="5742"/>
    <x v="2"/>
  </r>
  <r>
    <x v="274"/>
    <s v="North"/>
    <s v="PF-TEMP"/>
    <n v="3"/>
    <s v="Affiliate"/>
    <s v="Off Season"/>
    <n v="207.60300000000001"/>
    <n v="4152.0599999999995"/>
    <x v="11"/>
  </r>
  <r>
    <x v="274"/>
    <s v="North"/>
    <s v="PF-TEMP"/>
    <n v="1"/>
    <s v="Promotional"/>
    <s v="Off Season"/>
    <n v="0"/>
    <n v="1384.02"/>
    <x v="11"/>
  </r>
  <r>
    <x v="274"/>
    <s v="North"/>
    <s v="RE-TEMP"/>
    <n v="4"/>
    <s v="Promotional"/>
    <s v="Seasonal"/>
    <n v="0"/>
    <n v="5536.08"/>
    <x v="5"/>
  </r>
  <r>
    <x v="275"/>
    <s v="West"/>
    <s v="CFM-COURSE"/>
    <n v="3"/>
    <s v="Promotional"/>
    <s v="Off Season"/>
    <n v="0"/>
    <n v="5934.0599999999995"/>
    <x v="4"/>
  </r>
  <r>
    <x v="275"/>
    <s v="West"/>
    <s v="FFCHARTS-TEMP"/>
    <n v="1"/>
    <s v="Affiliate"/>
    <s v="Seasonal"/>
    <n v="7.92"/>
    <n v="396"/>
    <x v="3"/>
  </r>
  <r>
    <x v="276"/>
    <s v="North"/>
    <s v="STRTUP-TEMP"/>
    <n v="3"/>
    <s v="Promotional"/>
    <s v="Off Season"/>
    <n v="0"/>
    <n v="4389.66"/>
    <x v="10"/>
  </r>
  <r>
    <x v="276"/>
    <s v="North"/>
    <s v="CF-TEMP"/>
    <n v="1"/>
    <s v="Promotional"/>
    <s v="Seasonal"/>
    <n v="0"/>
    <n v="990"/>
    <x v="6"/>
  </r>
  <r>
    <x v="276"/>
    <s v="North"/>
    <s v="FFCHARTS-TEMP"/>
    <n v="2"/>
    <s v="Promotional"/>
    <s v="Off Season"/>
    <n v="0"/>
    <n v="792"/>
    <x v="3"/>
  </r>
  <r>
    <x v="276"/>
    <s v="North"/>
    <s v="PF-TEMP"/>
    <n v="4"/>
    <s v="Promotional"/>
    <s v="Off Season"/>
    <n v="0"/>
    <n v="5536.08"/>
    <x v="11"/>
  </r>
  <r>
    <x v="277"/>
    <s v="West"/>
    <s v="BS-TEMP"/>
    <n v="4"/>
    <s v="Promotional"/>
    <s v="Seasonal"/>
    <n v="0"/>
    <n v="3960"/>
    <x v="0"/>
  </r>
  <r>
    <x v="278"/>
    <s v="North"/>
    <s v="BS-TEMP"/>
    <n v="2"/>
    <s v="Affiliate"/>
    <s v="Seasonal"/>
    <n v="99"/>
    <n v="1980"/>
    <x v="0"/>
  </r>
  <r>
    <x v="278"/>
    <s v="West"/>
    <s v="R&amp;M-EBK"/>
    <n v="3"/>
    <s v="Promotional"/>
    <s v="Off Season"/>
    <n v="0"/>
    <n v="2673"/>
    <x v="9"/>
  </r>
  <r>
    <x v="278"/>
    <s v="West"/>
    <s v="P&amp;L-TEMP"/>
    <n v="1"/>
    <s v="Promotional"/>
    <s v="Seasonal"/>
    <n v="0"/>
    <n v="990"/>
    <x v="8"/>
  </r>
  <r>
    <x v="278"/>
    <s v="West"/>
    <s v="PFSCH-TEMP"/>
    <n v="3"/>
    <s v="Promotional"/>
    <s v="Off Season"/>
    <n v="0"/>
    <n v="5346"/>
    <x v="7"/>
  </r>
  <r>
    <x v="279"/>
    <s v="North"/>
    <s v="PFSCH-TEMP"/>
    <n v="4"/>
    <s v="Affiliate"/>
    <s v="Seasonal"/>
    <n v="570.24"/>
    <n v="7128"/>
    <x v="7"/>
  </r>
  <r>
    <x v="279"/>
    <s v="South"/>
    <s v="FFCHARTS-TEMP"/>
    <n v="1"/>
    <s v="Affiliate"/>
    <s v="Seasonal"/>
    <n v="7.92"/>
    <n v="396"/>
    <x v="3"/>
  </r>
  <r>
    <x v="280"/>
    <s v="South"/>
    <s v="CF-TEMP"/>
    <n v="1"/>
    <s v="Promotional"/>
    <s v="Off Season"/>
    <n v="0"/>
    <n v="990"/>
    <x v="6"/>
  </r>
  <r>
    <x v="280"/>
    <s v="South"/>
    <s v="FFCHARTS-TEMP"/>
    <n v="1"/>
    <s v="Affiliate"/>
    <s v="Seasonal"/>
    <n v="7.92"/>
    <n v="396"/>
    <x v="3"/>
  </r>
  <r>
    <x v="280"/>
    <s v="North"/>
    <s v="RE-TEMP"/>
    <n v="4"/>
    <s v="Promotional"/>
    <s v="Seasonal"/>
    <n v="0"/>
    <n v="5536.08"/>
    <x v="5"/>
  </r>
  <r>
    <x v="281"/>
    <s v="North"/>
    <s v="PFSCH-TEMP"/>
    <n v="5"/>
    <s v="Organic"/>
    <s v="Seasonal"/>
    <n v="0"/>
    <n v="8910"/>
    <x v="7"/>
  </r>
  <r>
    <x v="281"/>
    <s v="North"/>
    <s v="BS-TEMP"/>
    <n v="4"/>
    <s v="Affiliate"/>
    <s v="Seasonal"/>
    <n v="198"/>
    <n v="3960"/>
    <x v="0"/>
  </r>
  <r>
    <x v="282"/>
    <s v="South"/>
    <s v="P&amp;L-TEMP"/>
    <n v="4"/>
    <s v="Affiliate"/>
    <s v="Seasonal"/>
    <n v="198"/>
    <n v="3960"/>
    <x v="8"/>
  </r>
  <r>
    <x v="282"/>
    <s v="South"/>
    <s v="FFCHARTS-TEMP"/>
    <n v="2"/>
    <s v="Promotional"/>
    <s v="Seasonal"/>
    <n v="0"/>
    <n v="792"/>
    <x v="3"/>
  </r>
  <r>
    <x v="282"/>
    <s v="South"/>
    <s v="CFM-COURSE"/>
    <n v="4"/>
    <s v="Affiliate"/>
    <s v="Seasonal"/>
    <n v="632.96640000000002"/>
    <n v="7912.08"/>
    <x v="4"/>
  </r>
  <r>
    <x v="283"/>
    <s v="West"/>
    <s v="R&amp;M-EBK"/>
    <n v="1"/>
    <s v="Promotional"/>
    <s v="Seasonal"/>
    <n v="0"/>
    <n v="891"/>
    <x v="9"/>
  </r>
  <r>
    <x v="283"/>
    <s v="West"/>
    <s v="RE-TEMP"/>
    <n v="5"/>
    <s v="Affiliate"/>
    <s v="Seasonal"/>
    <n v="346.005"/>
    <n v="6920.0999999999995"/>
    <x v="5"/>
  </r>
  <r>
    <x v="284"/>
    <s v="North"/>
    <s v="STRTUP-TEMP"/>
    <n v="3"/>
    <s v="Promotional"/>
    <s v="Seasonal"/>
    <n v="0"/>
    <n v="4389.66"/>
    <x v="10"/>
  </r>
  <r>
    <x v="285"/>
    <s v="North"/>
    <s v="CF-TEMP"/>
    <n v="4"/>
    <s v="Promotional"/>
    <s v="Off Season"/>
    <n v="0"/>
    <n v="3960"/>
    <x v="6"/>
  </r>
  <r>
    <x v="285"/>
    <s v="West"/>
    <s v="STRTUP-TEMP"/>
    <n v="3"/>
    <s v="Promotional"/>
    <s v="Off Season"/>
    <n v="0"/>
    <n v="4389.66"/>
    <x v="10"/>
  </r>
  <r>
    <x v="286"/>
    <s v="North"/>
    <s v="PF-TEMP"/>
    <n v="1"/>
    <s v="Promotional"/>
    <s v="Seasonal"/>
    <n v="0"/>
    <n v="1384.02"/>
    <x v="11"/>
  </r>
  <r>
    <x v="286"/>
    <s v="North"/>
    <s v="RE-TEMP"/>
    <n v="3"/>
    <s v="Promotional"/>
    <s v="Seasonal"/>
    <n v="0"/>
    <n v="4152.0599999999995"/>
    <x v="5"/>
  </r>
  <r>
    <x v="287"/>
    <s v="North"/>
    <s v="FS-EBK"/>
    <n v="1"/>
    <s v="Affiliate"/>
    <s v="Seasonal"/>
    <n v="0"/>
    <n v="0"/>
    <x v="1"/>
  </r>
  <r>
    <x v="287"/>
    <s v="West"/>
    <s v="BS-TEMP"/>
    <n v="4"/>
    <s v="Promotional"/>
    <s v="Off Season"/>
    <n v="0"/>
    <n v="3960"/>
    <x v="0"/>
  </r>
  <r>
    <x v="287"/>
    <s v="North"/>
    <s v="P&amp;L-TEMP"/>
    <n v="4"/>
    <s v="Promotional"/>
    <s v="Off Season"/>
    <n v="0"/>
    <n v="3960"/>
    <x v="8"/>
  </r>
  <r>
    <x v="288"/>
    <s v="North"/>
    <s v="P&amp;L-TEMP"/>
    <n v="4"/>
    <s v="Promotional"/>
    <s v="Seasonal"/>
    <n v="0"/>
    <n v="3960"/>
    <x v="8"/>
  </r>
  <r>
    <x v="289"/>
    <s v="North"/>
    <s v="PF-TEMP"/>
    <n v="1"/>
    <s v="Affiliate"/>
    <s v="Off Season"/>
    <n v="69.200999999999993"/>
    <n v="1384.02"/>
    <x v="11"/>
  </r>
  <r>
    <x v="289"/>
    <s v="North"/>
    <s v="FFCHARTS-TEMP"/>
    <n v="4"/>
    <s v="Affiliate"/>
    <s v="Off Season"/>
    <n v="31.68"/>
    <n v="1584"/>
    <x v="3"/>
  </r>
  <r>
    <x v="290"/>
    <s v="North"/>
    <s v="BMC-COURSE"/>
    <n v="1"/>
    <s v="Promotional"/>
    <s v="Seasonal"/>
    <n v="0"/>
    <n v="2871"/>
    <x v="2"/>
  </r>
  <r>
    <x v="290"/>
    <s v="South"/>
    <s v="R&amp;M-EBK"/>
    <n v="4"/>
    <s v="Affiliate"/>
    <s v="Seasonal"/>
    <n v="71.28"/>
    <n v="3564"/>
    <x v="9"/>
  </r>
  <r>
    <x v="290"/>
    <s v="South"/>
    <s v="R&amp;M-EBK"/>
    <n v="1"/>
    <s v="Promotional"/>
    <s v="Off Season"/>
    <n v="0"/>
    <n v="891"/>
    <x v="9"/>
  </r>
  <r>
    <x v="290"/>
    <s v="North"/>
    <s v="STRTUP-TEMP"/>
    <n v="1"/>
    <s v="Promotional"/>
    <s v="Seasonal"/>
    <n v="0"/>
    <n v="1463.2199999999998"/>
    <x v="10"/>
  </r>
  <r>
    <x v="290"/>
    <s v="West"/>
    <s v="STRTUP-TEMP"/>
    <n v="4"/>
    <s v="Affiliate"/>
    <s v="Seasonal"/>
    <n v="292.64400000000001"/>
    <n v="5852.8799999999992"/>
    <x v="10"/>
  </r>
  <r>
    <x v="290"/>
    <s v="North"/>
    <s v="RE-TEMP"/>
    <n v="3"/>
    <s v="Affiliate"/>
    <s v="Seasonal"/>
    <n v="207.60300000000001"/>
    <n v="4152.0599999999995"/>
    <x v="5"/>
  </r>
  <r>
    <x v="291"/>
    <s v="West"/>
    <s v="PFSCH-TEMP"/>
    <n v="1"/>
    <s v="Organic"/>
    <s v="Seasonal"/>
    <n v="0"/>
    <n v="1782"/>
    <x v="7"/>
  </r>
  <r>
    <x v="291"/>
    <s v="North"/>
    <s v="P&amp;L-TEMP"/>
    <n v="4"/>
    <s v="Promotional"/>
    <s v="Seasonal"/>
    <n v="0"/>
    <n v="3960"/>
    <x v="8"/>
  </r>
  <r>
    <x v="292"/>
    <s v="North"/>
    <s v="CF-TEMP"/>
    <n v="4"/>
    <s v="Affiliate"/>
    <s v="Seasonal"/>
    <n v="198"/>
    <n v="3960"/>
    <x v="6"/>
  </r>
  <r>
    <x v="292"/>
    <s v="West"/>
    <s v="R&amp;M-EBK"/>
    <n v="4"/>
    <s v="Organic"/>
    <s v="Off Season"/>
    <n v="0"/>
    <n v="3564"/>
    <x v="9"/>
  </r>
  <r>
    <x v="293"/>
    <s v="North"/>
    <s v="P&amp;L-TEMP"/>
    <n v="3"/>
    <s v="Affiliate"/>
    <s v="Seasonal"/>
    <n v="148.5"/>
    <n v="2970"/>
    <x v="8"/>
  </r>
  <r>
    <x v="294"/>
    <s v="South"/>
    <s v="PF-TEMP"/>
    <n v="2"/>
    <s v="Affiliate"/>
    <s v="Seasonal"/>
    <n v="138.40199999999999"/>
    <n v="2768.04"/>
    <x v="11"/>
  </r>
  <r>
    <x v="294"/>
    <s v="South"/>
    <s v="R&amp;M-EBK"/>
    <n v="1"/>
    <s v="Promotional"/>
    <s v="Off Season"/>
    <n v="0"/>
    <n v="891"/>
    <x v="9"/>
  </r>
  <r>
    <x v="295"/>
    <s v="South"/>
    <s v="BMC-COURSE"/>
    <n v="4"/>
    <s v="Affiliate"/>
    <s v="Seasonal"/>
    <n v="918.72"/>
    <n v="11484"/>
    <x v="2"/>
  </r>
  <r>
    <x v="295"/>
    <s v="West"/>
    <s v="BMC-COURSE"/>
    <n v="2"/>
    <s v="Promotional"/>
    <s v="Seasonal"/>
    <n v="0"/>
    <n v="5742"/>
    <x v="2"/>
  </r>
  <r>
    <x v="295"/>
    <s v="North"/>
    <s v="CFM-COURSE"/>
    <n v="4"/>
    <s v="Promotional"/>
    <s v="Seasonal"/>
    <n v="0"/>
    <n v="7912.08"/>
    <x v="4"/>
  </r>
  <r>
    <x v="295"/>
    <s v="North"/>
    <s v="PF-TEMP"/>
    <n v="1"/>
    <s v="Promotional"/>
    <s v="Seasonal"/>
    <n v="0"/>
    <n v="1384.02"/>
    <x v="11"/>
  </r>
  <r>
    <x v="296"/>
    <s v="West"/>
    <s v="BS-TEMP"/>
    <n v="4"/>
    <s v="Promotional"/>
    <s v="Off Season"/>
    <n v="0"/>
    <n v="3960"/>
    <x v="0"/>
  </r>
  <r>
    <x v="296"/>
    <s v="North"/>
    <s v="FFCHARTS-TEMP"/>
    <n v="3"/>
    <s v="Affiliate"/>
    <s v="Off Season"/>
    <n v="23.759999999999998"/>
    <n v="1188"/>
    <x v="3"/>
  </r>
  <r>
    <x v="296"/>
    <s v="North"/>
    <s v="PF-TEMP"/>
    <n v="2"/>
    <s v="Promotional"/>
    <s v="Seasonal"/>
    <n v="0"/>
    <n v="2768.04"/>
    <x v="11"/>
  </r>
  <r>
    <x v="296"/>
    <s v="West"/>
    <s v="FFCHARTS-TEMP"/>
    <n v="4"/>
    <s v="Promotional"/>
    <s v="Seasonal"/>
    <n v="0"/>
    <n v="1584"/>
    <x v="3"/>
  </r>
  <r>
    <x v="297"/>
    <s v="North"/>
    <s v="FS-EBK"/>
    <n v="2"/>
    <s v="Affiliate"/>
    <s v="Seasonal"/>
    <n v="0"/>
    <n v="0"/>
    <x v="1"/>
  </r>
  <r>
    <x v="298"/>
    <s v="North"/>
    <s v="P&amp;L-TEMP"/>
    <n v="1"/>
    <s v="Promotional"/>
    <s v="Seasonal"/>
    <n v="0"/>
    <n v="990"/>
    <x v="8"/>
  </r>
  <r>
    <x v="298"/>
    <s v="West"/>
    <s v="BMC-COURSE"/>
    <n v="4"/>
    <s v="Affiliate"/>
    <s v="Seasonal"/>
    <n v="918.72"/>
    <n v="11484"/>
    <x v="2"/>
  </r>
  <r>
    <x v="298"/>
    <s v="West"/>
    <s v="FFCHARTS-TEMP"/>
    <n v="2"/>
    <s v="Promotional"/>
    <s v="Seasonal"/>
    <n v="0"/>
    <n v="792"/>
    <x v="3"/>
  </r>
  <r>
    <x v="298"/>
    <s v="North"/>
    <s v="R&amp;M-EBK"/>
    <n v="2"/>
    <s v="Promotional"/>
    <s v="Off Season"/>
    <n v="0"/>
    <n v="1782"/>
    <x v="9"/>
  </r>
  <r>
    <x v="299"/>
    <s v="West"/>
    <s v="STRTUP-TEMP"/>
    <n v="1"/>
    <s v="Promotional"/>
    <s v="Seasonal"/>
    <n v="0"/>
    <n v="1463.2199999999998"/>
    <x v="10"/>
  </r>
  <r>
    <x v="299"/>
    <s v="West"/>
    <s v="STRTUP-TEMP"/>
    <n v="5"/>
    <s v="Organic"/>
    <s v="Seasonal"/>
    <n v="0"/>
    <n v="7316.0999999999995"/>
    <x v="10"/>
  </r>
  <r>
    <x v="299"/>
    <s v="North"/>
    <s v="R&amp;M-EBK"/>
    <n v="2"/>
    <s v="Promotional"/>
    <s v="Seasonal"/>
    <n v="0"/>
    <n v="1782"/>
    <x v="9"/>
  </r>
  <r>
    <x v="299"/>
    <s v="West"/>
    <s v="STRTUP-TEMP"/>
    <n v="2"/>
    <s v="Affiliate"/>
    <s v="Off Season"/>
    <n v="146.322"/>
    <n v="2926.4399999999996"/>
    <x v="10"/>
  </r>
  <r>
    <x v="299"/>
    <s v="North"/>
    <s v="RE-TEMP"/>
    <n v="1"/>
    <s v="Organic"/>
    <s v="Seasonal"/>
    <n v="0"/>
    <n v="1384.02"/>
    <x v="5"/>
  </r>
  <r>
    <x v="300"/>
    <s v="West"/>
    <s v="PFSCH-TEMP"/>
    <n v="1"/>
    <s v="Promotional"/>
    <s v="Seasonal"/>
    <n v="0"/>
    <n v="1782"/>
    <x v="7"/>
  </r>
  <r>
    <x v="301"/>
    <s v="West"/>
    <s v="STRTUP-TEMP"/>
    <n v="3"/>
    <s v="Promotional"/>
    <s v="Seasonal"/>
    <n v="0"/>
    <n v="4389.66"/>
    <x v="10"/>
  </r>
  <r>
    <x v="302"/>
    <s v="West"/>
    <s v="RE-TEMP"/>
    <n v="3"/>
    <s v="Promotional"/>
    <s v="Seasonal"/>
    <n v="0"/>
    <n v="4152.0599999999995"/>
    <x v="5"/>
  </r>
  <r>
    <x v="302"/>
    <s v="North"/>
    <s v="PFSCH-TEMP"/>
    <n v="2"/>
    <s v="Promotional"/>
    <s v="Seasonal"/>
    <n v="0"/>
    <n v="3564"/>
    <x v="7"/>
  </r>
  <r>
    <x v="302"/>
    <s v="West"/>
    <s v="P&amp;L-TEMP"/>
    <n v="4"/>
    <s v="Promotional"/>
    <s v="Seasonal"/>
    <n v="0"/>
    <n v="3960"/>
    <x v="8"/>
  </r>
  <r>
    <x v="303"/>
    <s v="West"/>
    <s v="R&amp;M-EBK"/>
    <n v="3"/>
    <s v="Affiliate"/>
    <s v="Seasonal"/>
    <n v="53.46"/>
    <n v="2673"/>
    <x v="9"/>
  </r>
  <r>
    <x v="303"/>
    <s v="North"/>
    <s v="PFSCH-TEMP"/>
    <n v="1"/>
    <s v="Affiliate"/>
    <s v="Seasonal"/>
    <n v="142.56"/>
    <n v="1782"/>
    <x v="7"/>
  </r>
  <r>
    <x v="303"/>
    <s v="South"/>
    <s v="PFSCH-TEMP"/>
    <n v="1"/>
    <s v="Affiliate"/>
    <s v="Seasonal"/>
    <n v="142.56"/>
    <n v="1782"/>
    <x v="7"/>
  </r>
  <r>
    <x v="304"/>
    <s v="North"/>
    <s v="R&amp;M-EBK"/>
    <n v="3"/>
    <s v="Affiliate"/>
    <s v="Seasonal"/>
    <n v="53.46"/>
    <n v="2673"/>
    <x v="9"/>
  </r>
  <r>
    <x v="304"/>
    <s v="West"/>
    <s v="BMC-COURSE"/>
    <n v="4"/>
    <s v="Organic"/>
    <s v="Off Season"/>
    <n v="0"/>
    <n v="11484"/>
    <x v="2"/>
  </r>
  <r>
    <x v="304"/>
    <s v="West"/>
    <s v="PF-TEMP"/>
    <n v="4"/>
    <s v="Promotional"/>
    <s v="Seasonal"/>
    <n v="0"/>
    <n v="5536.08"/>
    <x v="11"/>
  </r>
  <r>
    <x v="305"/>
    <s v="West"/>
    <s v="RE-TEMP"/>
    <n v="2"/>
    <s v="Promotional"/>
    <s v="Seasonal"/>
    <n v="0"/>
    <n v="2768.04"/>
    <x v="5"/>
  </r>
  <r>
    <x v="305"/>
    <s v="West"/>
    <s v="FFCHARTS-TEMP"/>
    <n v="4"/>
    <s v="Organic"/>
    <s v="Seasonal"/>
    <n v="0"/>
    <n v="1584"/>
    <x v="3"/>
  </r>
  <r>
    <x v="305"/>
    <s v="South"/>
    <s v="BS-TEMP"/>
    <n v="4"/>
    <s v="Affiliate"/>
    <s v="Off Season"/>
    <n v="198"/>
    <n v="3960"/>
    <x v="0"/>
  </r>
  <r>
    <x v="305"/>
    <s v="North"/>
    <s v="FFCHARTS-TEMP"/>
    <n v="3"/>
    <s v="Promotional"/>
    <s v="Off Season"/>
    <n v="0"/>
    <n v="1188"/>
    <x v="3"/>
  </r>
  <r>
    <x v="306"/>
    <s v="South"/>
    <s v="FS-EBK"/>
    <n v="3"/>
    <s v="Promotional"/>
    <s v="Seasonal"/>
    <n v="0"/>
    <n v="0"/>
    <x v="1"/>
  </r>
  <r>
    <x v="306"/>
    <s v="West"/>
    <s v="BS-TEMP"/>
    <n v="1"/>
    <s v="Promotional"/>
    <s v="Seasonal"/>
    <n v="0"/>
    <n v="990"/>
    <x v="0"/>
  </r>
  <r>
    <x v="307"/>
    <s v="West"/>
    <s v="PF-TEMP"/>
    <n v="4"/>
    <s v="Affiliate"/>
    <s v="Seasonal"/>
    <n v="276.80399999999997"/>
    <n v="5536.08"/>
    <x v="11"/>
  </r>
  <r>
    <x v="308"/>
    <s v="West"/>
    <s v="PFSCH-TEMP"/>
    <n v="1"/>
    <s v="Promotional"/>
    <s v="Off Season"/>
    <n v="0"/>
    <n v="1782"/>
    <x v="7"/>
  </r>
  <r>
    <x v="309"/>
    <s v="North"/>
    <s v="PFSCH-TEMP"/>
    <n v="2"/>
    <s v="Promotional"/>
    <s v="Off Season"/>
    <n v="0"/>
    <n v="3564"/>
    <x v="7"/>
  </r>
  <r>
    <x v="310"/>
    <s v="West"/>
    <s v="FS-EBK"/>
    <n v="2"/>
    <s v="Promotional"/>
    <s v="Seasonal"/>
    <n v="0"/>
    <n v="0"/>
    <x v="1"/>
  </r>
  <r>
    <x v="311"/>
    <s v="West"/>
    <s v="BMC-COURSE"/>
    <n v="4"/>
    <s v="Affiliate"/>
    <s v="Off Season"/>
    <n v="918.72"/>
    <n v="11484"/>
    <x v="2"/>
  </r>
  <r>
    <x v="311"/>
    <s v="South"/>
    <s v="BMC-COURSE"/>
    <n v="3"/>
    <s v="Promotional"/>
    <s v="Seasonal"/>
    <n v="0"/>
    <n v="8613"/>
    <x v="2"/>
  </r>
  <r>
    <x v="312"/>
    <s v="North"/>
    <s v="BMC-COURSE"/>
    <n v="4"/>
    <s v="Promotional"/>
    <s v="Seasonal"/>
    <n v="0"/>
    <n v="11484"/>
    <x v="2"/>
  </r>
  <r>
    <x v="312"/>
    <s v="West"/>
    <s v="BS-TEMP"/>
    <n v="1"/>
    <s v="Promotional"/>
    <s v="Seasonal"/>
    <n v="0"/>
    <n v="990"/>
    <x v="0"/>
  </r>
  <r>
    <x v="312"/>
    <s v="North"/>
    <s v="PFSCH-TEMP"/>
    <n v="1"/>
    <s v="Affiliate"/>
    <s v="Seasonal"/>
    <n v="142.56"/>
    <n v="1782"/>
    <x v="7"/>
  </r>
  <r>
    <x v="312"/>
    <s v="South"/>
    <s v="R&amp;M-EBK"/>
    <n v="3"/>
    <s v="Organic"/>
    <s v="Seasonal"/>
    <n v="0"/>
    <n v="2673"/>
    <x v="9"/>
  </r>
  <r>
    <x v="313"/>
    <s v="West"/>
    <s v="BS-TEMP"/>
    <n v="2"/>
    <s v="Affiliate"/>
    <s v="Seasonal"/>
    <n v="99"/>
    <n v="1980"/>
    <x v="0"/>
  </r>
  <r>
    <x v="313"/>
    <s v="North"/>
    <s v="CFM-COURSE"/>
    <n v="2"/>
    <s v="Promotional"/>
    <s v="Seasonal"/>
    <n v="0"/>
    <n v="3956.04"/>
    <x v="4"/>
  </r>
  <r>
    <x v="313"/>
    <s v="North"/>
    <s v="RE-TEMP"/>
    <n v="4"/>
    <s v="Affiliate"/>
    <s v="Seasonal"/>
    <n v="276.80399999999997"/>
    <n v="5536.08"/>
    <x v="5"/>
  </r>
  <r>
    <x v="313"/>
    <s v="North"/>
    <s v="BS-TEMP"/>
    <n v="3"/>
    <s v="Promotional"/>
    <s v="Seasonal"/>
    <n v="0"/>
    <n v="2970"/>
    <x v="0"/>
  </r>
  <r>
    <x v="314"/>
    <s v="North"/>
    <s v="PFSCH-TEMP"/>
    <n v="4"/>
    <s v="Affiliate"/>
    <s v="Off Season"/>
    <n v="570.24"/>
    <n v="7128"/>
    <x v="7"/>
  </r>
  <r>
    <x v="314"/>
    <s v="North"/>
    <s v="PFSCH-TEMP"/>
    <n v="4"/>
    <s v="Affiliate"/>
    <s v="Seasonal"/>
    <n v="570.24"/>
    <n v="7128"/>
    <x v="7"/>
  </r>
  <r>
    <x v="314"/>
    <s v="West"/>
    <s v="FFCHARTS-TEMP"/>
    <n v="2"/>
    <s v="Promotional"/>
    <s v="Seasonal"/>
    <n v="0"/>
    <n v="792"/>
    <x v="3"/>
  </r>
  <r>
    <x v="315"/>
    <s v="West"/>
    <s v="RE-TEMP"/>
    <n v="5"/>
    <s v="Affiliate"/>
    <s v="Seasonal"/>
    <n v="346.005"/>
    <n v="6920.0999999999995"/>
    <x v="5"/>
  </r>
  <r>
    <x v="316"/>
    <s v="West"/>
    <s v="BS-TEMP"/>
    <n v="2"/>
    <s v="Promotional"/>
    <s v="Seasonal"/>
    <n v="0"/>
    <n v="1980"/>
    <x v="0"/>
  </r>
  <r>
    <x v="316"/>
    <s v="North"/>
    <s v="PF-TEMP"/>
    <n v="3"/>
    <s v="Promotional"/>
    <s v="Off Season"/>
    <n v="0"/>
    <n v="4152.0599999999995"/>
    <x v="11"/>
  </r>
  <r>
    <x v="316"/>
    <s v="North"/>
    <s v="FS-EBK"/>
    <n v="3"/>
    <s v="Affiliate"/>
    <s v="Seasonal"/>
    <n v="0"/>
    <n v="0"/>
    <x v="1"/>
  </r>
  <r>
    <x v="317"/>
    <s v="North"/>
    <s v="FS-EBK"/>
    <n v="1"/>
    <s v="Promotional"/>
    <s v="Seasonal"/>
    <n v="0"/>
    <n v="0"/>
    <x v="1"/>
  </r>
  <r>
    <x v="318"/>
    <s v="West"/>
    <s v="BS-TEMP"/>
    <n v="1"/>
    <s v="Affiliate"/>
    <s v="Seasonal"/>
    <n v="49.5"/>
    <n v="990"/>
    <x v="0"/>
  </r>
  <r>
    <x v="318"/>
    <s v="North"/>
    <s v="FFCHARTS-TEMP"/>
    <n v="3"/>
    <s v="Affiliate"/>
    <s v="Seasonal"/>
    <n v="23.759999999999998"/>
    <n v="1188"/>
    <x v="3"/>
  </r>
  <r>
    <x v="318"/>
    <s v="North"/>
    <s v="P&amp;L-TEMP"/>
    <n v="2"/>
    <s v="Affiliate"/>
    <s v="Seasonal"/>
    <n v="99"/>
    <n v="1980"/>
    <x v="8"/>
  </r>
  <r>
    <x v="318"/>
    <s v="North"/>
    <s v="CFM-COURSE"/>
    <n v="2"/>
    <s v="Affiliate"/>
    <s v="Seasonal"/>
    <n v="316.48320000000001"/>
    <n v="3956.04"/>
    <x v="4"/>
  </r>
  <r>
    <x v="319"/>
    <s v="West"/>
    <s v="BS-TEMP"/>
    <n v="2"/>
    <s v="Promotional"/>
    <s v="Seasonal"/>
    <n v="0"/>
    <n v="1980"/>
    <x v="0"/>
  </r>
  <r>
    <x v="320"/>
    <s v="South"/>
    <s v="PFSCH-TEMP"/>
    <n v="1"/>
    <s v="Affiliate"/>
    <s v="Off Season"/>
    <n v="142.56"/>
    <n v="1782"/>
    <x v="7"/>
  </r>
  <r>
    <x v="320"/>
    <s v="North"/>
    <s v="FS-EBK"/>
    <n v="3"/>
    <s v="Promotional"/>
    <s v="Off Season"/>
    <n v="0"/>
    <n v="0"/>
    <x v="1"/>
  </r>
  <r>
    <x v="320"/>
    <s v="West"/>
    <s v="BMC-COURSE"/>
    <n v="4"/>
    <s v="Promotional"/>
    <s v="Seasonal"/>
    <n v="0"/>
    <n v="11484"/>
    <x v="2"/>
  </r>
  <r>
    <x v="321"/>
    <s v="South"/>
    <s v="CF-TEMP"/>
    <n v="1"/>
    <s v="Promotional"/>
    <s v="Seasonal"/>
    <n v="0"/>
    <n v="990"/>
    <x v="6"/>
  </r>
  <r>
    <x v="321"/>
    <s v="North"/>
    <s v="P&amp;L-TEMP"/>
    <n v="3"/>
    <s v="Promotional"/>
    <s v="Seasonal"/>
    <n v="0"/>
    <n v="2970"/>
    <x v="8"/>
  </r>
  <r>
    <x v="321"/>
    <s v="West"/>
    <s v="PFSCH-TEMP"/>
    <n v="4"/>
    <s v="Affiliate"/>
    <s v="Off Season"/>
    <n v="570.24"/>
    <n v="7128"/>
    <x v="7"/>
  </r>
  <r>
    <x v="322"/>
    <s v="South"/>
    <s v="RE-TEMP"/>
    <n v="3"/>
    <s v="Promotional"/>
    <s v="Off Season"/>
    <n v="0"/>
    <n v="4152.0599999999995"/>
    <x v="5"/>
  </r>
  <r>
    <x v="322"/>
    <s v="West"/>
    <s v="BMC-COURSE"/>
    <n v="4"/>
    <s v="Affiliate"/>
    <s v="Off Season"/>
    <n v="918.72"/>
    <n v="11484"/>
    <x v="2"/>
  </r>
  <r>
    <x v="323"/>
    <s v="West"/>
    <s v="PF-TEMP"/>
    <n v="3"/>
    <s v="Promotional"/>
    <s v="Seasonal"/>
    <n v="0"/>
    <n v="4152.0599999999995"/>
    <x v="11"/>
  </r>
  <r>
    <x v="323"/>
    <s v="West"/>
    <s v="STRTUP-TEMP"/>
    <n v="1"/>
    <s v="Affiliate"/>
    <s v="Off Season"/>
    <n v="73.161000000000001"/>
    <n v="1463.2199999999998"/>
    <x v="10"/>
  </r>
  <r>
    <x v="323"/>
    <s v="West"/>
    <s v="P&amp;L-TEMP"/>
    <n v="4"/>
    <s v="Affiliate"/>
    <s v="Seasonal"/>
    <n v="198"/>
    <n v="3960"/>
    <x v="8"/>
  </r>
  <r>
    <x v="324"/>
    <s v="North"/>
    <s v="STRTUP-TEMP"/>
    <n v="2"/>
    <s v="Affiliate"/>
    <s v="Seasonal"/>
    <n v="146.322"/>
    <n v="2926.4399999999996"/>
    <x v="10"/>
  </r>
  <r>
    <x v="325"/>
    <s v="South"/>
    <s v="PF-TEMP"/>
    <n v="1"/>
    <s v="Promotional"/>
    <s v="Seasonal"/>
    <n v="0"/>
    <n v="1384.02"/>
    <x v="11"/>
  </r>
  <r>
    <x v="325"/>
    <s v="West"/>
    <s v="CFM-COURSE"/>
    <n v="2"/>
    <s v="Organic"/>
    <s v="Seasonal"/>
    <n v="0"/>
    <n v="3956.04"/>
    <x v="4"/>
  </r>
  <r>
    <x v="326"/>
    <s v="West"/>
    <s v="BS-TEMP"/>
    <n v="4"/>
    <s v="Promotional"/>
    <s v="Off Season"/>
    <n v="0"/>
    <n v="3960"/>
    <x v="0"/>
  </r>
  <r>
    <x v="326"/>
    <s v="West"/>
    <s v="RE-TEMP"/>
    <n v="2"/>
    <s v="Promotional"/>
    <s v="Seasonal"/>
    <n v="0"/>
    <n v="2768.04"/>
    <x v="5"/>
  </r>
  <r>
    <x v="326"/>
    <s v="North"/>
    <s v="FS-EBK"/>
    <n v="4"/>
    <s v="Organic"/>
    <s v="Seasonal"/>
    <n v="0"/>
    <n v="0"/>
    <x v="1"/>
  </r>
  <r>
    <x v="326"/>
    <s v="West"/>
    <s v="P&amp;L-TEMP"/>
    <n v="4"/>
    <s v="Affiliate"/>
    <s v="Seasonal"/>
    <n v="198"/>
    <n v="3960"/>
    <x v="8"/>
  </r>
  <r>
    <x v="327"/>
    <s v="South"/>
    <s v="STRTUP-TEMP"/>
    <n v="2"/>
    <s v="Affiliate"/>
    <s v="Seasonal"/>
    <n v="146.322"/>
    <n v="2926.4399999999996"/>
    <x v="10"/>
  </r>
  <r>
    <x v="327"/>
    <s v="West"/>
    <s v="STRTUP-TEMP"/>
    <n v="1"/>
    <s v="Promotional"/>
    <s v="Off Season"/>
    <n v="0"/>
    <n v="1463.2199999999998"/>
    <x v="10"/>
  </r>
  <r>
    <x v="327"/>
    <s v="South"/>
    <s v="PF-TEMP"/>
    <n v="5"/>
    <s v="Organic"/>
    <s v="Seasonal"/>
    <n v="0"/>
    <n v="6920.0999999999995"/>
    <x v="11"/>
  </r>
  <r>
    <x v="328"/>
    <s v="North"/>
    <s v="CF-TEMP"/>
    <n v="1"/>
    <s v="Organic"/>
    <s v="Seasonal"/>
    <n v="0"/>
    <n v="990"/>
    <x v="6"/>
  </r>
  <r>
    <x v="328"/>
    <s v="West"/>
    <s v="CF-TEMP"/>
    <n v="4"/>
    <s v="Affiliate"/>
    <s v="Seasonal"/>
    <n v="198"/>
    <n v="3960"/>
    <x v="6"/>
  </r>
  <r>
    <x v="329"/>
    <s v="West"/>
    <s v="BS-TEMP"/>
    <n v="5"/>
    <s v="Promotional"/>
    <s v="Seasonal"/>
    <n v="0"/>
    <n v="4950"/>
    <x v="0"/>
  </r>
  <r>
    <x v="329"/>
    <s v="West"/>
    <s v="P&amp;L-TEMP"/>
    <n v="2"/>
    <s v="Promotional"/>
    <s v="Seasonal"/>
    <n v="0"/>
    <n v="1980"/>
    <x v="8"/>
  </r>
  <r>
    <x v="329"/>
    <s v="North"/>
    <s v="BS-TEMP"/>
    <n v="2"/>
    <s v="Promotional"/>
    <s v="Off Season"/>
    <n v="0"/>
    <n v="1980"/>
    <x v="0"/>
  </r>
  <r>
    <x v="329"/>
    <s v="North"/>
    <s v="CFM-COURSE"/>
    <n v="4"/>
    <s v="Promotional"/>
    <s v="Off Season"/>
    <n v="0"/>
    <n v="7912.08"/>
    <x v="4"/>
  </r>
  <r>
    <x v="330"/>
    <s v="North"/>
    <s v="P&amp;L-TEMP"/>
    <n v="4"/>
    <s v="Affiliate"/>
    <s v="Off Season"/>
    <n v="198"/>
    <n v="3960"/>
    <x v="8"/>
  </r>
  <r>
    <x v="330"/>
    <s v="South"/>
    <s v="FFCHARTS-TEMP"/>
    <n v="3"/>
    <s v="Affiliate"/>
    <s v="Seasonal"/>
    <n v="23.759999999999998"/>
    <n v="1188"/>
    <x v="3"/>
  </r>
  <r>
    <x v="330"/>
    <s v="West"/>
    <s v="FS-EBK"/>
    <n v="2"/>
    <s v="Affiliate"/>
    <s v="Seasonal"/>
    <n v="0"/>
    <n v="0"/>
    <x v="1"/>
  </r>
  <r>
    <x v="330"/>
    <s v="West"/>
    <s v="CFM-COURSE"/>
    <n v="3"/>
    <s v="Promotional"/>
    <s v="Seasonal"/>
    <n v="0"/>
    <n v="5934.0599999999995"/>
    <x v="4"/>
  </r>
  <r>
    <x v="330"/>
    <s v="North"/>
    <s v="BS-TEMP"/>
    <n v="3"/>
    <s v="Promotional"/>
    <s v="Off Season"/>
    <n v="0"/>
    <n v="2970"/>
    <x v="0"/>
  </r>
  <r>
    <x v="330"/>
    <s v="West"/>
    <s v="PF-TEMP"/>
    <n v="5"/>
    <s v="Organic"/>
    <s v="Seasonal"/>
    <n v="0"/>
    <n v="6920.0999999999995"/>
    <x v="11"/>
  </r>
  <r>
    <x v="331"/>
    <s v="North"/>
    <s v="P&amp;L-TEMP"/>
    <n v="1"/>
    <s v="Promotional"/>
    <s v="Off Season"/>
    <n v="0"/>
    <n v="990"/>
    <x v="8"/>
  </r>
  <r>
    <x v="331"/>
    <s v="North"/>
    <s v="BS-TEMP"/>
    <n v="1"/>
    <s v="Organic"/>
    <s v="Seasonal"/>
    <n v="0"/>
    <n v="990"/>
    <x v="0"/>
  </r>
  <r>
    <x v="331"/>
    <s v="West"/>
    <s v="CFM-COURSE"/>
    <n v="1"/>
    <s v="Promotional"/>
    <s v="Seasonal"/>
    <n v="0"/>
    <n v="1978.02"/>
    <x v="4"/>
  </r>
  <r>
    <x v="332"/>
    <s v="West"/>
    <s v="BMC-COURSE"/>
    <n v="4"/>
    <s v="Promotional"/>
    <s v="Off Season"/>
    <n v="0"/>
    <n v="11484"/>
    <x v="2"/>
  </r>
  <r>
    <x v="332"/>
    <s v="North"/>
    <s v="PFSCH-TEMP"/>
    <n v="1"/>
    <s v="Organic"/>
    <s v="Seasonal"/>
    <n v="0"/>
    <n v="1782"/>
    <x v="7"/>
  </r>
  <r>
    <x v="332"/>
    <s v="West"/>
    <s v="FFCHARTS-TEMP"/>
    <n v="2"/>
    <s v="Promotional"/>
    <s v="Seasonal"/>
    <n v="0"/>
    <n v="792"/>
    <x v="3"/>
  </r>
  <r>
    <x v="333"/>
    <s v="West"/>
    <s v="BS-TEMP"/>
    <n v="3"/>
    <s v="Organic"/>
    <s v="Seasonal"/>
    <n v="0"/>
    <n v="2970"/>
    <x v="0"/>
  </r>
  <r>
    <x v="333"/>
    <s v="West"/>
    <s v="PFSCH-TEMP"/>
    <n v="2"/>
    <s v="Affiliate"/>
    <s v="Seasonal"/>
    <n v="285.12"/>
    <n v="3564"/>
    <x v="7"/>
  </r>
  <r>
    <x v="333"/>
    <s v="West"/>
    <s v="CFM-COURSE"/>
    <n v="2"/>
    <s v="Affiliate"/>
    <s v="Off Season"/>
    <n v="316.48320000000001"/>
    <n v="3956.04"/>
    <x v="4"/>
  </r>
  <r>
    <x v="334"/>
    <s v="North"/>
    <s v="R&amp;M-EBK"/>
    <n v="3"/>
    <s v="Promotional"/>
    <s v="Seasonal"/>
    <n v="0"/>
    <n v="2673"/>
    <x v="9"/>
  </r>
  <r>
    <x v="334"/>
    <s v="North"/>
    <s v="FFCHARTS-TEMP"/>
    <n v="3"/>
    <s v="Promotional"/>
    <s v="Off Season"/>
    <n v="0"/>
    <n v="1188"/>
    <x v="3"/>
  </r>
  <r>
    <x v="334"/>
    <s v="North"/>
    <s v="P&amp;L-TEMP"/>
    <n v="1"/>
    <s v="Affiliate"/>
    <s v="Seasonal"/>
    <n v="49.5"/>
    <n v="990"/>
    <x v="8"/>
  </r>
  <r>
    <x v="334"/>
    <s v="West"/>
    <s v="BS-TEMP"/>
    <n v="3"/>
    <s v="Promotional"/>
    <s v="Off Season"/>
    <n v="0"/>
    <n v="2970"/>
    <x v="0"/>
  </r>
  <r>
    <x v="335"/>
    <s v="West"/>
    <s v="R&amp;M-EBK"/>
    <n v="2"/>
    <s v="Promotional"/>
    <s v="Seasonal"/>
    <n v="0"/>
    <n v="1782"/>
    <x v="9"/>
  </r>
  <r>
    <x v="335"/>
    <s v="West"/>
    <s v="R&amp;M-EBK"/>
    <n v="1"/>
    <s v="Affiliate"/>
    <s v="Seasonal"/>
    <n v="17.82"/>
    <n v="891"/>
    <x v="9"/>
  </r>
  <r>
    <x v="335"/>
    <s v="North"/>
    <s v="FFCHARTS-TEMP"/>
    <n v="4"/>
    <s v="Promotional"/>
    <s v="Seasonal"/>
    <n v="0"/>
    <n v="1584"/>
    <x v="3"/>
  </r>
  <r>
    <x v="336"/>
    <s v="North"/>
    <s v="R&amp;M-EBK"/>
    <n v="4"/>
    <s v="Affiliate"/>
    <s v="Seasonal"/>
    <n v="71.28"/>
    <n v="3564"/>
    <x v="9"/>
  </r>
  <r>
    <x v="336"/>
    <s v="West"/>
    <s v="STRTUP-TEMP"/>
    <n v="4"/>
    <s v="Affiliate"/>
    <s v="Seasonal"/>
    <n v="292.64400000000001"/>
    <n v="5852.8799999999992"/>
    <x v="10"/>
  </r>
  <r>
    <x v="336"/>
    <s v="South"/>
    <s v="RE-TEMP"/>
    <n v="5"/>
    <s v="Affiliate"/>
    <s v="Seasonal"/>
    <n v="346.005"/>
    <n v="6920.0999999999995"/>
    <x v="5"/>
  </r>
  <r>
    <x v="336"/>
    <s v="West"/>
    <s v="P&amp;L-TEMP"/>
    <n v="4"/>
    <s v="Promotional"/>
    <s v="Seasonal"/>
    <n v="0"/>
    <n v="3960"/>
    <x v="8"/>
  </r>
  <r>
    <x v="336"/>
    <s v="North"/>
    <s v="FS-EBK"/>
    <n v="3"/>
    <s v="Promotional"/>
    <s v="Seasonal"/>
    <n v="0"/>
    <n v="0"/>
    <x v="1"/>
  </r>
  <r>
    <x v="337"/>
    <s v="North"/>
    <s v="BMC-COURSE"/>
    <n v="4"/>
    <s v="Organic"/>
    <s v="Seasonal"/>
    <n v="0"/>
    <n v="11484"/>
    <x v="2"/>
  </r>
  <r>
    <x v="337"/>
    <s v="West"/>
    <s v="CF-TEMP"/>
    <n v="1"/>
    <s v="Promotional"/>
    <s v="Seasonal"/>
    <n v="0"/>
    <n v="990"/>
    <x v="6"/>
  </r>
  <r>
    <x v="337"/>
    <s v="North"/>
    <s v="BS-TEMP"/>
    <n v="4"/>
    <s v="Affiliate"/>
    <s v="Off Season"/>
    <n v="198"/>
    <n v="3960"/>
    <x v="0"/>
  </r>
  <r>
    <x v="338"/>
    <s v="West"/>
    <s v="BMC-COURSE"/>
    <n v="1"/>
    <s v="Affiliate"/>
    <s v="Seasonal"/>
    <n v="229.68"/>
    <n v="2871"/>
    <x v="2"/>
  </r>
  <r>
    <x v="339"/>
    <s v="North"/>
    <s v="CF-TEMP"/>
    <n v="2"/>
    <s v="Promotional"/>
    <s v="Seasonal"/>
    <n v="0"/>
    <n v="1980"/>
    <x v="6"/>
  </r>
  <r>
    <x v="340"/>
    <s v="North"/>
    <s v="BS-TEMP"/>
    <n v="1"/>
    <s v="Affiliate"/>
    <s v="Off Season"/>
    <n v="49.5"/>
    <n v="990"/>
    <x v="0"/>
  </r>
  <r>
    <x v="340"/>
    <s v="South"/>
    <s v="BMC-COURSE"/>
    <n v="4"/>
    <s v="Affiliate"/>
    <s v="Off Season"/>
    <n v="918.72"/>
    <n v="11484"/>
    <x v="2"/>
  </r>
  <r>
    <x v="340"/>
    <s v="West"/>
    <s v="PFSCH-TEMP"/>
    <n v="3"/>
    <s v="Affiliate"/>
    <s v="Seasonal"/>
    <n v="427.68"/>
    <n v="5346"/>
    <x v="7"/>
  </r>
  <r>
    <x v="340"/>
    <s v="West"/>
    <s v="STRTUP-TEMP"/>
    <n v="1"/>
    <s v="Affiliate"/>
    <s v="Seasonal"/>
    <n v="73.161000000000001"/>
    <n v="1463.2199999999998"/>
    <x v="10"/>
  </r>
  <r>
    <x v="341"/>
    <s v="West"/>
    <s v="RE-TEMP"/>
    <n v="1"/>
    <s v="Promotional"/>
    <s v="Seasonal"/>
    <n v="0"/>
    <n v="1384.02"/>
    <x v="5"/>
  </r>
  <r>
    <x v="341"/>
    <s v="West"/>
    <s v="RE-TEMP"/>
    <n v="4"/>
    <s v="Affiliate"/>
    <s v="Off Season"/>
    <n v="276.80399999999997"/>
    <n v="5536.08"/>
    <x v="5"/>
  </r>
  <r>
    <x v="341"/>
    <s v="North"/>
    <s v="STRTUP-TEMP"/>
    <n v="1"/>
    <s v="Affiliate"/>
    <s v="Seasonal"/>
    <n v="73.161000000000001"/>
    <n v="1463.2199999999998"/>
    <x v="10"/>
  </r>
  <r>
    <x v="342"/>
    <s v="North"/>
    <s v="PFSCH-TEMP"/>
    <n v="3"/>
    <s v="Organic"/>
    <s v="Seasonal"/>
    <n v="0"/>
    <n v="5346"/>
    <x v="7"/>
  </r>
  <r>
    <x v="342"/>
    <s v="North"/>
    <s v="P&amp;L-TEMP"/>
    <n v="4"/>
    <s v="Affiliate"/>
    <s v="Seasonal"/>
    <n v="198"/>
    <n v="3960"/>
    <x v="8"/>
  </r>
  <r>
    <x v="342"/>
    <s v="North"/>
    <s v="BMC-COURSE"/>
    <n v="1"/>
    <s v="Promotional"/>
    <s v="Seasonal"/>
    <n v="0"/>
    <n v="2871"/>
    <x v="2"/>
  </r>
  <r>
    <x v="342"/>
    <s v="West"/>
    <s v="CF-TEMP"/>
    <n v="4"/>
    <s v="Affiliate"/>
    <s v="Off Season"/>
    <n v="198"/>
    <n v="3960"/>
    <x v="6"/>
  </r>
  <r>
    <x v="342"/>
    <s v="North"/>
    <s v="BS-TEMP"/>
    <n v="1"/>
    <s v="Affiliate"/>
    <s v="Seasonal"/>
    <n v="49.5"/>
    <n v="990"/>
    <x v="0"/>
  </r>
  <r>
    <x v="343"/>
    <s v="North"/>
    <s v="CF-TEMP"/>
    <n v="1"/>
    <s v="Promotional"/>
    <s v="Seasonal"/>
    <n v="0"/>
    <n v="990"/>
    <x v="6"/>
  </r>
  <r>
    <x v="343"/>
    <s v="North"/>
    <s v="FFCHARTS-TEMP"/>
    <n v="4"/>
    <s v="Affiliate"/>
    <s v="Seasonal"/>
    <n v="31.68"/>
    <n v="1584"/>
    <x v="3"/>
  </r>
  <r>
    <x v="343"/>
    <s v="West"/>
    <s v="FFCHARTS-TEMP"/>
    <n v="3"/>
    <s v="Affiliate"/>
    <s v="Seasonal"/>
    <n v="23.759999999999998"/>
    <n v="1188"/>
    <x v="3"/>
  </r>
  <r>
    <x v="343"/>
    <s v="South"/>
    <s v="BS-TEMP"/>
    <n v="2"/>
    <s v="Affiliate"/>
    <s v="Seasonal"/>
    <n v="99"/>
    <n v="1980"/>
    <x v="0"/>
  </r>
  <r>
    <x v="344"/>
    <s v="West"/>
    <s v="FFCHARTS-TEMP"/>
    <n v="1"/>
    <s v="Affiliate"/>
    <s v="Seasonal"/>
    <n v="7.92"/>
    <n v="396"/>
    <x v="3"/>
  </r>
  <r>
    <x v="344"/>
    <s v="North"/>
    <s v="R&amp;M-EBK"/>
    <n v="4"/>
    <s v="Affiliate"/>
    <s v="Off Season"/>
    <n v="71.28"/>
    <n v="3564"/>
    <x v="9"/>
  </r>
  <r>
    <x v="344"/>
    <s v="North"/>
    <s v="R&amp;M-EBK"/>
    <n v="2"/>
    <s v="Promotional"/>
    <s v="Seasonal"/>
    <n v="0"/>
    <n v="1782"/>
    <x v="9"/>
  </r>
  <r>
    <x v="344"/>
    <s v="West"/>
    <s v="BS-TEMP"/>
    <n v="3"/>
    <s v="Promotional"/>
    <s v="Seasonal"/>
    <n v="0"/>
    <n v="2970"/>
    <x v="0"/>
  </r>
  <r>
    <x v="344"/>
    <s v="North"/>
    <s v="CFM-COURSE"/>
    <n v="3"/>
    <s v="Promotional"/>
    <s v="Seasonal"/>
    <n v="0"/>
    <n v="5934.0599999999995"/>
    <x v="4"/>
  </r>
  <r>
    <x v="344"/>
    <s v="West"/>
    <s v="RE-TEMP"/>
    <n v="2"/>
    <s v="Affiliate"/>
    <s v="Seasonal"/>
    <n v="138.40199999999999"/>
    <n v="2768.04"/>
    <x v="5"/>
  </r>
  <r>
    <x v="345"/>
    <s v="West"/>
    <s v="STRTUP-TEMP"/>
    <n v="3"/>
    <s v="Organic"/>
    <s v="Seasonal"/>
    <n v="0"/>
    <n v="4389.66"/>
    <x v="10"/>
  </r>
  <r>
    <x v="346"/>
    <s v="North"/>
    <s v="R&amp;M-EBK"/>
    <n v="2"/>
    <s v="Promotional"/>
    <s v="Seasonal"/>
    <n v="0"/>
    <n v="1782"/>
    <x v="9"/>
  </r>
  <r>
    <x v="346"/>
    <s v="West"/>
    <s v="FFCHARTS-TEMP"/>
    <n v="3"/>
    <s v="Promotional"/>
    <s v="Off Season"/>
    <n v="0"/>
    <n v="1188"/>
    <x v="3"/>
  </r>
  <r>
    <x v="346"/>
    <s v="North"/>
    <s v="FS-EBK"/>
    <n v="4"/>
    <s v="Affiliate"/>
    <s v="Seasonal"/>
    <n v="0"/>
    <n v="0"/>
    <x v="1"/>
  </r>
  <r>
    <x v="347"/>
    <s v="West"/>
    <s v="RE-TEMP"/>
    <n v="1"/>
    <s v="Affiliate"/>
    <s v="Seasonal"/>
    <n v="69.200999999999993"/>
    <n v="1384.02"/>
    <x v="5"/>
  </r>
  <r>
    <x v="347"/>
    <s v="South"/>
    <s v="R&amp;M-EBK"/>
    <n v="3"/>
    <s v="Promotional"/>
    <s v="Seasonal"/>
    <n v="0"/>
    <n v="2673"/>
    <x v="9"/>
  </r>
  <r>
    <x v="347"/>
    <s v="West"/>
    <s v="BS-TEMP"/>
    <n v="5"/>
    <s v="Promotional"/>
    <s v="Seasonal"/>
    <n v="0"/>
    <n v="4950"/>
    <x v="0"/>
  </r>
  <r>
    <x v="347"/>
    <s v="North"/>
    <s v="R&amp;M-EBK"/>
    <n v="1"/>
    <s v="Promotional"/>
    <s v="Seasonal"/>
    <n v="0"/>
    <n v="891"/>
    <x v="9"/>
  </r>
  <r>
    <x v="348"/>
    <s v="South"/>
    <s v="BMC-COURSE"/>
    <n v="3"/>
    <s v="Promotional"/>
    <s v="Seasonal"/>
    <n v="0"/>
    <n v="8613"/>
    <x v="2"/>
  </r>
  <r>
    <x v="348"/>
    <s v="South"/>
    <s v="FFCHARTS-TEMP"/>
    <n v="3"/>
    <s v="Organic"/>
    <s v="Seasonal"/>
    <n v="0"/>
    <n v="1188"/>
    <x v="3"/>
  </r>
  <r>
    <x v="349"/>
    <s v="West"/>
    <s v="BS-TEMP"/>
    <n v="4"/>
    <s v="Promotional"/>
    <s v="Off Season"/>
    <n v="0"/>
    <n v="3960"/>
    <x v="0"/>
  </r>
  <r>
    <x v="349"/>
    <s v="North"/>
    <s v="STRTUP-TEMP"/>
    <n v="3"/>
    <s v="Promotional"/>
    <s v="Off Season"/>
    <n v="0"/>
    <n v="4389.66"/>
    <x v="10"/>
  </r>
  <r>
    <x v="350"/>
    <s v="West"/>
    <s v="CF-TEMP"/>
    <n v="3"/>
    <s v="Affiliate"/>
    <s v="Seasonal"/>
    <n v="148.5"/>
    <n v="2970"/>
    <x v="6"/>
  </r>
  <r>
    <x v="351"/>
    <s v="West"/>
    <s v="BMC-COURSE"/>
    <n v="2"/>
    <s v="Promotional"/>
    <s v="Seasonal"/>
    <n v="0"/>
    <n v="5742"/>
    <x v="2"/>
  </r>
  <r>
    <x v="351"/>
    <s v="South"/>
    <s v="CF-TEMP"/>
    <n v="3"/>
    <s v="Affiliate"/>
    <s v="Seasonal"/>
    <n v="148.5"/>
    <n v="2970"/>
    <x v="6"/>
  </r>
  <r>
    <x v="351"/>
    <s v="West"/>
    <s v="STRTUP-TEMP"/>
    <n v="2"/>
    <s v="Organic"/>
    <s v="Off Season"/>
    <n v="0"/>
    <n v="2926.4399999999996"/>
    <x v="10"/>
  </r>
  <r>
    <x v="352"/>
    <s v="West"/>
    <s v="R&amp;M-EBK"/>
    <n v="4"/>
    <s v="Promotional"/>
    <s v="Seasonal"/>
    <n v="0"/>
    <n v="3564"/>
    <x v="9"/>
  </r>
  <r>
    <x v="352"/>
    <s v="West"/>
    <s v="FFCHARTS-TEMP"/>
    <n v="2"/>
    <s v="Promotional"/>
    <s v="Seasonal"/>
    <n v="0"/>
    <n v="792"/>
    <x v="3"/>
  </r>
  <r>
    <x v="352"/>
    <s v="West"/>
    <s v="CF-TEMP"/>
    <n v="3"/>
    <s v="Promotional"/>
    <s v="Seasonal"/>
    <n v="0"/>
    <n v="2970"/>
    <x v="6"/>
  </r>
  <r>
    <x v="352"/>
    <s v="North"/>
    <s v="P&amp;L-TEMP"/>
    <n v="4"/>
    <s v="Promotional"/>
    <s v="Seasonal"/>
    <n v="0"/>
    <n v="3960"/>
    <x v="8"/>
  </r>
  <r>
    <x v="353"/>
    <s v="North"/>
    <s v="CFM-COURSE"/>
    <n v="4"/>
    <s v="Affiliate"/>
    <s v="Off Season"/>
    <n v="632.96640000000002"/>
    <n v="7912.08"/>
    <x v="4"/>
  </r>
  <r>
    <x v="353"/>
    <s v="North"/>
    <s v="CFM-COURSE"/>
    <n v="1"/>
    <s v="Promotional"/>
    <s v="Seasonal"/>
    <n v="0"/>
    <n v="1978.02"/>
    <x v="4"/>
  </r>
  <r>
    <x v="353"/>
    <s v="West"/>
    <s v="BS-TEMP"/>
    <n v="3"/>
    <s v="Affiliate"/>
    <s v="Off Season"/>
    <n v="148.5"/>
    <n v="2970"/>
    <x v="0"/>
  </r>
  <r>
    <x v="353"/>
    <s v="West"/>
    <s v="CF-TEMP"/>
    <n v="3"/>
    <s v="Promotional"/>
    <s v="Off Season"/>
    <n v="0"/>
    <n v="2970"/>
    <x v="6"/>
  </r>
  <r>
    <x v="354"/>
    <s v="North"/>
    <s v="BS-TEMP"/>
    <n v="4"/>
    <s v="Promotional"/>
    <s v="Seasonal"/>
    <n v="0"/>
    <n v="3960"/>
    <x v="0"/>
  </r>
  <r>
    <x v="354"/>
    <s v="West"/>
    <s v="RE-TEMP"/>
    <n v="1"/>
    <s v="Affiliate"/>
    <s v="Off Season"/>
    <n v="69.200999999999993"/>
    <n v="1384.02"/>
    <x v="5"/>
  </r>
  <r>
    <x v="354"/>
    <s v="West"/>
    <s v="PF-TEMP"/>
    <n v="1"/>
    <s v="Affiliate"/>
    <s v="Seasonal"/>
    <n v="69.200999999999993"/>
    <n v="1384.02"/>
    <x v="11"/>
  </r>
  <r>
    <x v="354"/>
    <s v="North"/>
    <s v="P&amp;L-TEMP"/>
    <n v="3"/>
    <s v="Affiliate"/>
    <s v="Off Season"/>
    <n v="148.5"/>
    <n v="2970"/>
    <x v="8"/>
  </r>
  <r>
    <x v="355"/>
    <s v="North"/>
    <s v="FFCHARTS-TEMP"/>
    <n v="1"/>
    <s v="Promotional"/>
    <s v="Seasonal"/>
    <n v="0"/>
    <n v="396"/>
    <x v="3"/>
  </r>
  <r>
    <x v="355"/>
    <s v="North"/>
    <s v="PF-TEMP"/>
    <n v="3"/>
    <s v="Promotional"/>
    <s v="Off Season"/>
    <n v="0"/>
    <n v="4152.0599999999995"/>
    <x v="11"/>
  </r>
  <r>
    <x v="355"/>
    <s v="North"/>
    <s v="FS-EBK"/>
    <n v="5"/>
    <s v="Affiliate"/>
    <s v="Seasonal"/>
    <n v="0"/>
    <n v="0"/>
    <x v="1"/>
  </r>
  <r>
    <x v="355"/>
    <s v="North"/>
    <s v="CFM-COURSE"/>
    <n v="2"/>
    <s v="Organic"/>
    <s v="Seasonal"/>
    <n v="0"/>
    <n v="3956.04"/>
    <x v="4"/>
  </r>
  <r>
    <x v="355"/>
    <s v="North"/>
    <s v="STRTUP-TEMP"/>
    <n v="5"/>
    <s v="Affiliate"/>
    <s v="Seasonal"/>
    <n v="365.80500000000001"/>
    <n v="7316.0999999999995"/>
    <x v="10"/>
  </r>
  <r>
    <x v="355"/>
    <s v="West"/>
    <s v="P&amp;L-TEMP"/>
    <n v="4"/>
    <s v="Affiliate"/>
    <s v="Seasonal"/>
    <n v="198"/>
    <n v="3960"/>
    <x v="8"/>
  </r>
  <r>
    <x v="356"/>
    <s v="West"/>
    <s v="BS-TEMP"/>
    <n v="1"/>
    <s v="Affiliate"/>
    <s v="Off Season"/>
    <n v="49.5"/>
    <n v="990"/>
    <x v="0"/>
  </r>
  <r>
    <x v="357"/>
    <s v="West"/>
    <s v="STRTUP-TEMP"/>
    <n v="2"/>
    <s v="Promotional"/>
    <s v="Seasonal"/>
    <n v="0"/>
    <n v="2926.4399999999996"/>
    <x v="10"/>
  </r>
  <r>
    <x v="358"/>
    <s v="West"/>
    <s v="RE-TEMP"/>
    <n v="2"/>
    <s v="Affiliate"/>
    <s v="Seasonal"/>
    <n v="138.40199999999999"/>
    <n v="2768.04"/>
    <x v="5"/>
  </r>
  <r>
    <x v="358"/>
    <s v="North"/>
    <s v="P&amp;L-TEMP"/>
    <n v="1"/>
    <s v="Affiliate"/>
    <s v="Seasonal"/>
    <n v="49.5"/>
    <n v="990"/>
    <x v="8"/>
  </r>
  <r>
    <x v="359"/>
    <s v="South"/>
    <s v="PFSCH-TEMP"/>
    <n v="2"/>
    <s v="Affiliate"/>
    <s v="Seasonal"/>
    <n v="285.12"/>
    <n v="3564"/>
    <x v="7"/>
  </r>
  <r>
    <x v="359"/>
    <s v="West"/>
    <s v="PFSCH-TEMP"/>
    <n v="1"/>
    <s v="Affiliate"/>
    <s v="Off Season"/>
    <n v="142.56"/>
    <n v="1782"/>
    <x v="7"/>
  </r>
  <r>
    <x v="359"/>
    <s v="North"/>
    <s v="CF-TEMP"/>
    <n v="3"/>
    <s v="Promotional"/>
    <s v="Off Season"/>
    <n v="0"/>
    <n v="2970"/>
    <x v="6"/>
  </r>
  <r>
    <x v="359"/>
    <s v="West"/>
    <s v="FS-EBK"/>
    <n v="3"/>
    <s v="Affiliate"/>
    <s v="Seasonal"/>
    <n v="0"/>
    <n v="0"/>
    <x v="1"/>
  </r>
  <r>
    <x v="359"/>
    <s v="West"/>
    <s v="PF-TEMP"/>
    <n v="1"/>
    <s v="Promotional"/>
    <s v="Seasonal"/>
    <n v="0"/>
    <n v="1384.02"/>
    <x v="11"/>
  </r>
  <r>
    <x v="359"/>
    <s v="North"/>
    <s v="R&amp;M-EBK"/>
    <n v="1"/>
    <s v="Promotional"/>
    <s v="Seasonal"/>
    <n v="0"/>
    <n v="891"/>
    <x v="9"/>
  </r>
  <r>
    <x v="360"/>
    <s v="North"/>
    <s v="BMC-COURSE"/>
    <n v="1"/>
    <s v="Affiliate"/>
    <s v="Seasonal"/>
    <n v="229.68"/>
    <n v="2871"/>
    <x v="2"/>
  </r>
  <r>
    <x v="360"/>
    <s v="North"/>
    <s v="PF-TEMP"/>
    <n v="4"/>
    <s v="Promotional"/>
    <s v="Seasonal"/>
    <n v="0"/>
    <n v="5536.08"/>
    <x v="11"/>
  </r>
  <r>
    <x v="360"/>
    <s v="South"/>
    <s v="PFSCH-TEMP"/>
    <n v="1"/>
    <s v="Affiliate"/>
    <s v="Seasonal"/>
    <n v="142.56"/>
    <n v="1782"/>
    <x v="7"/>
  </r>
  <r>
    <x v="360"/>
    <s v="North"/>
    <s v="FS-EBK"/>
    <n v="2"/>
    <s v="Promotional"/>
    <s v="Seasonal"/>
    <n v="0"/>
    <n v="0"/>
    <x v="1"/>
  </r>
  <r>
    <x v="360"/>
    <s v="North"/>
    <s v="PF-TEMP"/>
    <n v="4"/>
    <s v="Affiliate"/>
    <s v="Seasonal"/>
    <n v="276.80399999999997"/>
    <n v="5536.08"/>
    <x v="11"/>
  </r>
  <r>
    <x v="361"/>
    <s v="North"/>
    <s v="FS-EBK"/>
    <n v="4"/>
    <s v="Organic"/>
    <s v="Off Season"/>
    <n v="0"/>
    <n v="0"/>
    <x v="1"/>
  </r>
  <r>
    <x v="361"/>
    <s v="West"/>
    <s v="PFSCH-TEMP"/>
    <n v="2"/>
    <s v="Promotional"/>
    <s v="Off Season"/>
    <n v="0"/>
    <n v="3564"/>
    <x v="7"/>
  </r>
  <r>
    <x v="361"/>
    <s v="West"/>
    <s v="RE-TEMP"/>
    <n v="4"/>
    <s v="Promotional"/>
    <s v="Off Season"/>
    <n v="0"/>
    <n v="5536.08"/>
    <x v="5"/>
  </r>
  <r>
    <x v="361"/>
    <s v="South"/>
    <s v="PF-TEMP"/>
    <n v="4"/>
    <s v="Affiliate"/>
    <s v="Seasonal"/>
    <n v="276.80399999999997"/>
    <n v="5536.08"/>
    <x v="11"/>
  </r>
  <r>
    <x v="362"/>
    <s v="South"/>
    <s v="FFCHARTS-TEMP"/>
    <n v="1"/>
    <s v="Affiliate"/>
    <s v="Seasonal"/>
    <n v="7.92"/>
    <n v="396"/>
    <x v="3"/>
  </r>
  <r>
    <x v="362"/>
    <s v="West"/>
    <s v="RE-TEMP"/>
    <n v="4"/>
    <s v="Promotional"/>
    <s v="Seasonal"/>
    <n v="0"/>
    <n v="5536.08"/>
    <x v="5"/>
  </r>
  <r>
    <x v="362"/>
    <s v="North"/>
    <s v="R&amp;M-EBK"/>
    <n v="2"/>
    <s v="Promotional"/>
    <s v="Seasonal"/>
    <n v="0"/>
    <n v="1782"/>
    <x v="9"/>
  </r>
  <r>
    <x v="362"/>
    <s v="North"/>
    <s v="RE-TEMP"/>
    <n v="3"/>
    <s v="Promotional"/>
    <s v="Seasonal"/>
    <n v="0"/>
    <n v="4152.0599999999995"/>
    <x v="5"/>
  </r>
  <r>
    <x v="363"/>
    <s v="West"/>
    <s v="RE-TEMP"/>
    <n v="3"/>
    <s v="Promotional"/>
    <s v="Seasonal"/>
    <n v="0"/>
    <n v="4152.0599999999995"/>
    <x v="5"/>
  </r>
  <r>
    <x v="363"/>
    <s v="North"/>
    <s v="CF-TEMP"/>
    <n v="3"/>
    <s v="Affiliate"/>
    <s v="Seasonal"/>
    <n v="148.5"/>
    <n v="2970"/>
    <x v="6"/>
  </r>
  <r>
    <x v="363"/>
    <s v="South"/>
    <s v="FS-EBK"/>
    <n v="3"/>
    <s v="Promotional"/>
    <s v="Off Season"/>
    <n v="0"/>
    <n v="0"/>
    <x v="1"/>
  </r>
  <r>
    <x v="363"/>
    <s v="West"/>
    <s v="FFCHARTS-TEMP"/>
    <n v="1"/>
    <s v="Affiliate"/>
    <s v="Seasonal"/>
    <n v="7.92"/>
    <n v="396"/>
    <x v="3"/>
  </r>
  <r>
    <x v="364"/>
    <s v="North"/>
    <s v="BS-TEMP"/>
    <n v="3"/>
    <s v="Promotional"/>
    <s v="Seasonal"/>
    <n v="0"/>
    <n v="2970"/>
    <x v="0"/>
  </r>
  <r>
    <x v="364"/>
    <s v="West"/>
    <s v="FFCHARTS-TEMP"/>
    <n v="2"/>
    <s v="Promotional"/>
    <s v="Seasonal"/>
    <n v="0"/>
    <n v="792"/>
    <x v="3"/>
  </r>
  <r>
    <x v="364"/>
    <s v="North"/>
    <s v="FS-EBK"/>
    <n v="2"/>
    <s v="Promotional"/>
    <s v="Seasonal"/>
    <n v="0"/>
    <n v="0"/>
    <x v="1"/>
  </r>
  <r>
    <x v="364"/>
    <s v="West"/>
    <s v="RE-TEMP"/>
    <n v="2"/>
    <s v="Affiliate"/>
    <s v="Seasonal"/>
    <n v="138.40199999999999"/>
    <n v="2768.04"/>
    <x v="5"/>
  </r>
  <r>
    <x v="364"/>
    <s v="West"/>
    <s v="CFM-COURSE"/>
    <n v="4"/>
    <s v="Promotional"/>
    <s v="Seasonal"/>
    <n v="0"/>
    <n v="7912.08"/>
    <x v="4"/>
  </r>
  <r>
    <x v="365"/>
    <s v="West"/>
    <s v="BMC-COURSE"/>
    <n v="1"/>
    <s v="Affiliate"/>
    <s v="Seasonal"/>
    <n v="229.68"/>
    <n v="2871"/>
    <x v="2"/>
  </r>
  <r>
    <x v="365"/>
    <s v="North"/>
    <s v="BS-TEMP"/>
    <n v="3"/>
    <s v="Affiliate"/>
    <s v="Seasonal"/>
    <n v="148.5"/>
    <n v="2970"/>
    <x v="0"/>
  </r>
  <r>
    <x v="365"/>
    <s v="West"/>
    <s v="CFM-COURSE"/>
    <n v="3"/>
    <s v="Organic"/>
    <s v="Seasonal"/>
    <n v="0"/>
    <n v="5934.0599999999995"/>
    <x v="4"/>
  </r>
  <r>
    <x v="365"/>
    <s v="West"/>
    <s v="CF-TEMP"/>
    <n v="2"/>
    <s v="Affiliate"/>
    <s v="Seasonal"/>
    <n v="99"/>
    <n v="1980"/>
    <x v="6"/>
  </r>
  <r>
    <x v="365"/>
    <s v="West"/>
    <s v="BS-TEMP"/>
    <n v="3"/>
    <s v="Affiliate"/>
    <s v="Off Season"/>
    <n v="148.5"/>
    <n v="2970"/>
    <x v="0"/>
  </r>
  <r>
    <x v="365"/>
    <s v="North"/>
    <s v="CFM-COURSE"/>
    <n v="3"/>
    <s v="Promotional"/>
    <s v="Seasonal"/>
    <n v="0"/>
    <n v="5934.0599999999995"/>
    <x v="4"/>
  </r>
  <r>
    <x v="366"/>
    <s v="West"/>
    <s v="CFM-COURSE"/>
    <n v="4"/>
    <s v="Promotional"/>
    <s v="Seasonal"/>
    <n v="0"/>
    <n v="7912.08"/>
    <x v="4"/>
  </r>
  <r>
    <x v="366"/>
    <s v="North"/>
    <s v="R&amp;M-EBK"/>
    <n v="3"/>
    <s v="Promotional"/>
    <s v="Seasonal"/>
    <n v="0"/>
    <n v="2673"/>
    <x v="9"/>
  </r>
  <r>
    <x v="366"/>
    <s v="North"/>
    <s v="FS-EBK"/>
    <n v="3"/>
    <s v="Affiliate"/>
    <s v="Seasonal"/>
    <n v="0"/>
    <n v="0"/>
    <x v="1"/>
  </r>
  <r>
    <x v="367"/>
    <s v="West"/>
    <s v="CFM-COURSE"/>
    <n v="2"/>
    <s v="Affiliate"/>
    <s v="Seasonal"/>
    <n v="316.48320000000001"/>
    <n v="3956.04"/>
    <x v="4"/>
  </r>
  <r>
    <x v="367"/>
    <s v="West"/>
    <s v="CF-TEMP"/>
    <n v="1"/>
    <s v="Affiliate"/>
    <s v="Seasonal"/>
    <n v="49.5"/>
    <n v="990"/>
    <x v="6"/>
  </r>
  <r>
    <x v="367"/>
    <s v="North"/>
    <s v="CF-TEMP"/>
    <n v="2"/>
    <s v="Affiliate"/>
    <s v="Off Season"/>
    <n v="99"/>
    <n v="1980"/>
    <x v="6"/>
  </r>
  <r>
    <x v="368"/>
    <s v="West"/>
    <s v="BMC-COURSE"/>
    <n v="1"/>
    <s v="Affiliate"/>
    <s v="Seasonal"/>
    <n v="229.68"/>
    <n v="2871"/>
    <x v="2"/>
  </r>
  <r>
    <x v="368"/>
    <s v="North"/>
    <s v="R&amp;M-EBK"/>
    <n v="1"/>
    <s v="Promotional"/>
    <s v="Seasonal"/>
    <n v="0"/>
    <n v="891"/>
    <x v="9"/>
  </r>
  <r>
    <x v="368"/>
    <s v="South"/>
    <s v="CFM-COURSE"/>
    <n v="4"/>
    <s v="Promotional"/>
    <s v="Seasonal"/>
    <n v="0"/>
    <n v="7912.08"/>
    <x v="4"/>
  </r>
  <r>
    <x v="368"/>
    <s v="North"/>
    <s v="RE-TEMP"/>
    <n v="4"/>
    <s v="Affiliate"/>
    <s v="Seasonal"/>
    <n v="276.80399999999997"/>
    <n v="5536.08"/>
    <x v="5"/>
  </r>
  <r>
    <x v="368"/>
    <s v="West"/>
    <s v="P&amp;L-TEMP"/>
    <n v="2"/>
    <s v="Affiliate"/>
    <s v="Seasonal"/>
    <n v="99"/>
    <n v="1980"/>
    <x v="8"/>
  </r>
  <r>
    <x v="368"/>
    <s v="North"/>
    <s v="CFM-COURSE"/>
    <n v="2"/>
    <s v="Organic"/>
    <s v="Seasonal"/>
    <n v="0"/>
    <n v="3956.04"/>
    <x v="4"/>
  </r>
  <r>
    <x v="368"/>
    <s v="West"/>
    <s v="R&amp;M-EBK"/>
    <n v="2"/>
    <s v="Promotional"/>
    <s v="Seasonal"/>
    <n v="0"/>
    <n v="1782"/>
    <x v="9"/>
  </r>
  <r>
    <x v="369"/>
    <s v="North"/>
    <s v="FS-EBK"/>
    <n v="4"/>
    <s v="Promotional"/>
    <s v="Seasonal"/>
    <n v="0"/>
    <n v="0"/>
    <x v="1"/>
  </r>
  <r>
    <x v="369"/>
    <s v="North"/>
    <s v="BS-TEMP"/>
    <n v="5"/>
    <s v="Promotional"/>
    <s v="Seasonal"/>
    <n v="0"/>
    <n v="4950"/>
    <x v="0"/>
  </r>
  <r>
    <x v="369"/>
    <s v="West"/>
    <s v="PF-TEMP"/>
    <n v="2"/>
    <s v="Promotional"/>
    <s v="Seasonal"/>
    <n v="0"/>
    <n v="2768.04"/>
    <x v="11"/>
  </r>
  <r>
    <x v="369"/>
    <s v="North"/>
    <s v="PFSCH-TEMP"/>
    <n v="1"/>
    <s v="Promotional"/>
    <s v="Seasonal"/>
    <n v="0"/>
    <n v="1782"/>
    <x v="7"/>
  </r>
  <r>
    <x v="369"/>
    <s v="South"/>
    <s v="PFSCH-TEMP"/>
    <n v="1"/>
    <s v="Promotional"/>
    <s v="Off Season"/>
    <n v="0"/>
    <n v="1782"/>
    <x v="7"/>
  </r>
  <r>
    <x v="370"/>
    <s v="West"/>
    <s v="PF-TEMP"/>
    <n v="2"/>
    <s v="Affiliate"/>
    <s v="Off Season"/>
    <n v="138.40199999999999"/>
    <n v="2768.04"/>
    <x v="11"/>
  </r>
  <r>
    <x v="370"/>
    <s v="South"/>
    <s v="BS-TEMP"/>
    <n v="3"/>
    <s v="Organic"/>
    <s v="Seasonal"/>
    <n v="0"/>
    <n v="2970"/>
    <x v="0"/>
  </r>
  <r>
    <x v="370"/>
    <s v="North"/>
    <s v="PFSCH-TEMP"/>
    <n v="2"/>
    <s v="Promotional"/>
    <s v="Seasonal"/>
    <n v="0"/>
    <n v="3564"/>
    <x v="7"/>
  </r>
  <r>
    <x v="370"/>
    <s v="West"/>
    <s v="P&amp;L-TEMP"/>
    <n v="4"/>
    <s v="Affiliate"/>
    <s v="Off Season"/>
    <n v="198"/>
    <n v="3960"/>
    <x v="8"/>
  </r>
  <r>
    <x v="371"/>
    <s v="South"/>
    <s v="PFSCH-TEMP"/>
    <n v="1"/>
    <s v="Organic"/>
    <s v="Seasonal"/>
    <n v="0"/>
    <n v="1782"/>
    <x v="7"/>
  </r>
  <r>
    <x v="371"/>
    <s v="North"/>
    <s v="BMC-COURSE"/>
    <n v="5"/>
    <s v="Affiliate"/>
    <s v="Seasonal"/>
    <n v="1148.3999999999999"/>
    <n v="14355"/>
    <x v="2"/>
  </r>
  <r>
    <x v="372"/>
    <s v="West"/>
    <s v="BMC-COURSE"/>
    <n v="5"/>
    <s v="Affiliate"/>
    <s v="Seasonal"/>
    <n v="1148.3999999999999"/>
    <n v="14355"/>
    <x v="2"/>
  </r>
  <r>
    <x v="372"/>
    <s v="West"/>
    <s v="BS-TEMP"/>
    <n v="3"/>
    <s v="Promotional"/>
    <s v="Seasonal"/>
    <n v="0"/>
    <n v="2970"/>
    <x v="0"/>
  </r>
  <r>
    <x v="372"/>
    <s v="West"/>
    <s v="BMC-COURSE"/>
    <n v="1"/>
    <s v="Affiliate"/>
    <s v="Seasonal"/>
    <n v="229.68"/>
    <n v="2871"/>
    <x v="2"/>
  </r>
  <r>
    <x v="373"/>
    <s v="North"/>
    <s v="CFM-COURSE"/>
    <n v="4"/>
    <s v="Affiliate"/>
    <s v="Seasonal"/>
    <n v="632.96640000000002"/>
    <n v="7912.08"/>
    <x v="4"/>
  </r>
  <r>
    <x v="374"/>
    <s v="West"/>
    <s v="PF-TEMP"/>
    <n v="2"/>
    <s v="Affiliate"/>
    <s v="Off Season"/>
    <n v="138.40199999999999"/>
    <n v="2768.04"/>
    <x v="11"/>
  </r>
  <r>
    <x v="374"/>
    <s v="North"/>
    <s v="P&amp;L-TEMP"/>
    <n v="4"/>
    <s v="Affiliate"/>
    <s v="Off Season"/>
    <n v="198"/>
    <n v="3960"/>
    <x v="8"/>
  </r>
  <r>
    <x v="374"/>
    <s v="South"/>
    <s v="PFSCH-TEMP"/>
    <n v="3"/>
    <s v="Affiliate"/>
    <s v="Seasonal"/>
    <n v="427.68"/>
    <n v="5346"/>
    <x v="7"/>
  </r>
  <r>
    <x v="375"/>
    <s v="North"/>
    <s v="FS-EBK"/>
    <n v="3"/>
    <s v="Promotional"/>
    <s v="Seasonal"/>
    <n v="0"/>
    <n v="0"/>
    <x v="1"/>
  </r>
  <r>
    <x v="375"/>
    <s v="West"/>
    <s v="P&amp;L-TEMP"/>
    <n v="3"/>
    <s v="Affiliate"/>
    <s v="Seasonal"/>
    <n v="148.5"/>
    <n v="2970"/>
    <x v="8"/>
  </r>
  <r>
    <x v="375"/>
    <s v="North"/>
    <s v="RE-TEMP"/>
    <n v="5"/>
    <s v="Affiliate"/>
    <s v="Seasonal"/>
    <n v="346.005"/>
    <n v="6920.0999999999995"/>
    <x v="5"/>
  </r>
  <r>
    <x v="375"/>
    <s v="North"/>
    <s v="PFSCH-TEMP"/>
    <n v="3"/>
    <s v="Affiliate"/>
    <s v="Seasonal"/>
    <n v="427.68"/>
    <n v="5346"/>
    <x v="7"/>
  </r>
  <r>
    <x v="376"/>
    <s v="North"/>
    <s v="PF-TEMP"/>
    <n v="3"/>
    <s v="Promotional"/>
    <s v="Off Season"/>
    <n v="0"/>
    <n v="4152.0599999999995"/>
    <x v="11"/>
  </r>
  <r>
    <x v="376"/>
    <s v="West"/>
    <s v="FS-EBK"/>
    <n v="4"/>
    <s v="Affiliate"/>
    <s v="Off Season"/>
    <n v="0"/>
    <n v="0"/>
    <x v="1"/>
  </r>
  <r>
    <x v="376"/>
    <s v="North"/>
    <s v="CF-TEMP"/>
    <n v="3"/>
    <s v="Affiliate"/>
    <s v="Seasonal"/>
    <n v="148.5"/>
    <n v="2970"/>
    <x v="6"/>
  </r>
  <r>
    <x v="377"/>
    <s v="North"/>
    <s v="CFM-COURSE"/>
    <n v="4"/>
    <s v="Affiliate"/>
    <s v="Off Season"/>
    <n v="632.96640000000002"/>
    <n v="7912.08"/>
    <x v="4"/>
  </r>
  <r>
    <x v="377"/>
    <s v="West"/>
    <s v="CFM-COURSE"/>
    <n v="1"/>
    <s v="Affiliate"/>
    <s v="Off Season"/>
    <n v="158.24160000000001"/>
    <n v="1978.02"/>
    <x v="4"/>
  </r>
  <r>
    <x v="378"/>
    <s v="West"/>
    <s v="PF-TEMP"/>
    <n v="5"/>
    <s v="Organic"/>
    <s v="Off Season"/>
    <n v="0"/>
    <n v="6920.0999999999995"/>
    <x v="11"/>
  </r>
  <r>
    <x v="378"/>
    <s v="South"/>
    <s v="PFSCH-TEMP"/>
    <n v="3"/>
    <s v="Affiliate"/>
    <s v="Off Season"/>
    <n v="427.68"/>
    <n v="5346"/>
    <x v="7"/>
  </r>
  <r>
    <x v="379"/>
    <s v="West"/>
    <s v="R&amp;M-EBK"/>
    <n v="2"/>
    <s v="Promotional"/>
    <s v="Seasonal"/>
    <n v="0"/>
    <n v="1782"/>
    <x v="9"/>
  </r>
  <r>
    <x v="379"/>
    <s v="West"/>
    <s v="STRTUP-TEMP"/>
    <n v="3"/>
    <s v="Promotional"/>
    <s v="Off Season"/>
    <n v="0"/>
    <n v="4389.66"/>
    <x v="10"/>
  </r>
  <r>
    <x v="379"/>
    <s v="West"/>
    <s v="PFSCH-TEMP"/>
    <n v="4"/>
    <s v="Affiliate"/>
    <s v="Off Season"/>
    <n v="570.24"/>
    <n v="7128"/>
    <x v="7"/>
  </r>
  <r>
    <x v="379"/>
    <s v="West"/>
    <s v="PFSCH-TEMP"/>
    <n v="1"/>
    <s v="Promotional"/>
    <s v="Seasonal"/>
    <n v="0"/>
    <n v="1782"/>
    <x v="7"/>
  </r>
  <r>
    <x v="380"/>
    <s v="North"/>
    <s v="FFCHARTS-TEMP"/>
    <n v="1"/>
    <s v="Promotional"/>
    <s v="Seasonal"/>
    <n v="0"/>
    <n v="396"/>
    <x v="3"/>
  </r>
  <r>
    <x v="380"/>
    <s v="South"/>
    <s v="STRTUP-TEMP"/>
    <n v="3"/>
    <s v="Promotional"/>
    <s v="Seasonal"/>
    <n v="0"/>
    <n v="4389.66"/>
    <x v="10"/>
  </r>
  <r>
    <x v="381"/>
    <s v="North"/>
    <s v="CFM-COURSE"/>
    <n v="5"/>
    <s v="Promotional"/>
    <s v="Seasonal"/>
    <n v="0"/>
    <n v="9890.1"/>
    <x v="4"/>
  </r>
  <r>
    <x v="381"/>
    <s v="West"/>
    <s v="BMC-COURSE"/>
    <n v="4"/>
    <s v="Organic"/>
    <s v="Off Season"/>
    <n v="0"/>
    <n v="11484"/>
    <x v="2"/>
  </r>
  <r>
    <x v="381"/>
    <s v="South"/>
    <s v="FFCHARTS-TEMP"/>
    <n v="5"/>
    <s v="Affiliate"/>
    <s v="Seasonal"/>
    <n v="39.6"/>
    <n v="1980"/>
    <x v="3"/>
  </r>
  <r>
    <x v="381"/>
    <s v="North"/>
    <s v="P&amp;L-TEMP"/>
    <n v="3"/>
    <s v="Promotional"/>
    <s v="Off Season"/>
    <n v="0"/>
    <n v="2970"/>
    <x v="8"/>
  </r>
  <r>
    <x v="381"/>
    <s v="North"/>
    <s v="CFM-COURSE"/>
    <n v="1"/>
    <s v="Promotional"/>
    <s v="Seasonal"/>
    <n v="0"/>
    <n v="1978.02"/>
    <x v="4"/>
  </r>
  <r>
    <x v="381"/>
    <s v="West"/>
    <s v="CF-TEMP"/>
    <n v="3"/>
    <s v="Affiliate"/>
    <s v="Off Season"/>
    <n v="148.5"/>
    <n v="2970"/>
    <x v="6"/>
  </r>
  <r>
    <x v="382"/>
    <s v="North"/>
    <s v="BMC-COURSE"/>
    <n v="1"/>
    <s v="Promotional"/>
    <s v="Off Season"/>
    <n v="0"/>
    <n v="2871"/>
    <x v="2"/>
  </r>
  <r>
    <x v="382"/>
    <s v="West"/>
    <s v="BS-TEMP"/>
    <n v="1"/>
    <s v="Affiliate"/>
    <s v="Seasonal"/>
    <n v="49.5"/>
    <n v="990"/>
    <x v="0"/>
  </r>
  <r>
    <x v="383"/>
    <s v="North"/>
    <s v="PF-TEMP"/>
    <n v="4"/>
    <s v="Affiliate"/>
    <s v="Seasonal"/>
    <n v="276.80399999999997"/>
    <n v="5536.08"/>
    <x v="11"/>
  </r>
  <r>
    <x v="383"/>
    <s v="West"/>
    <s v="PFSCH-TEMP"/>
    <n v="3"/>
    <s v="Promotional"/>
    <s v="Seasonal"/>
    <n v="0"/>
    <n v="5346"/>
    <x v="7"/>
  </r>
  <r>
    <x v="384"/>
    <s v="West"/>
    <s v="CF-TEMP"/>
    <n v="3"/>
    <s v="Promotional"/>
    <s v="Seasonal"/>
    <n v="0"/>
    <n v="2970"/>
    <x v="6"/>
  </r>
  <r>
    <x v="384"/>
    <s v="North"/>
    <s v="CF-TEMP"/>
    <n v="3"/>
    <s v="Promotional"/>
    <s v="Seasonal"/>
    <n v="0"/>
    <n v="2970"/>
    <x v="6"/>
  </r>
  <r>
    <x v="384"/>
    <s v="West"/>
    <s v="FFCHARTS-TEMP"/>
    <n v="3"/>
    <s v="Promotional"/>
    <s v="Seasonal"/>
    <n v="0"/>
    <n v="1188"/>
    <x v="3"/>
  </r>
  <r>
    <x v="384"/>
    <s v="West"/>
    <s v="P&amp;L-TEMP"/>
    <n v="4"/>
    <s v="Organic"/>
    <s v="Seasonal"/>
    <n v="0"/>
    <n v="3960"/>
    <x v="8"/>
  </r>
  <r>
    <x v="385"/>
    <s v="West"/>
    <s v="BS-TEMP"/>
    <n v="3"/>
    <s v="Affiliate"/>
    <s v="Seasonal"/>
    <n v="148.5"/>
    <n v="2970"/>
    <x v="0"/>
  </r>
  <r>
    <x v="385"/>
    <s v="North"/>
    <s v="FFCHARTS-TEMP"/>
    <n v="1"/>
    <s v="Organic"/>
    <s v="Seasonal"/>
    <n v="0"/>
    <n v="396"/>
    <x v="3"/>
  </r>
  <r>
    <x v="386"/>
    <s v="North"/>
    <s v="FS-EBK"/>
    <n v="3"/>
    <s v="Affiliate"/>
    <s v="Off Season"/>
    <n v="0"/>
    <n v="0"/>
    <x v="1"/>
  </r>
  <r>
    <x v="387"/>
    <s v="West"/>
    <s v="FFCHARTS-TEMP"/>
    <n v="2"/>
    <s v="Organic"/>
    <s v="Seasonal"/>
    <n v="0"/>
    <n v="792"/>
    <x v="3"/>
  </r>
  <r>
    <x v="387"/>
    <s v="West"/>
    <s v="BS-TEMP"/>
    <n v="1"/>
    <s v="Affiliate"/>
    <s v="Seasonal"/>
    <n v="49.5"/>
    <n v="990"/>
    <x v="0"/>
  </r>
  <r>
    <x v="388"/>
    <s v="West"/>
    <s v="BMC-COURSE"/>
    <n v="1"/>
    <s v="Promotional"/>
    <s v="Seasonal"/>
    <n v="0"/>
    <n v="2871"/>
    <x v="2"/>
  </r>
  <r>
    <x v="388"/>
    <s v="North"/>
    <s v="STRTUP-TEMP"/>
    <n v="2"/>
    <s v="Promotional"/>
    <s v="Seasonal"/>
    <n v="0"/>
    <n v="2926.4399999999996"/>
    <x v="10"/>
  </r>
  <r>
    <x v="388"/>
    <s v="South"/>
    <s v="BS-TEMP"/>
    <n v="1"/>
    <s v="Promotional"/>
    <s v="Off Season"/>
    <n v="0"/>
    <n v="990"/>
    <x v="0"/>
  </r>
  <r>
    <x v="388"/>
    <s v="West"/>
    <s v="STRTUP-TEMP"/>
    <n v="5"/>
    <s v="Affiliate"/>
    <s v="Seasonal"/>
    <n v="365.80500000000001"/>
    <n v="7316.0999999999995"/>
    <x v="10"/>
  </r>
  <r>
    <x v="389"/>
    <s v="South"/>
    <s v="FS-EBK"/>
    <n v="1"/>
    <s v="Organic"/>
    <s v="Seasonal"/>
    <n v="0"/>
    <n v="0"/>
    <x v="1"/>
  </r>
  <r>
    <x v="389"/>
    <s v="North"/>
    <s v="CF-TEMP"/>
    <n v="2"/>
    <s v="Affiliate"/>
    <s v="Seasonal"/>
    <n v="99"/>
    <n v="1980"/>
    <x v="6"/>
  </r>
  <r>
    <x v="390"/>
    <s v="North"/>
    <s v="BS-TEMP"/>
    <n v="1"/>
    <s v="Promotional"/>
    <s v="Off Season"/>
    <n v="0"/>
    <n v="990"/>
    <x v="0"/>
  </r>
  <r>
    <x v="390"/>
    <s v="West"/>
    <s v="BMC-COURSE"/>
    <n v="4"/>
    <s v="Promotional"/>
    <s v="Seasonal"/>
    <n v="0"/>
    <n v="11484"/>
    <x v="2"/>
  </r>
  <r>
    <x v="391"/>
    <s v="North"/>
    <s v="CFM-COURSE"/>
    <n v="1"/>
    <s v="Promotional"/>
    <s v="Off Season"/>
    <n v="0"/>
    <n v="1978.02"/>
    <x v="4"/>
  </r>
  <r>
    <x v="391"/>
    <s v="North"/>
    <s v="RE-TEMP"/>
    <n v="5"/>
    <s v="Affiliate"/>
    <s v="Seasonal"/>
    <n v="346.005"/>
    <n v="6920.0999999999995"/>
    <x v="5"/>
  </r>
  <r>
    <x v="391"/>
    <s v="North"/>
    <s v="P&amp;L-TEMP"/>
    <n v="1"/>
    <s v="Affiliate"/>
    <s v="Off Season"/>
    <n v="49.5"/>
    <n v="990"/>
    <x v="8"/>
  </r>
  <r>
    <x v="392"/>
    <s v="West"/>
    <s v="BMC-COURSE"/>
    <n v="1"/>
    <s v="Organic"/>
    <s v="Seasonal"/>
    <n v="0"/>
    <n v="2871"/>
    <x v="2"/>
  </r>
  <r>
    <x v="393"/>
    <s v="South"/>
    <s v="FFCHARTS-TEMP"/>
    <n v="1"/>
    <s v="Affiliate"/>
    <s v="Seasonal"/>
    <n v="7.92"/>
    <n v="396"/>
    <x v="3"/>
  </r>
  <r>
    <x v="394"/>
    <s v="West"/>
    <s v="CFM-COURSE"/>
    <n v="3"/>
    <s v="Affiliate"/>
    <s v="Seasonal"/>
    <n v="474.72480000000002"/>
    <n v="5934.0599999999995"/>
    <x v="4"/>
  </r>
  <r>
    <x v="394"/>
    <s v="South"/>
    <s v="RE-TEMP"/>
    <n v="3"/>
    <s v="Affiliate"/>
    <s v="Seasonal"/>
    <n v="207.60300000000001"/>
    <n v="4152.0599999999995"/>
    <x v="5"/>
  </r>
  <r>
    <x v="395"/>
    <s v="West"/>
    <s v="RE-TEMP"/>
    <n v="3"/>
    <s v="Affiliate"/>
    <s v="Off Season"/>
    <n v="207.60300000000001"/>
    <n v="4152.0599999999995"/>
    <x v="5"/>
  </r>
  <r>
    <x v="395"/>
    <s v="West"/>
    <s v="PF-TEMP"/>
    <n v="1"/>
    <s v="Affiliate"/>
    <s v="Off Season"/>
    <n v="69.200999999999993"/>
    <n v="1384.02"/>
    <x v="11"/>
  </r>
  <r>
    <x v="396"/>
    <s v="North"/>
    <s v="RE-TEMP"/>
    <n v="1"/>
    <s v="Organic"/>
    <s v="Seasonal"/>
    <n v="0"/>
    <n v="1384.02"/>
    <x v="5"/>
  </r>
  <r>
    <x v="396"/>
    <s v="West"/>
    <s v="CFM-COURSE"/>
    <n v="3"/>
    <s v="Promotional"/>
    <s v="Off Season"/>
    <n v="0"/>
    <n v="5934.0599999999995"/>
    <x v="4"/>
  </r>
  <r>
    <x v="397"/>
    <s v="West"/>
    <s v="P&amp;L-TEMP"/>
    <n v="3"/>
    <s v="Promotional"/>
    <s v="Seasonal"/>
    <n v="0"/>
    <n v="2970"/>
    <x v="8"/>
  </r>
  <r>
    <x v="397"/>
    <s v="South"/>
    <s v="P&amp;L-TEMP"/>
    <n v="4"/>
    <s v="Affiliate"/>
    <s v="Off Season"/>
    <n v="198"/>
    <n v="3960"/>
    <x v="8"/>
  </r>
  <r>
    <x v="397"/>
    <s v="North"/>
    <s v="CFM-COURSE"/>
    <n v="1"/>
    <s v="Organic"/>
    <s v="Seasonal"/>
    <n v="0"/>
    <n v="1978.02"/>
    <x v="4"/>
  </r>
  <r>
    <x v="397"/>
    <s v="West"/>
    <s v="R&amp;M-EBK"/>
    <n v="5"/>
    <s v="Promotional"/>
    <s v="Seasonal"/>
    <n v="0"/>
    <n v="4455"/>
    <x v="9"/>
  </r>
  <r>
    <x v="397"/>
    <s v="West"/>
    <s v="CF-TEMP"/>
    <n v="4"/>
    <s v="Promotional"/>
    <s v="Seasonal"/>
    <n v="0"/>
    <n v="3960"/>
    <x v="6"/>
  </r>
  <r>
    <x v="397"/>
    <s v="North"/>
    <s v="STRTUP-TEMP"/>
    <n v="1"/>
    <s v="Promotional"/>
    <s v="Off Season"/>
    <n v="0"/>
    <n v="1463.2199999999998"/>
    <x v="10"/>
  </r>
  <r>
    <x v="398"/>
    <s v="North"/>
    <s v="BMC-COURSE"/>
    <n v="4"/>
    <s v="Affiliate"/>
    <s v="Seasonal"/>
    <n v="918.72"/>
    <n v="11484"/>
    <x v="2"/>
  </r>
  <r>
    <x v="398"/>
    <s v="West"/>
    <s v="CFM-COURSE"/>
    <n v="3"/>
    <s v="Promotional"/>
    <s v="Off Season"/>
    <n v="0"/>
    <n v="5934.0599999999995"/>
    <x v="4"/>
  </r>
  <r>
    <x v="399"/>
    <s v="North"/>
    <s v="FS-EBK"/>
    <n v="4"/>
    <s v="Organic"/>
    <s v="Seasonal"/>
    <n v="0"/>
    <n v="0"/>
    <x v="1"/>
  </r>
  <r>
    <x v="399"/>
    <s v="North"/>
    <s v="R&amp;M-EBK"/>
    <n v="4"/>
    <s v="Organic"/>
    <s v="Seasonal"/>
    <n v="0"/>
    <n v="3564"/>
    <x v="9"/>
  </r>
  <r>
    <x v="399"/>
    <s v="West"/>
    <s v="CF-TEMP"/>
    <n v="1"/>
    <s v="Promotional"/>
    <s v="Seasonal"/>
    <n v="0"/>
    <n v="990"/>
    <x v="6"/>
  </r>
  <r>
    <x v="399"/>
    <s v="West"/>
    <s v="RE-TEMP"/>
    <n v="1"/>
    <s v="Organic"/>
    <s v="Seasonal"/>
    <n v="0"/>
    <n v="1384.02"/>
    <x v="5"/>
  </r>
  <r>
    <x v="400"/>
    <s v="South"/>
    <s v="R&amp;M-EBK"/>
    <n v="3"/>
    <s v="Promotional"/>
    <s v="Seasonal"/>
    <n v="0"/>
    <n v="2673"/>
    <x v="9"/>
  </r>
  <r>
    <x v="401"/>
    <s v="West"/>
    <s v="BS-TEMP"/>
    <n v="1"/>
    <s v="Affiliate"/>
    <s v="Seasonal"/>
    <n v="49.5"/>
    <n v="990"/>
    <x v="0"/>
  </r>
  <r>
    <x v="401"/>
    <s v="North"/>
    <s v="CF-TEMP"/>
    <n v="2"/>
    <s v="Organic"/>
    <s v="Seasonal"/>
    <n v="0"/>
    <n v="1980"/>
    <x v="6"/>
  </r>
  <r>
    <x v="401"/>
    <s v="West"/>
    <s v="PF-TEMP"/>
    <n v="2"/>
    <s v="Affiliate"/>
    <s v="Seasonal"/>
    <n v="138.40199999999999"/>
    <n v="2768.04"/>
    <x v="11"/>
  </r>
  <r>
    <x v="401"/>
    <s v="West"/>
    <s v="R&amp;M-EBK"/>
    <n v="2"/>
    <s v="Organic"/>
    <s v="Seasonal"/>
    <n v="0"/>
    <n v="1782"/>
    <x v="9"/>
  </r>
  <r>
    <x v="401"/>
    <s v="North"/>
    <s v="BS-TEMP"/>
    <n v="1"/>
    <s v="Promotional"/>
    <s v="Seasonal"/>
    <n v="0"/>
    <n v="990"/>
    <x v="0"/>
  </r>
  <r>
    <x v="402"/>
    <s v="North"/>
    <s v="PFSCH-TEMP"/>
    <n v="4"/>
    <s v="Promotional"/>
    <s v="Off Season"/>
    <n v="0"/>
    <n v="7128"/>
    <x v="7"/>
  </r>
  <r>
    <x v="402"/>
    <s v="North"/>
    <s v="RE-TEMP"/>
    <n v="4"/>
    <s v="Promotional"/>
    <s v="Seasonal"/>
    <n v="0"/>
    <n v="5536.08"/>
    <x v="5"/>
  </r>
  <r>
    <x v="402"/>
    <s v="West"/>
    <s v="PFSCH-TEMP"/>
    <n v="2"/>
    <s v="Promotional"/>
    <s v="Seasonal"/>
    <n v="0"/>
    <n v="3564"/>
    <x v="7"/>
  </r>
  <r>
    <x v="402"/>
    <s v="West"/>
    <s v="RE-TEMP"/>
    <n v="1"/>
    <s v="Affiliate"/>
    <s v="Seasonal"/>
    <n v="69.200999999999993"/>
    <n v="1384.02"/>
    <x v="5"/>
  </r>
  <r>
    <x v="403"/>
    <s v="North"/>
    <s v="CF-TEMP"/>
    <n v="5"/>
    <s v="Affiliate"/>
    <s v="Seasonal"/>
    <n v="247.5"/>
    <n v="4950"/>
    <x v="6"/>
  </r>
  <r>
    <x v="404"/>
    <s v="West"/>
    <s v="BMC-COURSE"/>
    <n v="3"/>
    <s v="Promotional"/>
    <s v="Seasonal"/>
    <n v="0"/>
    <n v="8613"/>
    <x v="2"/>
  </r>
  <r>
    <x v="404"/>
    <s v="West"/>
    <s v="P&amp;L-TEMP"/>
    <n v="1"/>
    <s v="Promotional"/>
    <s v="Seasonal"/>
    <n v="0"/>
    <n v="990"/>
    <x v="8"/>
  </r>
  <r>
    <x v="405"/>
    <s v="West"/>
    <s v="PFSCH-TEMP"/>
    <n v="4"/>
    <s v="Promotional"/>
    <s v="Seasonal"/>
    <n v="0"/>
    <n v="7128"/>
    <x v="7"/>
  </r>
  <r>
    <x v="406"/>
    <s v="West"/>
    <s v="CF-TEMP"/>
    <n v="3"/>
    <s v="Affiliate"/>
    <s v="Seasonal"/>
    <n v="148.5"/>
    <n v="2970"/>
    <x v="6"/>
  </r>
  <r>
    <x v="406"/>
    <s v="North"/>
    <s v="BS-TEMP"/>
    <n v="2"/>
    <s v="Promotional"/>
    <s v="Seasonal"/>
    <n v="0"/>
    <n v="1980"/>
    <x v="0"/>
  </r>
  <r>
    <x v="406"/>
    <s v="West"/>
    <s v="P&amp;L-TEMP"/>
    <n v="1"/>
    <s v="Promotional"/>
    <s v="Off Season"/>
    <n v="0"/>
    <n v="990"/>
    <x v="8"/>
  </r>
  <r>
    <x v="406"/>
    <s v="West"/>
    <s v="BS-TEMP"/>
    <n v="4"/>
    <s v="Promotional"/>
    <s v="Off Season"/>
    <n v="0"/>
    <n v="3960"/>
    <x v="0"/>
  </r>
  <r>
    <x v="406"/>
    <s v="West"/>
    <s v="STRTUP-TEMP"/>
    <n v="2"/>
    <s v="Affiliate"/>
    <s v="Seasonal"/>
    <n v="146.322"/>
    <n v="2926.4399999999996"/>
    <x v="10"/>
  </r>
  <r>
    <x v="406"/>
    <s v="West"/>
    <s v="R&amp;M-EBK"/>
    <n v="3"/>
    <s v="Organic"/>
    <s v="Seasonal"/>
    <n v="0"/>
    <n v="2673"/>
    <x v="9"/>
  </r>
  <r>
    <x v="407"/>
    <s v="West"/>
    <s v="CF-TEMP"/>
    <n v="3"/>
    <s v="Affiliate"/>
    <s v="Seasonal"/>
    <n v="148.5"/>
    <n v="2970"/>
    <x v="6"/>
  </r>
  <r>
    <x v="407"/>
    <s v="North"/>
    <s v="PFSCH-TEMP"/>
    <n v="3"/>
    <s v="Promotional"/>
    <s v="Seasonal"/>
    <n v="0"/>
    <n v="5346"/>
    <x v="7"/>
  </r>
  <r>
    <x v="407"/>
    <s v="North"/>
    <s v="FFCHARTS-TEMP"/>
    <n v="1"/>
    <s v="Promotional"/>
    <s v="Off Season"/>
    <n v="0"/>
    <n v="396"/>
    <x v="3"/>
  </r>
  <r>
    <x v="408"/>
    <s v="North"/>
    <s v="BS-TEMP"/>
    <n v="2"/>
    <s v="Promotional"/>
    <s v="Seasonal"/>
    <n v="0"/>
    <n v="1980"/>
    <x v="0"/>
  </r>
  <r>
    <x v="408"/>
    <s v="North"/>
    <s v="P&amp;L-TEMP"/>
    <n v="3"/>
    <s v="Promotional"/>
    <s v="Off Season"/>
    <n v="0"/>
    <n v="2970"/>
    <x v="8"/>
  </r>
  <r>
    <x v="409"/>
    <s v="West"/>
    <s v="FS-EBK"/>
    <n v="3"/>
    <s v="Organic"/>
    <s v="Seasonal"/>
    <n v="0"/>
    <n v="0"/>
    <x v="1"/>
  </r>
  <r>
    <x v="409"/>
    <s v="North"/>
    <s v="FFCHARTS-TEMP"/>
    <n v="1"/>
    <s v="Promotional"/>
    <s v="Seasonal"/>
    <n v="0"/>
    <n v="396"/>
    <x v="3"/>
  </r>
  <r>
    <x v="409"/>
    <s v="West"/>
    <s v="P&amp;L-TEMP"/>
    <n v="5"/>
    <s v="Promotional"/>
    <s v="Seasonal"/>
    <n v="0"/>
    <n v="4950"/>
    <x v="8"/>
  </r>
  <r>
    <x v="410"/>
    <s v="West"/>
    <s v="R&amp;M-EBK"/>
    <n v="1"/>
    <s v="Promotional"/>
    <s v="Seasonal"/>
    <n v="0"/>
    <n v="891"/>
    <x v="9"/>
  </r>
  <r>
    <x v="411"/>
    <s v="North"/>
    <s v="PF-TEMP"/>
    <n v="2"/>
    <s v="Affiliate"/>
    <s v="Seasonal"/>
    <n v="138.40199999999999"/>
    <n v="2768.04"/>
    <x v="11"/>
  </r>
  <r>
    <x v="412"/>
    <s v="West"/>
    <s v="BMC-COURSE"/>
    <n v="2"/>
    <s v="Promotional"/>
    <s v="Seasonal"/>
    <n v="0"/>
    <n v="5742"/>
    <x v="2"/>
  </r>
  <r>
    <x v="412"/>
    <s v="North"/>
    <s v="PFSCH-TEMP"/>
    <n v="1"/>
    <s v="Organic"/>
    <s v="Seasonal"/>
    <n v="0"/>
    <n v="1782"/>
    <x v="7"/>
  </r>
  <r>
    <x v="412"/>
    <s v="South"/>
    <s v="RE-TEMP"/>
    <n v="2"/>
    <s v="Promotional"/>
    <s v="Seasonal"/>
    <n v="0"/>
    <n v="2768.04"/>
    <x v="5"/>
  </r>
  <r>
    <x v="413"/>
    <s v="West"/>
    <s v="PFSCH-TEMP"/>
    <n v="3"/>
    <s v="Promotional"/>
    <s v="Seasonal"/>
    <n v="0"/>
    <n v="5346"/>
    <x v="7"/>
  </r>
  <r>
    <x v="413"/>
    <s v="North"/>
    <s v="RE-TEMP"/>
    <n v="3"/>
    <s v="Promotional"/>
    <s v="Off Season"/>
    <n v="0"/>
    <n v="4152.0599999999995"/>
    <x v="5"/>
  </r>
  <r>
    <x v="414"/>
    <s v="North"/>
    <s v="R&amp;M-EBK"/>
    <n v="2"/>
    <s v="Promotional"/>
    <s v="Seasonal"/>
    <n v="0"/>
    <n v="1782"/>
    <x v="9"/>
  </r>
  <r>
    <x v="415"/>
    <s v="North"/>
    <s v="STRTUP-TEMP"/>
    <n v="2"/>
    <s v="Promotional"/>
    <s v="Off Season"/>
    <n v="0"/>
    <n v="2926.4399999999996"/>
    <x v="10"/>
  </r>
  <r>
    <x v="415"/>
    <s v="West"/>
    <s v="CF-TEMP"/>
    <n v="1"/>
    <s v="Organic"/>
    <s v="Off Season"/>
    <n v="0"/>
    <n v="990"/>
    <x v="6"/>
  </r>
  <r>
    <x v="416"/>
    <s v="West"/>
    <s v="CFM-COURSE"/>
    <n v="4"/>
    <s v="Promotional"/>
    <s v="Seasonal"/>
    <n v="0"/>
    <n v="7912.08"/>
    <x v="4"/>
  </r>
  <r>
    <x v="416"/>
    <s v="North"/>
    <s v="FFCHARTS-TEMP"/>
    <n v="2"/>
    <s v="Organic"/>
    <s v="Seasonal"/>
    <n v="0"/>
    <n v="792"/>
    <x v="3"/>
  </r>
  <r>
    <x v="416"/>
    <s v="South"/>
    <s v="RE-TEMP"/>
    <n v="2"/>
    <s v="Affiliate"/>
    <s v="Seasonal"/>
    <n v="138.40199999999999"/>
    <n v="2768.04"/>
    <x v="5"/>
  </r>
  <r>
    <x v="416"/>
    <s v="North"/>
    <s v="FFCHARTS-TEMP"/>
    <n v="4"/>
    <s v="Promotional"/>
    <s v="Seasonal"/>
    <n v="0"/>
    <n v="1584"/>
    <x v="3"/>
  </r>
  <r>
    <x v="416"/>
    <s v="West"/>
    <s v="RE-TEMP"/>
    <n v="1"/>
    <s v="Affiliate"/>
    <s v="Seasonal"/>
    <n v="69.200999999999993"/>
    <n v="1384.02"/>
    <x v="5"/>
  </r>
  <r>
    <x v="417"/>
    <s v="West"/>
    <s v="BMC-COURSE"/>
    <n v="3"/>
    <s v="Promotional"/>
    <s v="Off Season"/>
    <n v="0"/>
    <n v="8613"/>
    <x v="2"/>
  </r>
  <r>
    <x v="418"/>
    <s v="West"/>
    <s v="BS-TEMP"/>
    <n v="3"/>
    <s v="Promotional"/>
    <s v="Seasonal"/>
    <n v="0"/>
    <n v="2970"/>
    <x v="0"/>
  </r>
  <r>
    <x v="418"/>
    <s v="West"/>
    <s v="STRTUP-TEMP"/>
    <n v="1"/>
    <s v="Promotional"/>
    <s v="Seasonal"/>
    <n v="0"/>
    <n v="1463.2199999999998"/>
    <x v="10"/>
  </r>
  <r>
    <x v="418"/>
    <s v="North"/>
    <s v="R&amp;M-EBK"/>
    <n v="4"/>
    <s v="Promotional"/>
    <s v="Seasonal"/>
    <n v="0"/>
    <n v="3564"/>
    <x v="9"/>
  </r>
  <r>
    <x v="418"/>
    <s v="South"/>
    <s v="FS-EBK"/>
    <n v="2"/>
    <s v="Promotional"/>
    <s v="Off Season"/>
    <n v="0"/>
    <n v="0"/>
    <x v="1"/>
  </r>
  <r>
    <x v="419"/>
    <s v="North"/>
    <s v="FS-EBK"/>
    <n v="5"/>
    <s v="Organic"/>
    <s v="Seasonal"/>
    <n v="0"/>
    <n v="0"/>
    <x v="1"/>
  </r>
  <r>
    <x v="420"/>
    <s v="North"/>
    <s v="BS-TEMP"/>
    <n v="3"/>
    <s v="Affiliate"/>
    <s v="Seasonal"/>
    <n v="148.5"/>
    <n v="2970"/>
    <x v="0"/>
  </r>
  <r>
    <x v="420"/>
    <s v="North"/>
    <s v="P&amp;L-TEMP"/>
    <n v="5"/>
    <s v="Affiliate"/>
    <s v="Seasonal"/>
    <n v="247.5"/>
    <n v="4950"/>
    <x v="8"/>
  </r>
  <r>
    <x v="420"/>
    <s v="North"/>
    <s v="RE-TEMP"/>
    <n v="1"/>
    <s v="Promotional"/>
    <s v="Seasonal"/>
    <n v="0"/>
    <n v="1384.02"/>
    <x v="5"/>
  </r>
  <r>
    <x v="420"/>
    <s v="West"/>
    <s v="FS-EBK"/>
    <n v="1"/>
    <s v="Promotional"/>
    <s v="Seasonal"/>
    <n v="0"/>
    <n v="0"/>
    <x v="1"/>
  </r>
  <r>
    <x v="421"/>
    <s v="West"/>
    <s v="RE-TEMP"/>
    <n v="2"/>
    <s v="Affiliate"/>
    <s v="Seasonal"/>
    <n v="138.40199999999999"/>
    <n v="2768.04"/>
    <x v="5"/>
  </r>
  <r>
    <x v="421"/>
    <s v="North"/>
    <s v="FS-EBK"/>
    <n v="4"/>
    <s v="Affiliate"/>
    <s v="Off Season"/>
    <n v="0"/>
    <n v="0"/>
    <x v="1"/>
  </r>
  <r>
    <x v="421"/>
    <s v="South"/>
    <s v="P&amp;L-TEMP"/>
    <n v="3"/>
    <s v="Promotional"/>
    <s v="Seasonal"/>
    <n v="0"/>
    <n v="2970"/>
    <x v="8"/>
  </r>
  <r>
    <x v="422"/>
    <s v="North"/>
    <s v="R&amp;M-EBK"/>
    <n v="3"/>
    <s v="Promotional"/>
    <s v="Seasonal"/>
    <n v="0"/>
    <n v="2673"/>
    <x v="9"/>
  </r>
  <r>
    <x v="423"/>
    <s v="West"/>
    <s v="FS-EBK"/>
    <n v="3"/>
    <s v="Affiliate"/>
    <s v="Off Season"/>
    <n v="0"/>
    <n v="0"/>
    <x v="1"/>
  </r>
  <r>
    <x v="423"/>
    <s v="West"/>
    <s v="BMC-COURSE"/>
    <n v="3"/>
    <s v="Promotional"/>
    <s v="Off Season"/>
    <n v="0"/>
    <n v="8613"/>
    <x v="2"/>
  </r>
  <r>
    <x v="424"/>
    <s v="North"/>
    <s v="FS-EBK"/>
    <n v="2"/>
    <s v="Affiliate"/>
    <s v="Seasonal"/>
    <n v="0"/>
    <n v="0"/>
    <x v="1"/>
  </r>
  <r>
    <x v="425"/>
    <s v="North"/>
    <s v="P&amp;L-TEMP"/>
    <n v="4"/>
    <s v="Affiliate"/>
    <s v="Seasonal"/>
    <n v="198"/>
    <n v="3960"/>
    <x v="8"/>
  </r>
  <r>
    <x v="425"/>
    <s v="North"/>
    <s v="RE-TEMP"/>
    <n v="1"/>
    <s v="Promotional"/>
    <s v="Seasonal"/>
    <n v="0"/>
    <n v="1384.02"/>
    <x v="5"/>
  </r>
  <r>
    <x v="425"/>
    <s v="North"/>
    <s v="CF-TEMP"/>
    <n v="3"/>
    <s v="Promotional"/>
    <s v="Seasonal"/>
    <n v="0"/>
    <n v="2970"/>
    <x v="6"/>
  </r>
  <r>
    <x v="426"/>
    <s v="West"/>
    <s v="FFCHARTS-TEMP"/>
    <n v="1"/>
    <s v="Affiliate"/>
    <s v="Seasonal"/>
    <n v="7.92"/>
    <n v="396"/>
    <x v="3"/>
  </r>
  <r>
    <x v="427"/>
    <s v="West"/>
    <s v="FFCHARTS-TEMP"/>
    <n v="3"/>
    <s v="Organic"/>
    <s v="Off Season"/>
    <n v="0"/>
    <n v="1188"/>
    <x v="3"/>
  </r>
  <r>
    <x v="428"/>
    <s v="West"/>
    <s v="FS-EBK"/>
    <n v="4"/>
    <s v="Affiliate"/>
    <s v="Off Season"/>
    <n v="0"/>
    <n v="0"/>
    <x v="1"/>
  </r>
  <r>
    <x v="429"/>
    <s v="West"/>
    <s v="STRTUP-TEMP"/>
    <n v="3"/>
    <s v="Promotional"/>
    <s v="Seasonal"/>
    <n v="0"/>
    <n v="4389.66"/>
    <x v="10"/>
  </r>
  <r>
    <x v="429"/>
    <s v="North"/>
    <s v="PF-TEMP"/>
    <n v="2"/>
    <s v="Affiliate"/>
    <s v="Off Season"/>
    <n v="138.40199999999999"/>
    <n v="2768.04"/>
    <x v="11"/>
  </r>
  <r>
    <x v="429"/>
    <s v="North"/>
    <s v="FFCHARTS-TEMP"/>
    <n v="4"/>
    <s v="Affiliate"/>
    <s v="Off Season"/>
    <n v="31.68"/>
    <n v="1584"/>
    <x v="3"/>
  </r>
  <r>
    <x v="429"/>
    <s v="North"/>
    <s v="PF-TEMP"/>
    <n v="5"/>
    <s v="Promotional"/>
    <s v="Seasonal"/>
    <n v="0"/>
    <n v="6920.0999999999995"/>
    <x v="11"/>
  </r>
  <r>
    <x v="430"/>
    <s v="West"/>
    <s v="P&amp;L-TEMP"/>
    <n v="5"/>
    <s v="Promotional"/>
    <s v="Off Season"/>
    <n v="0"/>
    <n v="4950"/>
    <x v="8"/>
  </r>
  <r>
    <x v="430"/>
    <s v="West"/>
    <s v="FFCHARTS-TEMP"/>
    <n v="2"/>
    <s v="Promotional"/>
    <s v="Seasonal"/>
    <n v="0"/>
    <n v="792"/>
    <x v="3"/>
  </r>
  <r>
    <x v="431"/>
    <s v="West"/>
    <s v="R&amp;M-EBK"/>
    <n v="1"/>
    <s v="Promotional"/>
    <s v="Off Season"/>
    <n v="0"/>
    <n v="891"/>
    <x v="9"/>
  </r>
  <r>
    <x v="431"/>
    <s v="West"/>
    <s v="STRTUP-TEMP"/>
    <n v="2"/>
    <s v="Promotional"/>
    <s v="Seasonal"/>
    <n v="0"/>
    <n v="2926.4399999999996"/>
    <x v="10"/>
  </r>
  <r>
    <x v="431"/>
    <s v="North"/>
    <s v="PF-TEMP"/>
    <n v="1"/>
    <s v="Affiliate"/>
    <s v="Seasonal"/>
    <n v="69.200999999999993"/>
    <n v="1384.02"/>
    <x v="11"/>
  </r>
  <r>
    <x v="431"/>
    <s v="South"/>
    <s v="CF-TEMP"/>
    <n v="3"/>
    <s v="Promotional"/>
    <s v="Seasonal"/>
    <n v="0"/>
    <n v="2970"/>
    <x v="6"/>
  </r>
  <r>
    <x v="432"/>
    <s v="North"/>
    <s v="BMC-COURSE"/>
    <n v="2"/>
    <s v="Affiliate"/>
    <s v="Seasonal"/>
    <n v="459.36"/>
    <n v="5742"/>
    <x v="2"/>
  </r>
  <r>
    <x v="432"/>
    <s v="North"/>
    <s v="STRTUP-TEMP"/>
    <n v="5"/>
    <s v="Promotional"/>
    <s v="Off Season"/>
    <n v="0"/>
    <n v="7316.0999999999995"/>
    <x v="10"/>
  </r>
  <r>
    <x v="433"/>
    <s v="West"/>
    <s v="FFCHARTS-TEMP"/>
    <n v="3"/>
    <s v="Promotional"/>
    <s v="Seasonal"/>
    <n v="0"/>
    <n v="1188"/>
    <x v="3"/>
  </r>
  <r>
    <x v="433"/>
    <s v="North"/>
    <s v="PF-TEMP"/>
    <n v="3"/>
    <s v="Affiliate"/>
    <s v="Seasonal"/>
    <n v="207.60300000000001"/>
    <n v="4152.0599999999995"/>
    <x v="11"/>
  </r>
  <r>
    <x v="433"/>
    <s v="West"/>
    <s v="STRTUP-TEMP"/>
    <n v="4"/>
    <s v="Organic"/>
    <s v="Off Season"/>
    <n v="0"/>
    <n v="5852.8799999999992"/>
    <x v="10"/>
  </r>
  <r>
    <x v="433"/>
    <s v="North"/>
    <s v="P&amp;L-TEMP"/>
    <n v="1"/>
    <s v="Affiliate"/>
    <s v="Seasonal"/>
    <n v="49.5"/>
    <n v="990"/>
    <x v="8"/>
  </r>
  <r>
    <x v="434"/>
    <s v="North"/>
    <s v="P&amp;L-TEMP"/>
    <n v="1"/>
    <s v="Affiliate"/>
    <s v="Seasonal"/>
    <n v="49.5"/>
    <n v="990"/>
    <x v="8"/>
  </r>
  <r>
    <x v="434"/>
    <s v="West"/>
    <s v="CF-TEMP"/>
    <n v="1"/>
    <s v="Promotional"/>
    <s v="Seasonal"/>
    <n v="0"/>
    <n v="990"/>
    <x v="6"/>
  </r>
  <r>
    <x v="434"/>
    <s v="North"/>
    <s v="PFSCH-TEMP"/>
    <n v="2"/>
    <s v="Affiliate"/>
    <s v="Off Season"/>
    <n v="285.12"/>
    <n v="3564"/>
    <x v="7"/>
  </r>
  <r>
    <x v="434"/>
    <s v="West"/>
    <s v="BS-TEMP"/>
    <n v="1"/>
    <s v="Promotional"/>
    <s v="Seasonal"/>
    <n v="0"/>
    <n v="990"/>
    <x v="0"/>
  </r>
  <r>
    <x v="434"/>
    <s v="North"/>
    <s v="R&amp;M-EBK"/>
    <n v="1"/>
    <s v="Affiliate"/>
    <s v="Seasonal"/>
    <n v="17.82"/>
    <n v="891"/>
    <x v="9"/>
  </r>
  <r>
    <x v="435"/>
    <s v="North"/>
    <s v="CFM-COURSE"/>
    <n v="1"/>
    <s v="Affiliate"/>
    <s v="Seasonal"/>
    <n v="158.24160000000001"/>
    <n v="1978.02"/>
    <x v="4"/>
  </r>
  <r>
    <x v="435"/>
    <s v="West"/>
    <s v="CFM-COURSE"/>
    <n v="5"/>
    <s v="Promotional"/>
    <s v="Off Season"/>
    <n v="0"/>
    <n v="9890.1"/>
    <x v="4"/>
  </r>
  <r>
    <x v="436"/>
    <s v="North"/>
    <s v="STRTUP-TEMP"/>
    <n v="2"/>
    <s v="Affiliate"/>
    <s v="Off Season"/>
    <n v="146.322"/>
    <n v="2926.4399999999996"/>
    <x v="10"/>
  </r>
  <r>
    <x v="436"/>
    <s v="North"/>
    <s v="STRTUP-TEMP"/>
    <n v="4"/>
    <s v="Affiliate"/>
    <s v="Seasonal"/>
    <n v="292.64400000000001"/>
    <n v="5852.8799999999992"/>
    <x v="10"/>
  </r>
  <r>
    <x v="436"/>
    <s v="West"/>
    <s v="BMC-COURSE"/>
    <n v="3"/>
    <s v="Promotional"/>
    <s v="Seasonal"/>
    <n v="0"/>
    <n v="8613"/>
    <x v="2"/>
  </r>
  <r>
    <x v="436"/>
    <s v="North"/>
    <s v="CF-TEMP"/>
    <n v="1"/>
    <s v="Organic"/>
    <s v="Off Season"/>
    <n v="0"/>
    <n v="990"/>
    <x v="6"/>
  </r>
  <r>
    <x v="437"/>
    <s v="North"/>
    <s v="PF-TEMP"/>
    <n v="2"/>
    <s v="Affiliate"/>
    <s v="Seasonal"/>
    <n v="138.40199999999999"/>
    <n v="2768.04"/>
    <x v="11"/>
  </r>
  <r>
    <x v="438"/>
    <s v="South"/>
    <s v="BMC-COURSE"/>
    <n v="4"/>
    <s v="Affiliate"/>
    <s v="Seasonal"/>
    <n v="918.72"/>
    <n v="11484"/>
    <x v="2"/>
  </r>
  <r>
    <x v="438"/>
    <s v="South"/>
    <s v="FS-EBK"/>
    <n v="3"/>
    <s v="Affiliate"/>
    <s v="Seasonal"/>
    <n v="0"/>
    <n v="0"/>
    <x v="1"/>
  </r>
  <r>
    <x v="438"/>
    <s v="North"/>
    <s v="PF-TEMP"/>
    <n v="4"/>
    <s v="Promotional"/>
    <s v="Seasonal"/>
    <n v="0"/>
    <n v="5536.08"/>
    <x v="11"/>
  </r>
  <r>
    <x v="438"/>
    <s v="West"/>
    <s v="CFM-COURSE"/>
    <n v="3"/>
    <s v="Affiliate"/>
    <s v="Seasonal"/>
    <n v="474.72480000000002"/>
    <n v="5934.0599999999995"/>
    <x v="4"/>
  </r>
  <r>
    <x v="439"/>
    <s v="North"/>
    <s v="FS-EBK"/>
    <n v="1"/>
    <s v="Promotional"/>
    <s v="Seasonal"/>
    <n v="0"/>
    <n v="0"/>
    <x v="1"/>
  </r>
  <r>
    <x v="439"/>
    <s v="North"/>
    <s v="CF-TEMP"/>
    <n v="4"/>
    <s v="Organic"/>
    <s v="Seasonal"/>
    <n v="0"/>
    <n v="3960"/>
    <x v="6"/>
  </r>
  <r>
    <x v="439"/>
    <s v="North"/>
    <s v="FFCHARTS-TEMP"/>
    <n v="2"/>
    <s v="Promotional"/>
    <s v="Seasonal"/>
    <n v="0"/>
    <n v="792"/>
    <x v="3"/>
  </r>
  <r>
    <x v="439"/>
    <s v="West"/>
    <s v="FS-EBK"/>
    <n v="2"/>
    <s v="Affiliate"/>
    <s v="Seasonal"/>
    <n v="0"/>
    <n v="0"/>
    <x v="1"/>
  </r>
  <r>
    <x v="440"/>
    <s v="South"/>
    <s v="FS-EBK"/>
    <n v="4"/>
    <s v="Affiliate"/>
    <s v="Off Season"/>
    <n v="0"/>
    <n v="0"/>
    <x v="1"/>
  </r>
  <r>
    <x v="440"/>
    <s v="North"/>
    <s v="FS-EBK"/>
    <n v="2"/>
    <s v="Promotional"/>
    <s v="Seasonal"/>
    <n v="0"/>
    <n v="0"/>
    <x v="1"/>
  </r>
  <r>
    <x v="440"/>
    <s v="North"/>
    <s v="R&amp;M-EBK"/>
    <n v="3"/>
    <s v="Promotional"/>
    <s v="Seasonal"/>
    <n v="0"/>
    <n v="2673"/>
    <x v="9"/>
  </r>
  <r>
    <x v="440"/>
    <s v="North"/>
    <s v="PFSCH-TEMP"/>
    <n v="3"/>
    <s v="Promotional"/>
    <s v="Seasonal"/>
    <n v="0"/>
    <n v="5346"/>
    <x v="7"/>
  </r>
  <r>
    <x v="440"/>
    <s v="North"/>
    <s v="CF-TEMP"/>
    <n v="5"/>
    <s v="Promotional"/>
    <s v="Off Season"/>
    <n v="0"/>
    <n v="4950"/>
    <x v="6"/>
  </r>
  <r>
    <x v="441"/>
    <s v="West"/>
    <s v="CFM-COURSE"/>
    <n v="1"/>
    <s v="Promotional"/>
    <s v="Seasonal"/>
    <n v="0"/>
    <n v="1978.02"/>
    <x v="4"/>
  </r>
  <r>
    <x v="441"/>
    <s v="North"/>
    <s v="P&amp;L-TEMP"/>
    <n v="3"/>
    <s v="Affiliate"/>
    <s v="Seasonal"/>
    <n v="148.5"/>
    <n v="2970"/>
    <x v="8"/>
  </r>
  <r>
    <x v="441"/>
    <s v="West"/>
    <s v="PFSCH-TEMP"/>
    <n v="5"/>
    <s v="Promotional"/>
    <s v="Off Season"/>
    <n v="0"/>
    <n v="8910"/>
    <x v="7"/>
  </r>
  <r>
    <x v="442"/>
    <s v="North"/>
    <s v="CF-TEMP"/>
    <n v="3"/>
    <s v="Affiliate"/>
    <s v="Seasonal"/>
    <n v="148.5"/>
    <n v="2970"/>
    <x v="6"/>
  </r>
  <r>
    <x v="443"/>
    <s v="West"/>
    <s v="STRTUP-TEMP"/>
    <n v="4"/>
    <s v="Organic"/>
    <s v="Seasonal"/>
    <n v="0"/>
    <n v="5852.8799999999992"/>
    <x v="10"/>
  </r>
  <r>
    <x v="444"/>
    <s v="North"/>
    <s v="PFSCH-TEMP"/>
    <n v="2"/>
    <s v="Promotional"/>
    <s v="Seasonal"/>
    <n v="0"/>
    <n v="3564"/>
    <x v="7"/>
  </r>
  <r>
    <x v="444"/>
    <s v="South"/>
    <s v="STRTUP-TEMP"/>
    <n v="3"/>
    <s v="Promotional"/>
    <s v="Seasonal"/>
    <n v="0"/>
    <n v="4389.66"/>
    <x v="10"/>
  </r>
  <r>
    <x v="445"/>
    <s v="South"/>
    <s v="FS-EBK"/>
    <n v="3"/>
    <s v="Affiliate"/>
    <s v="Seasonal"/>
    <n v="0"/>
    <n v="0"/>
    <x v="1"/>
  </r>
  <r>
    <x v="446"/>
    <s v="South"/>
    <s v="CFM-COURSE"/>
    <n v="2"/>
    <s v="Affiliate"/>
    <s v="Seasonal"/>
    <n v="316.48320000000001"/>
    <n v="3956.04"/>
    <x v="4"/>
  </r>
  <r>
    <x v="446"/>
    <s v="South"/>
    <s v="PFSCH-TEMP"/>
    <n v="4"/>
    <s v="Promotional"/>
    <s v="Off Season"/>
    <n v="0"/>
    <n v="7128"/>
    <x v="7"/>
  </r>
  <r>
    <x v="447"/>
    <s v="North"/>
    <s v="CF-TEMP"/>
    <n v="4"/>
    <s v="Promotional"/>
    <s v="Seasonal"/>
    <n v="0"/>
    <n v="3960"/>
    <x v="6"/>
  </r>
  <r>
    <x v="447"/>
    <s v="North"/>
    <s v="PFSCH-TEMP"/>
    <n v="4"/>
    <s v="Affiliate"/>
    <s v="Seasonal"/>
    <n v="570.24"/>
    <n v="7128"/>
    <x v="7"/>
  </r>
  <r>
    <x v="447"/>
    <s v="West"/>
    <s v="BS-TEMP"/>
    <n v="2"/>
    <s v="Affiliate"/>
    <s v="Seasonal"/>
    <n v="99"/>
    <n v="1980"/>
    <x v="0"/>
  </r>
  <r>
    <x v="447"/>
    <s v="North"/>
    <s v="STRTUP-TEMP"/>
    <n v="1"/>
    <s v="Affiliate"/>
    <s v="Seasonal"/>
    <n v="73.161000000000001"/>
    <n v="1463.2199999999998"/>
    <x v="10"/>
  </r>
  <r>
    <x v="448"/>
    <s v="North"/>
    <s v="PFSCH-TEMP"/>
    <n v="3"/>
    <s v="Organic"/>
    <s v="Off Season"/>
    <n v="0"/>
    <n v="5346"/>
    <x v="7"/>
  </r>
  <r>
    <x v="448"/>
    <s v="North"/>
    <s v="P&amp;L-TEMP"/>
    <n v="4"/>
    <s v="Organic"/>
    <s v="Seasonal"/>
    <n v="0"/>
    <n v="3960"/>
    <x v="8"/>
  </r>
  <r>
    <x v="448"/>
    <s v="North"/>
    <s v="PF-TEMP"/>
    <n v="1"/>
    <s v="Affiliate"/>
    <s v="Off Season"/>
    <n v="69.200999999999993"/>
    <n v="1384.02"/>
    <x v="11"/>
  </r>
  <r>
    <x v="449"/>
    <s v="South"/>
    <s v="CFM-COURSE"/>
    <n v="1"/>
    <s v="Promotional"/>
    <s v="Off Season"/>
    <n v="0"/>
    <n v="1978.02"/>
    <x v="4"/>
  </r>
  <r>
    <x v="449"/>
    <s v="South"/>
    <s v="FS-EBK"/>
    <n v="5"/>
    <s v="Affiliate"/>
    <s v="Seasonal"/>
    <n v="0"/>
    <n v="0"/>
    <x v="1"/>
  </r>
  <r>
    <x v="449"/>
    <s v="North"/>
    <s v="CFM-COURSE"/>
    <n v="4"/>
    <s v="Organic"/>
    <s v="Seasonal"/>
    <n v="0"/>
    <n v="7912.08"/>
    <x v="4"/>
  </r>
  <r>
    <x v="449"/>
    <s v="North"/>
    <s v="PFSCH-TEMP"/>
    <n v="3"/>
    <s v="Promotional"/>
    <s v="Off Season"/>
    <n v="0"/>
    <n v="5346"/>
    <x v="7"/>
  </r>
  <r>
    <x v="449"/>
    <s v="North"/>
    <s v="RE-TEMP"/>
    <n v="1"/>
    <s v="Affiliate"/>
    <s v="Off Season"/>
    <n v="69.200999999999993"/>
    <n v="1384.02"/>
    <x v="5"/>
  </r>
  <r>
    <x v="450"/>
    <s v="South"/>
    <s v="CF-TEMP"/>
    <n v="2"/>
    <s v="Affiliate"/>
    <s v="Seasonal"/>
    <n v="99"/>
    <n v="1980"/>
    <x v="6"/>
  </r>
  <r>
    <x v="450"/>
    <s v="South"/>
    <s v="RE-TEMP"/>
    <n v="3"/>
    <s v="Promotional"/>
    <s v="Off Season"/>
    <n v="0"/>
    <n v="4152.0599999999995"/>
    <x v="5"/>
  </r>
  <r>
    <x v="450"/>
    <s v="North"/>
    <s v="BS-TEMP"/>
    <n v="4"/>
    <s v="Affiliate"/>
    <s v="Seasonal"/>
    <n v="198"/>
    <n v="3960"/>
    <x v="0"/>
  </r>
  <r>
    <x v="451"/>
    <s v="West"/>
    <s v="FFCHARTS-TEMP"/>
    <n v="5"/>
    <s v="Affiliate"/>
    <s v="Seasonal"/>
    <n v="39.6"/>
    <n v="1980"/>
    <x v="3"/>
  </r>
  <r>
    <x v="451"/>
    <s v="North"/>
    <s v="RE-TEMP"/>
    <n v="3"/>
    <s v="Affiliate"/>
    <s v="Off Season"/>
    <n v="207.60300000000001"/>
    <n v="4152.0599999999995"/>
    <x v="5"/>
  </r>
  <r>
    <x v="452"/>
    <s v="North"/>
    <s v="BMC-COURSE"/>
    <n v="4"/>
    <s v="Affiliate"/>
    <s v="Seasonal"/>
    <n v="918.72"/>
    <n v="11484"/>
    <x v="2"/>
  </r>
  <r>
    <x v="452"/>
    <s v="South"/>
    <s v="BS-TEMP"/>
    <n v="1"/>
    <s v="Affiliate"/>
    <s v="Off Season"/>
    <n v="49.5"/>
    <n v="990"/>
    <x v="0"/>
  </r>
  <r>
    <x v="453"/>
    <s v="West"/>
    <s v="PFSCH-TEMP"/>
    <n v="5"/>
    <s v="Affiliate"/>
    <s v="Seasonal"/>
    <n v="712.80000000000007"/>
    <n v="8910"/>
    <x v="7"/>
  </r>
  <r>
    <x v="453"/>
    <s v="South"/>
    <s v="PFSCH-TEMP"/>
    <n v="4"/>
    <s v="Affiliate"/>
    <s v="Seasonal"/>
    <n v="570.24"/>
    <n v="7128"/>
    <x v="7"/>
  </r>
  <r>
    <x v="453"/>
    <s v="North"/>
    <s v="BS-TEMP"/>
    <n v="4"/>
    <s v="Affiliate"/>
    <s v="Off Season"/>
    <n v="198"/>
    <n v="3960"/>
    <x v="0"/>
  </r>
  <r>
    <x v="454"/>
    <s v="West"/>
    <s v="STRTUP-TEMP"/>
    <n v="4"/>
    <s v="Promotional"/>
    <s v="Seasonal"/>
    <n v="0"/>
    <n v="5852.8799999999992"/>
    <x v="10"/>
  </r>
  <r>
    <x v="454"/>
    <s v="North"/>
    <s v="FFCHARTS-TEMP"/>
    <n v="5"/>
    <s v="Organic"/>
    <s v="Seasonal"/>
    <n v="0"/>
    <n v="1980"/>
    <x v="3"/>
  </r>
  <r>
    <x v="455"/>
    <s v="North"/>
    <s v="RE-TEMP"/>
    <n v="2"/>
    <s v="Affiliate"/>
    <s v="Seasonal"/>
    <n v="138.40199999999999"/>
    <n v="2768.04"/>
    <x v="5"/>
  </r>
  <r>
    <x v="455"/>
    <s v="West"/>
    <s v="R&amp;M-EBK"/>
    <n v="3"/>
    <s v="Promotional"/>
    <s v="Seasonal"/>
    <n v="0"/>
    <n v="2673"/>
    <x v="9"/>
  </r>
  <r>
    <x v="456"/>
    <s v="North"/>
    <s v="BS-TEMP"/>
    <n v="4"/>
    <s v="Promotional"/>
    <s v="Seasonal"/>
    <n v="0"/>
    <n v="3960"/>
    <x v="0"/>
  </r>
  <r>
    <x v="456"/>
    <s v="South"/>
    <s v="STRTUP-TEMP"/>
    <n v="2"/>
    <s v="Affiliate"/>
    <s v="Seasonal"/>
    <n v="146.322"/>
    <n v="2926.4399999999996"/>
    <x v="10"/>
  </r>
  <r>
    <x v="457"/>
    <s v="North"/>
    <s v="CFM-COURSE"/>
    <n v="1"/>
    <s v="Promotional"/>
    <s v="Seasonal"/>
    <n v="0"/>
    <n v="1978.02"/>
    <x v="4"/>
  </r>
  <r>
    <x v="457"/>
    <s v="South"/>
    <s v="BMC-COURSE"/>
    <n v="3"/>
    <s v="Promotional"/>
    <s v="Seasonal"/>
    <n v="0"/>
    <n v="8613"/>
    <x v="2"/>
  </r>
  <r>
    <x v="457"/>
    <s v="North"/>
    <s v="R&amp;M-EBK"/>
    <n v="4"/>
    <s v="Promotional"/>
    <s v="Seasonal"/>
    <n v="0"/>
    <n v="3564"/>
    <x v="9"/>
  </r>
  <r>
    <x v="458"/>
    <s v="North"/>
    <s v="BMC-COURSE"/>
    <n v="4"/>
    <s v="Promotional"/>
    <s v="Off Season"/>
    <n v="0"/>
    <n v="11484"/>
    <x v="2"/>
  </r>
  <r>
    <x v="458"/>
    <s v="West"/>
    <s v="RE-TEMP"/>
    <n v="4"/>
    <s v="Affiliate"/>
    <s v="Seasonal"/>
    <n v="276.80399999999997"/>
    <n v="5536.08"/>
    <x v="5"/>
  </r>
  <r>
    <x v="458"/>
    <s v="West"/>
    <s v="R&amp;M-EBK"/>
    <n v="3"/>
    <s v="Affiliate"/>
    <s v="Seasonal"/>
    <n v="53.46"/>
    <n v="2673"/>
    <x v="9"/>
  </r>
  <r>
    <x v="459"/>
    <s v="West"/>
    <s v="CFM-COURSE"/>
    <n v="4"/>
    <s v="Promotional"/>
    <s v="Seasonal"/>
    <n v="0"/>
    <n v="7912.08"/>
    <x v="4"/>
  </r>
  <r>
    <x v="459"/>
    <s v="West"/>
    <s v="R&amp;M-EBK"/>
    <n v="3"/>
    <s v="Affiliate"/>
    <s v="Seasonal"/>
    <n v="53.46"/>
    <n v="2673"/>
    <x v="9"/>
  </r>
  <r>
    <x v="460"/>
    <s v="West"/>
    <s v="PFSCH-TEMP"/>
    <n v="4"/>
    <s v="Affiliate"/>
    <s v="Seasonal"/>
    <n v="570.24"/>
    <n v="7128"/>
    <x v="7"/>
  </r>
  <r>
    <x v="460"/>
    <s v="North"/>
    <s v="PF-TEMP"/>
    <n v="2"/>
    <s v="Promotional"/>
    <s v="Seasonal"/>
    <n v="0"/>
    <n v="2768.04"/>
    <x v="11"/>
  </r>
  <r>
    <x v="461"/>
    <s v="South"/>
    <s v="CF-TEMP"/>
    <n v="2"/>
    <s v="Promotional"/>
    <s v="Seasonal"/>
    <n v="0"/>
    <n v="1980"/>
    <x v="6"/>
  </r>
  <r>
    <x v="461"/>
    <s v="North"/>
    <s v="FS-EBK"/>
    <n v="4"/>
    <s v="Organic"/>
    <s v="Seasonal"/>
    <n v="0"/>
    <n v="0"/>
    <x v="1"/>
  </r>
  <r>
    <x v="462"/>
    <s v="West"/>
    <s v="PF-TEMP"/>
    <n v="4"/>
    <s v="Affiliate"/>
    <s v="Off Season"/>
    <n v="276.80399999999997"/>
    <n v="5536.08"/>
    <x v="11"/>
  </r>
  <r>
    <x v="463"/>
    <s v="North"/>
    <s v="BS-TEMP"/>
    <n v="3"/>
    <s v="Affiliate"/>
    <s v="Off Season"/>
    <n v="148.5"/>
    <n v="2970"/>
    <x v="0"/>
  </r>
  <r>
    <x v="463"/>
    <s v="South"/>
    <s v="BMC-COURSE"/>
    <n v="5"/>
    <s v="Organic"/>
    <s v="Seasonal"/>
    <n v="0"/>
    <n v="1435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372E3-AE0F-43BB-ADB6-0F1A016C2C69}" name="PivotTable3" cacheId="1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L3:M23" firstHeaderRow="1" firstDataRow="1" firstDataCol="2"/>
  <pivotFields count="11">
    <pivotField axis="axisRow" compact="0" numFmtId="15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0"/>
  </rowFields>
  <rowItems count="20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1D063-9154-4E88-8617-1B40FCD4454C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:S6" firstHeaderRow="1" firstDataRow="1" firstDataCol="1"/>
  <pivotFields count="11">
    <pivotField numFmtId="15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5" subtotalTop="0" showAll="0"/>
    <pivotField subtotalTop="0" showAll="0"/>
    <pivotField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4">
        <item sd="0" x="0"/>
        <item sd="0" x="1"/>
        <item sd="0" x="2"/>
        <item sd="0" x="3"/>
      </items>
    </pivotField>
  </pivotFields>
  <rowFields count="1">
    <field x="10"/>
  </rowFields>
  <rowItems count="3"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263AE-FD91-4861-B76D-6CC9A8193583}" name="PivotTable1" cacheId="1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A3:C23" firstHeaderRow="1" firstDataRow="1" firstDataCol="2"/>
  <pivotFields count="11">
    <pivotField axis="axisRow" compact="0" numFmtId="15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numFmtId="164" outline="0" subtotalTop="0" showAll="0" defaultSubtotal="0"/>
    <pivotField compact="0" numFmtId="165" outline="0" showAll="0" defaultSubtotal="0"/>
    <pivotField compact="0" outline="0" showAll="0" defaultSubtota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4">
        <item sd="0" x="0"/>
        <item x="1"/>
        <item x="2"/>
        <item sd="0" x="3"/>
      </items>
    </pivotField>
  </pivotFields>
  <rowFields count="2">
    <field x="10"/>
    <field x="0"/>
  </rowFields>
  <rowItems count="20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Items count="1">
    <i/>
  </colItems>
  <dataFields count="1">
    <dataField name="Sum of Commission" fld="6" baseField="0" baseItem="6" numFmtId="167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30278-4955-4DC6-B904-30AF774D4AA7}" name="PivotTable2" cacheId="1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F3:I234" firstHeaderRow="1" firstDataRow="1" firstDataCol="3"/>
  <pivotFields count="11">
    <pivotField axis="axisRow" compact="0" numFmtId="15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4"/>
        <item x="6"/>
        <item x="1"/>
        <item x="9"/>
        <item x="3"/>
        <item x="8"/>
        <item x="2"/>
        <item x="7"/>
        <item x="11"/>
        <item x="5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0"/>
    <field x="0"/>
    <field x="8"/>
  </rowFields>
  <rowItems count="231">
    <i>
      <x v="1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1">
      <x v="2"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3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10"/>
    </i>
    <i r="2">
      <x v="11"/>
    </i>
    <i r="1">
      <x v="4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</rowItems>
  <colItems count="1">
    <i/>
  </colItems>
  <dataFields count="1">
    <dataField name="Sum of Sales" fld="7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22995-ACF7-4B0C-B34A-5D7F197B40F5}" name="Sales" displayName="Sales" ref="B5:J1003" totalsRowShown="0" headerRowDxfId="18" dataDxfId="17">
  <tableColumns count="9">
    <tableColumn id="10" xr3:uid="{44E90FC0-BAC9-42EE-A989-A11B9DD1FAA4}" name="Date" dataDxfId="16"/>
    <tableColumn id="11" xr3:uid="{6243E1BD-2AA5-4EA2-A31E-AD60A7267C31}" name="Region" dataDxfId="15"/>
    <tableColumn id="4" xr3:uid="{979A8BCC-2D00-4499-BA43-2D1E72B7DAAA}" name="Product ID" dataDxfId="14"/>
    <tableColumn id="16" xr3:uid="{14BAEF45-D814-4047-8DE5-8F75997EB66F}" name="Units" dataDxfId="13"/>
    <tableColumn id="13" xr3:uid="{D10A6F97-E805-4CAB-A943-C0BCD9C43E29}" name="Channel" dataDxfId="12"/>
    <tableColumn id="1" xr3:uid="{437DF534-AF9C-458F-ABA0-2F4A92153D1B}" name="Interval" dataDxfId="11"/>
    <tableColumn id="2" xr3:uid="{C5D3102D-C1BD-423C-A0EE-8C6568DA1299}" name="Commission" dataDxfId="10">
      <calculatedColumnFormula>IF(Sales[[#This Row],[Channel]]="Affiliate",VLOOKUP(Sales[[#This Row],[Product ID]],Products[],5,)*VLOOKUP(Sales[[#This Row],[Product ID]],Products[],6,)*Sales[[#This Row],[Units]]*66,0)</calculatedColumnFormula>
    </tableColumn>
    <tableColumn id="3" xr3:uid="{AFA9199C-2F7E-45E5-92B8-0980CB57A4E4}" name="Sales" dataDxfId="9">
      <calculatedColumnFormula>VLOOKUP(Sales[[#This Row],[Product ID]],Products[],5,)*Sales[[#This Row],[Units]]*66</calculatedColumnFormula>
    </tableColumn>
    <tableColumn id="5" xr3:uid="{F5E684F6-E149-4C7C-BB9C-BB786BF73CD8}" name="Products" dataDxfId="8">
      <calculatedColumnFormula>VLOOKUP(Sales[[#This Row],[Product ID]],Products[],3,)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5F210B-FA7E-4240-B07C-254B987FA54F}" name="Products" displayName="Products" ref="M5:R17" totalsRowShown="0" headerRowDxfId="7" dataDxfId="6">
  <sortState xmlns:xlrd2="http://schemas.microsoft.com/office/spreadsheetml/2017/richdata2" ref="M6:R17">
    <sortCondition ref="Q10"/>
  </sortState>
  <tableColumns count="6">
    <tableColumn id="1" xr3:uid="{5F08AA56-1213-450B-9AF4-D4A099675620}" name="Product ID" dataDxfId="5"/>
    <tableColumn id="2" xr3:uid="{AA1B548E-4511-4ADE-AF6C-063840E9EF15}" name="Type" dataDxfId="4"/>
    <tableColumn id="3" xr3:uid="{64D8F943-0D15-43CD-AF60-1D6D2C410FDD}" name="Product" dataDxfId="3"/>
    <tableColumn id="4" xr3:uid="{47C8E062-44C3-466B-B31F-F501FA0E154F}" name="Category" dataDxfId="2"/>
    <tableColumn id="6" xr3:uid="{7DE645F5-DACD-4D85-9061-1710B6C3EDA7}" name="Price" dataDxfId="1"/>
    <tableColumn id="5" xr3:uid="{CD384903-FCB7-413F-814E-994E6319725F}" name="Commission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8" sqref="C8"/>
    </sheetView>
  </sheetViews>
  <sheetFormatPr defaultRowHeight="15"/>
  <cols>
    <col min="2" max="2" width="69.42578125" bestFit="1" customWidth="1"/>
    <col min="3" max="3" width="15" bestFit="1" customWidth="1"/>
  </cols>
  <sheetData>
    <row r="1" spans="1:4">
      <c r="A1" s="27" t="s">
        <v>17</v>
      </c>
    </row>
    <row r="2" spans="1:4">
      <c r="C2" t="s">
        <v>20</v>
      </c>
      <c r="D2" t="s">
        <v>19</v>
      </c>
    </row>
    <row r="3" spans="1:4" ht="15.75">
      <c r="B3" s="28" t="s">
        <v>18</v>
      </c>
      <c r="C3" t="s">
        <v>21</v>
      </c>
      <c r="D3" s="26" t="str">
        <f>IF(LOWER(B3)&lt;&gt;SUBSTITUTE(LOWER(B3),LOWER(C3),"",2),"Yes","No")</f>
        <v>Yes</v>
      </c>
    </row>
    <row r="4" spans="1:4" ht="15.75">
      <c r="B4" s="28" t="s">
        <v>22</v>
      </c>
      <c r="C4" t="s">
        <v>26</v>
      </c>
      <c r="D4" s="26" t="str">
        <f t="shared" ref="D4:D7" si="0">IF(LOWER(B4)&lt;&gt;SUBSTITUTE(LOWER(B4),LOWER(C4),"",2),"Yes","No")</f>
        <v>No</v>
      </c>
    </row>
    <row r="5" spans="1:4" ht="15.75">
      <c r="B5" s="28" t="s">
        <v>23</v>
      </c>
      <c r="C5" t="s">
        <v>27</v>
      </c>
      <c r="D5" s="26" t="str">
        <f t="shared" si="0"/>
        <v>Yes</v>
      </c>
    </row>
    <row r="6" spans="1:4" ht="15.75">
      <c r="B6" s="28" t="s">
        <v>24</v>
      </c>
      <c r="C6" t="s">
        <v>28</v>
      </c>
      <c r="D6" s="26" t="str">
        <f t="shared" si="0"/>
        <v>Yes</v>
      </c>
    </row>
    <row r="7" spans="1:4" ht="15.75">
      <c r="B7" s="28" t="s">
        <v>25</v>
      </c>
      <c r="C7" t="s">
        <v>29</v>
      </c>
      <c r="D7" s="26" t="str">
        <f t="shared" si="0"/>
        <v>No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C5AE-1A17-4180-A3FD-B43E0B3D732A}">
  <dimension ref="A1:F18"/>
  <sheetViews>
    <sheetView workbookViewId="0">
      <selection activeCell="G16" sqref="G16"/>
    </sheetView>
  </sheetViews>
  <sheetFormatPr defaultRowHeight="15"/>
  <cols>
    <col min="1" max="1" width="11.42578125" bestFit="1" customWidth="1"/>
    <col min="2" max="2" width="16.7109375" bestFit="1" customWidth="1"/>
    <col min="5" max="5" width="13.140625" customWidth="1"/>
    <col min="6" max="6" width="18.28515625" bestFit="1" customWidth="1"/>
  </cols>
  <sheetData>
    <row r="1" spans="1:6">
      <c r="A1" t="s">
        <v>154</v>
      </c>
    </row>
    <row r="3" spans="1:6" ht="17.25">
      <c r="A3" s="63" t="s">
        <v>123</v>
      </c>
      <c r="B3" s="64" t="s">
        <v>124</v>
      </c>
      <c r="E3" s="64" t="s">
        <v>123</v>
      </c>
      <c r="F3" s="64" t="s">
        <v>124</v>
      </c>
    </row>
    <row r="4" spans="1:6">
      <c r="A4" s="65" t="s">
        <v>125</v>
      </c>
      <c r="B4" s="65" t="s">
        <v>143</v>
      </c>
      <c r="E4" s="65" t="s">
        <v>125</v>
      </c>
      <c r="F4" s="65" t="str">
        <f>IFERROR(_xlfn.IFNA(VLOOKUP(E4,$A$4:$B$18,2,FALSE),"Value Not Found"),"Others Error")</f>
        <v>Kanishk Mittal</v>
      </c>
    </row>
    <row r="5" spans="1:6">
      <c r="A5" s="65" t="s">
        <v>126</v>
      </c>
      <c r="B5" s="65" t="s">
        <v>144</v>
      </c>
      <c r="E5" s="65" t="s">
        <v>127</v>
      </c>
      <c r="F5" s="65" t="str">
        <f t="shared" ref="F5:F18" si="0">IFERROR(_xlfn.IFNA(VLOOKUP(E5,$A$4:$B$18,2,FALSE),"Value Not Found"),"Others Error")</f>
        <v>Value Not Found</v>
      </c>
    </row>
    <row r="6" spans="1:6">
      <c r="A6" s="65" t="s">
        <v>128</v>
      </c>
      <c r="B6" s="65" t="e">
        <f>SUMSFDF</f>
        <v>#NAME?</v>
      </c>
      <c r="E6" s="65" t="s">
        <v>128</v>
      </c>
      <c r="F6" s="65" t="str">
        <f t="shared" si="0"/>
        <v>Others Error</v>
      </c>
    </row>
    <row r="7" spans="1:6">
      <c r="A7" s="65" t="s">
        <v>129</v>
      </c>
      <c r="B7" s="65" t="s">
        <v>145</v>
      </c>
      <c r="E7" s="65" t="s">
        <v>129</v>
      </c>
      <c r="F7" s="65" t="str">
        <f t="shared" si="0"/>
        <v>Ridhima Saha</v>
      </c>
    </row>
    <row r="8" spans="1:6">
      <c r="A8" s="65" t="s">
        <v>130</v>
      </c>
      <c r="B8" s="65" t="s">
        <v>146</v>
      </c>
      <c r="E8" s="65" t="s">
        <v>130</v>
      </c>
      <c r="F8" s="65" t="str">
        <f t="shared" si="0"/>
        <v>Aman Vats</v>
      </c>
    </row>
    <row r="9" spans="1:6">
      <c r="A9" s="65" t="s">
        <v>131</v>
      </c>
      <c r="B9" s="65" t="e">
        <f>1/0</f>
        <v>#DIV/0!</v>
      </c>
      <c r="E9" s="65" t="s">
        <v>132</v>
      </c>
      <c r="F9" s="65" t="str">
        <f t="shared" si="0"/>
        <v>Value Not Found</v>
      </c>
    </row>
    <row r="10" spans="1:6">
      <c r="A10" s="65" t="s">
        <v>133</v>
      </c>
      <c r="B10" s="65" t="s">
        <v>147</v>
      </c>
      <c r="E10" s="65" t="s">
        <v>133</v>
      </c>
      <c r="F10" s="65" t="str">
        <f t="shared" si="0"/>
        <v>Anika Garg</v>
      </c>
    </row>
    <row r="11" spans="1:6">
      <c r="A11" s="65" t="s">
        <v>134</v>
      </c>
      <c r="B11" s="65" t="s">
        <v>148</v>
      </c>
      <c r="E11" s="65" t="s">
        <v>134</v>
      </c>
      <c r="F11" s="65" t="str">
        <f t="shared" si="0"/>
        <v>Shivam Kashyap</v>
      </c>
    </row>
    <row r="12" spans="1:6">
      <c r="A12" s="65" t="s">
        <v>135</v>
      </c>
      <c r="B12" s="65" t="s">
        <v>149</v>
      </c>
      <c r="E12" s="65" t="s">
        <v>136</v>
      </c>
      <c r="F12" s="65" t="str">
        <f t="shared" si="0"/>
        <v>Value Not Found</v>
      </c>
    </row>
    <row r="13" spans="1:6">
      <c r="A13" s="65" t="s">
        <v>137</v>
      </c>
      <c r="B13" s="65" t="e">
        <v>#NAME?</v>
      </c>
      <c r="E13" s="65" t="s">
        <v>137</v>
      </c>
      <c r="F13" s="65" t="str">
        <f t="shared" si="0"/>
        <v>Others Error</v>
      </c>
    </row>
    <row r="14" spans="1:6">
      <c r="A14" s="65" t="s">
        <v>138</v>
      </c>
      <c r="B14" s="65" t="s">
        <v>150</v>
      </c>
      <c r="E14" s="65" t="s">
        <v>138</v>
      </c>
      <c r="F14" s="65" t="str">
        <f t="shared" si="0"/>
        <v>Namit Jain</v>
      </c>
    </row>
    <row r="15" spans="1:6">
      <c r="A15" s="65" t="s">
        <v>139</v>
      </c>
      <c r="B15" s="65" t="s">
        <v>151</v>
      </c>
      <c r="E15" s="65" t="s">
        <v>139</v>
      </c>
      <c r="F15" s="65" t="str">
        <f t="shared" si="0"/>
        <v>Arti Sharma</v>
      </c>
    </row>
    <row r="16" spans="1:6">
      <c r="A16" s="65" t="s">
        <v>140</v>
      </c>
      <c r="B16" s="65" t="e">
        <v>#REF!</v>
      </c>
      <c r="E16" s="65" t="s">
        <v>140</v>
      </c>
      <c r="F16" s="65" t="str">
        <f t="shared" si="0"/>
        <v>Others Error</v>
      </c>
    </row>
    <row r="17" spans="1:6">
      <c r="A17" s="65" t="s">
        <v>141</v>
      </c>
      <c r="B17" s="65" t="s">
        <v>152</v>
      </c>
      <c r="E17" s="65" t="s">
        <v>141</v>
      </c>
      <c r="F17" s="65" t="str">
        <f t="shared" si="0"/>
        <v>Kunal Sharma</v>
      </c>
    </row>
    <row r="18" spans="1:6">
      <c r="A18" s="65" t="s">
        <v>142</v>
      </c>
      <c r="B18" s="65" t="s">
        <v>153</v>
      </c>
      <c r="E18" s="65" t="s">
        <v>142</v>
      </c>
      <c r="F18" s="65" t="str">
        <f t="shared" si="0"/>
        <v>Rachit Kumar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59B0-AFDB-4E71-A7F0-3A477C466E13}">
  <dimension ref="B1:R1003"/>
  <sheetViews>
    <sheetView showGridLines="0" workbookViewId="0">
      <pane ySplit="1" topLeftCell="A2" activePane="bottomLeft" state="frozen"/>
      <selection pane="bottomLeft" activeCell="D16" sqref="D16"/>
    </sheetView>
  </sheetViews>
  <sheetFormatPr defaultColWidth="8.85546875" defaultRowHeight="12"/>
  <cols>
    <col min="1" max="1" width="2.7109375" style="29" customWidth="1"/>
    <col min="2" max="2" width="10.140625" style="29" bestFit="1" customWidth="1"/>
    <col min="3" max="3" width="6.42578125" style="29" bestFit="1" customWidth="1"/>
    <col min="4" max="4" width="14" style="29" bestFit="1" customWidth="1"/>
    <col min="5" max="5" width="5.28515625" style="29" bestFit="1" customWidth="1"/>
    <col min="6" max="6" width="10.7109375" style="29" bestFit="1" customWidth="1"/>
    <col min="7" max="7" width="11.5703125" style="29" bestFit="1" customWidth="1"/>
    <col min="8" max="9" width="11.5703125" style="29" customWidth="1"/>
    <col min="10" max="10" width="40.85546875" style="29" customWidth="1"/>
    <col min="11" max="11" width="9.28515625" style="29" customWidth="1"/>
    <col min="12" max="12" width="8.85546875" style="29"/>
    <col min="13" max="13" width="14" style="29" bestFit="1" customWidth="1"/>
    <col min="14" max="14" width="8.28515625" style="29" bestFit="1" customWidth="1"/>
    <col min="15" max="15" width="43.28515625" style="29" bestFit="1" customWidth="1"/>
    <col min="16" max="16" width="11.28515625" style="29" bestFit="1" customWidth="1"/>
    <col min="17" max="17" width="5" style="29" bestFit="1" customWidth="1"/>
    <col min="18" max="18" width="10.7109375" style="29" bestFit="1" customWidth="1"/>
    <col min="19" max="19" width="10.5703125" style="29" bestFit="1" customWidth="1"/>
    <col min="20" max="16384" width="8.85546875" style="29"/>
  </cols>
  <sheetData>
    <row r="1" spans="2:18" ht="30" customHeight="1">
      <c r="C1" s="30"/>
    </row>
    <row r="3" spans="2:18">
      <c r="B3" s="31" t="s">
        <v>42</v>
      </c>
      <c r="M3" s="31" t="s">
        <v>43</v>
      </c>
    </row>
    <row r="4" spans="2:18">
      <c r="B4" s="32"/>
    </row>
    <row r="5" spans="2:18">
      <c r="B5" s="29" t="s">
        <v>0</v>
      </c>
      <c r="C5" s="29" t="s">
        <v>44</v>
      </c>
      <c r="D5" s="29" t="s">
        <v>45</v>
      </c>
      <c r="E5" s="29" t="s">
        <v>46</v>
      </c>
      <c r="F5" s="29" t="s">
        <v>47</v>
      </c>
      <c r="G5" s="29" t="s">
        <v>48</v>
      </c>
      <c r="H5" s="29" t="s">
        <v>49</v>
      </c>
      <c r="I5" s="29" t="s">
        <v>50</v>
      </c>
      <c r="J5" s="29" t="s">
        <v>51</v>
      </c>
      <c r="M5" s="32" t="s">
        <v>45</v>
      </c>
      <c r="N5" s="32" t="s">
        <v>52</v>
      </c>
      <c r="O5" s="32" t="s">
        <v>53</v>
      </c>
      <c r="P5" s="32" t="s">
        <v>54</v>
      </c>
      <c r="Q5" s="32" t="s">
        <v>55</v>
      </c>
      <c r="R5" s="32" t="s">
        <v>49</v>
      </c>
    </row>
    <row r="6" spans="2:18">
      <c r="B6" s="33">
        <v>40545</v>
      </c>
      <c r="C6" s="29" t="s">
        <v>56</v>
      </c>
      <c r="D6" s="29" t="s">
        <v>57</v>
      </c>
      <c r="E6" s="29">
        <v>3</v>
      </c>
      <c r="F6" s="29" t="s">
        <v>58</v>
      </c>
      <c r="G6" s="29" t="s">
        <v>59</v>
      </c>
      <c r="H6" s="34">
        <f>IF(Sales[[#This Row],[Channel]]="Affiliate",VLOOKUP(Sales[[#This Row],[Product ID]],Products[],5,)*VLOOKUP(Sales[[#This Row],[Product ID]],Products[],6,)*Sales[[#This Row],[Units]]*66,0)</f>
        <v>0</v>
      </c>
      <c r="I6" s="35">
        <f>VLOOKUP(Sales[[#This Row],[Product ID]],Products[],5,)*Sales[[#This Row],[Units]]*66</f>
        <v>2970</v>
      </c>
      <c r="J6" s="29" t="str">
        <f>VLOOKUP(Sales[[#This Row],[Product ID]],Products[],3,)</f>
        <v>Balance Sheet Template -  V 1.1</v>
      </c>
      <c r="M6" s="29" t="s">
        <v>60</v>
      </c>
      <c r="N6" s="29" t="s">
        <v>61</v>
      </c>
      <c r="O6" s="29" t="s">
        <v>62</v>
      </c>
      <c r="P6" s="29" t="s">
        <v>63</v>
      </c>
      <c r="Q6" s="36">
        <v>0</v>
      </c>
      <c r="R6" s="37">
        <v>0</v>
      </c>
    </row>
    <row r="7" spans="2:18">
      <c r="B7" s="33">
        <v>40545</v>
      </c>
      <c r="C7" s="29" t="s">
        <v>64</v>
      </c>
      <c r="D7" s="29" t="s">
        <v>60</v>
      </c>
      <c r="E7" s="29">
        <v>3</v>
      </c>
      <c r="F7" s="29" t="s">
        <v>58</v>
      </c>
      <c r="G7" s="29" t="s">
        <v>59</v>
      </c>
      <c r="H7" s="34">
        <f>IF(Sales[[#This Row],[Channel]]="Affiliate",VLOOKUP(Sales[[#This Row],[Product ID]],Products[],5,)*VLOOKUP(Sales[[#This Row],[Product ID]],Products[],6,)*Sales[[#This Row],[Units]]*66,0)</f>
        <v>0</v>
      </c>
      <c r="I7" s="35">
        <f>VLOOKUP(Sales[[#This Row],[Product ID]],Products[],5,)*Sales[[#This Row],[Units]]*66</f>
        <v>0</v>
      </c>
      <c r="J7" s="29" t="str">
        <f>VLOOKUP(Sales[[#This Row],[Product ID]],Products[],3,)</f>
        <v>Ebook - Guide to Understanding Financial Statements</v>
      </c>
      <c r="M7" s="29" t="s">
        <v>65</v>
      </c>
      <c r="N7" s="29" t="s">
        <v>66</v>
      </c>
      <c r="O7" s="29" t="s">
        <v>67</v>
      </c>
      <c r="P7" s="29" t="s">
        <v>68</v>
      </c>
      <c r="Q7" s="36">
        <v>6</v>
      </c>
      <c r="R7" s="37">
        <v>0.02</v>
      </c>
    </row>
    <row r="8" spans="2:18">
      <c r="B8" s="33">
        <v>40546</v>
      </c>
      <c r="C8" s="29" t="s">
        <v>56</v>
      </c>
      <c r="D8" s="29" t="s">
        <v>69</v>
      </c>
      <c r="E8" s="29">
        <v>4</v>
      </c>
      <c r="F8" s="29" t="s">
        <v>58</v>
      </c>
      <c r="G8" s="29" t="s">
        <v>59</v>
      </c>
      <c r="H8" s="34">
        <f>IF(Sales[[#This Row],[Channel]]="Affiliate",VLOOKUP(Sales[[#This Row],[Product ID]],Products[],5,)*VLOOKUP(Sales[[#This Row],[Product ID]],Products[],6,)*Sales[[#This Row],[Units]]*66,0)</f>
        <v>0</v>
      </c>
      <c r="I8" s="35">
        <f>VLOOKUP(Sales[[#This Row],[Product ID]],Products[],5,)*Sales[[#This Row],[Units]]*66</f>
        <v>11484</v>
      </c>
      <c r="J8" s="29" t="str">
        <f>VLOOKUP(Sales[[#This Row],[Product ID]],Products[],3,)</f>
        <v>Practical Business Modeling Course</v>
      </c>
      <c r="M8" s="29" t="s">
        <v>70</v>
      </c>
      <c r="N8" s="29" t="s">
        <v>61</v>
      </c>
      <c r="O8" s="29" t="s">
        <v>71</v>
      </c>
      <c r="P8" s="29" t="s">
        <v>68</v>
      </c>
      <c r="Q8" s="36">
        <v>13.5</v>
      </c>
      <c r="R8" s="37">
        <v>0.02</v>
      </c>
    </row>
    <row r="9" spans="2:18">
      <c r="B9" s="33">
        <v>40546</v>
      </c>
      <c r="C9" s="29" t="s">
        <v>64</v>
      </c>
      <c r="D9" s="29" t="s">
        <v>65</v>
      </c>
      <c r="E9" s="29">
        <v>3</v>
      </c>
      <c r="F9" s="29" t="s">
        <v>72</v>
      </c>
      <c r="G9" s="29" t="s">
        <v>73</v>
      </c>
      <c r="H9" s="34">
        <f>IF(Sales[[#This Row],[Channel]]="Affiliate",VLOOKUP(Sales[[#This Row],[Product ID]],Products[],5,)*VLOOKUP(Sales[[#This Row],[Product ID]],Products[],6,)*Sales[[#This Row],[Units]]*66,0)</f>
        <v>23.759999999999998</v>
      </c>
      <c r="I9" s="35">
        <f>VLOOKUP(Sales[[#This Row],[Product ID]],Products[],5,)*Sales[[#This Row],[Units]]*66</f>
        <v>1188</v>
      </c>
      <c r="J9" s="29" t="str">
        <f>VLOOKUP(Sales[[#This Row],[Product ID]],Products[],3,)</f>
        <v>Football Field Charts Template</v>
      </c>
      <c r="M9" s="29" t="s">
        <v>57</v>
      </c>
      <c r="N9" s="29" t="s">
        <v>66</v>
      </c>
      <c r="O9" s="29" t="s">
        <v>74</v>
      </c>
      <c r="P9" s="29" t="s">
        <v>75</v>
      </c>
      <c r="Q9" s="36">
        <v>15</v>
      </c>
      <c r="R9" s="37">
        <v>0.05</v>
      </c>
    </row>
    <row r="10" spans="2:18">
      <c r="B10" s="33">
        <v>40547</v>
      </c>
      <c r="C10" s="29" t="s">
        <v>64</v>
      </c>
      <c r="D10" s="29" t="s">
        <v>60</v>
      </c>
      <c r="E10" s="29">
        <v>5</v>
      </c>
      <c r="F10" s="29" t="s">
        <v>72</v>
      </c>
      <c r="G10" s="29" t="s">
        <v>73</v>
      </c>
      <c r="H10" s="34">
        <f>IF(Sales[[#This Row],[Channel]]="Affiliate",VLOOKUP(Sales[[#This Row],[Product ID]],Products[],5,)*VLOOKUP(Sales[[#This Row],[Product ID]],Products[],6,)*Sales[[#This Row],[Units]]*66,0)</f>
        <v>0</v>
      </c>
      <c r="I10" s="35">
        <f>VLOOKUP(Sales[[#This Row],[Product ID]],Products[],5,)*Sales[[#This Row],[Units]]*66</f>
        <v>0</v>
      </c>
      <c r="J10" s="29" t="str">
        <f>VLOOKUP(Sales[[#This Row],[Product ID]],Products[],3,)</f>
        <v>Ebook - Guide to Understanding Financial Statements</v>
      </c>
      <c r="M10" s="29" t="s">
        <v>76</v>
      </c>
      <c r="N10" s="29" t="s">
        <v>66</v>
      </c>
      <c r="O10" s="29" t="s">
        <v>77</v>
      </c>
      <c r="P10" s="29" t="s">
        <v>75</v>
      </c>
      <c r="Q10" s="36">
        <v>15</v>
      </c>
      <c r="R10" s="37">
        <v>0.05</v>
      </c>
    </row>
    <row r="11" spans="2:18">
      <c r="B11" s="33">
        <v>40549</v>
      </c>
      <c r="C11" s="29" t="s">
        <v>64</v>
      </c>
      <c r="D11" s="29" t="s">
        <v>60</v>
      </c>
      <c r="E11" s="29">
        <v>1</v>
      </c>
      <c r="F11" s="29" t="s">
        <v>58</v>
      </c>
      <c r="G11" s="29" t="s">
        <v>59</v>
      </c>
      <c r="H11" s="34">
        <f>IF(Sales[[#This Row],[Channel]]="Affiliate",VLOOKUP(Sales[[#This Row],[Product ID]],Products[],5,)*VLOOKUP(Sales[[#This Row],[Product ID]],Products[],6,)*Sales[[#This Row],[Units]]*66,0)</f>
        <v>0</v>
      </c>
      <c r="I11" s="35">
        <f>VLOOKUP(Sales[[#This Row],[Product ID]],Products[],5,)*Sales[[#This Row],[Units]]*66</f>
        <v>0</v>
      </c>
      <c r="J11" s="29" t="str">
        <f>VLOOKUP(Sales[[#This Row],[Product ID]],Products[],3,)</f>
        <v>Ebook - Guide to Understanding Financial Statements</v>
      </c>
      <c r="M11" s="29" t="s">
        <v>78</v>
      </c>
      <c r="N11" s="29" t="s">
        <v>66</v>
      </c>
      <c r="O11" s="29" t="s">
        <v>79</v>
      </c>
      <c r="P11" s="29" t="s">
        <v>75</v>
      </c>
      <c r="Q11" s="36">
        <v>15</v>
      </c>
      <c r="R11" s="37">
        <v>0.05</v>
      </c>
    </row>
    <row r="12" spans="2:18">
      <c r="B12" s="33">
        <v>40549</v>
      </c>
      <c r="C12" s="29" t="s">
        <v>56</v>
      </c>
      <c r="D12" s="29" t="s">
        <v>57</v>
      </c>
      <c r="E12" s="29">
        <v>4</v>
      </c>
      <c r="F12" s="29" t="s">
        <v>80</v>
      </c>
      <c r="G12" s="29" t="s">
        <v>73</v>
      </c>
      <c r="H12" s="34">
        <f>IF(Sales[[#This Row],[Channel]]="Affiliate",VLOOKUP(Sales[[#This Row],[Product ID]],Products[],5,)*VLOOKUP(Sales[[#This Row],[Product ID]],Products[],6,)*Sales[[#This Row],[Units]]*66,0)</f>
        <v>0</v>
      </c>
      <c r="I12" s="35">
        <f>VLOOKUP(Sales[[#This Row],[Product ID]],Products[],5,)*Sales[[#This Row],[Units]]*66</f>
        <v>3960</v>
      </c>
      <c r="J12" s="29" t="str">
        <f>VLOOKUP(Sales[[#This Row],[Product ID]],Products[],3,)</f>
        <v>Balance Sheet Template -  V 1.1</v>
      </c>
      <c r="M12" s="29" t="s">
        <v>81</v>
      </c>
      <c r="N12" s="29" t="s">
        <v>66</v>
      </c>
      <c r="O12" s="29" t="s">
        <v>82</v>
      </c>
      <c r="P12" s="29" t="s">
        <v>75</v>
      </c>
      <c r="Q12" s="36">
        <v>20.97</v>
      </c>
      <c r="R12" s="37">
        <v>0.05</v>
      </c>
    </row>
    <row r="13" spans="2:18">
      <c r="B13" s="33">
        <v>40549</v>
      </c>
      <c r="C13" s="29" t="s">
        <v>64</v>
      </c>
      <c r="D13" s="29" t="s">
        <v>83</v>
      </c>
      <c r="E13" s="29">
        <v>3</v>
      </c>
      <c r="F13" s="29" t="s">
        <v>72</v>
      </c>
      <c r="G13" s="29" t="s">
        <v>73</v>
      </c>
      <c r="H13" s="34">
        <f>IF(Sales[[#This Row],[Channel]]="Affiliate",VLOOKUP(Sales[[#This Row],[Product ID]],Products[],5,)*VLOOKUP(Sales[[#This Row],[Product ID]],Products[],6,)*Sales[[#This Row],[Units]]*66,0)</f>
        <v>474.72480000000002</v>
      </c>
      <c r="I13" s="35">
        <f>VLOOKUP(Sales[[#This Row],[Product ID]],Products[],5,)*Sales[[#This Row],[Units]]*66</f>
        <v>5934.0599999999995</v>
      </c>
      <c r="J13" s="29" t="str">
        <f>VLOOKUP(Sales[[#This Row],[Product ID]],Products[],3,)</f>
        <v>Cash Flow Modeling Course</v>
      </c>
      <c r="M13" s="29" t="s">
        <v>84</v>
      </c>
      <c r="N13" s="29" t="s">
        <v>66</v>
      </c>
      <c r="O13" s="29" t="s">
        <v>85</v>
      </c>
      <c r="P13" s="29" t="s">
        <v>75</v>
      </c>
      <c r="Q13" s="36">
        <v>20.97</v>
      </c>
      <c r="R13" s="37">
        <v>0.05</v>
      </c>
    </row>
    <row r="14" spans="2:18">
      <c r="B14" s="33">
        <v>40550</v>
      </c>
      <c r="C14" s="29" t="s">
        <v>56</v>
      </c>
      <c r="D14" s="29" t="s">
        <v>65</v>
      </c>
      <c r="E14" s="29">
        <v>4</v>
      </c>
      <c r="F14" s="29" t="s">
        <v>58</v>
      </c>
      <c r="G14" s="29" t="s">
        <v>73</v>
      </c>
      <c r="H14" s="34">
        <f>IF(Sales[[#This Row],[Channel]]="Affiliate",VLOOKUP(Sales[[#This Row],[Product ID]],Products[],5,)*VLOOKUP(Sales[[#This Row],[Product ID]],Products[],6,)*Sales[[#This Row],[Units]]*66,0)</f>
        <v>0</v>
      </c>
      <c r="I14" s="35">
        <f>VLOOKUP(Sales[[#This Row],[Product ID]],Products[],5,)*Sales[[#This Row],[Units]]*66</f>
        <v>1584</v>
      </c>
      <c r="J14" s="29" t="str">
        <f>VLOOKUP(Sales[[#This Row],[Product ID]],Products[],3,)</f>
        <v>Football Field Charts Template</v>
      </c>
      <c r="M14" s="29" t="s">
        <v>86</v>
      </c>
      <c r="N14" s="29" t="s">
        <v>66</v>
      </c>
      <c r="O14" s="29" t="s">
        <v>87</v>
      </c>
      <c r="P14" s="29" t="s">
        <v>75</v>
      </c>
      <c r="Q14" s="36">
        <v>22.169999999999998</v>
      </c>
      <c r="R14" s="37">
        <v>0.05</v>
      </c>
    </row>
    <row r="15" spans="2:18">
      <c r="B15" s="33">
        <v>40551</v>
      </c>
      <c r="C15" s="29" t="s">
        <v>56</v>
      </c>
      <c r="D15" s="29" t="s">
        <v>81</v>
      </c>
      <c r="E15" s="29">
        <v>4</v>
      </c>
      <c r="F15" s="29" t="s">
        <v>72</v>
      </c>
      <c r="G15" s="29" t="s">
        <v>59</v>
      </c>
      <c r="H15" s="34">
        <f>IF(Sales[[#This Row],[Channel]]="Affiliate",VLOOKUP(Sales[[#This Row],[Product ID]],Products[],5,)*VLOOKUP(Sales[[#This Row],[Product ID]],Products[],6,)*Sales[[#This Row],[Units]]*66,0)</f>
        <v>276.80399999999997</v>
      </c>
      <c r="I15" s="35">
        <f>VLOOKUP(Sales[[#This Row],[Product ID]],Products[],5,)*Sales[[#This Row],[Units]]*66</f>
        <v>5536.08</v>
      </c>
      <c r="J15" s="29" t="str">
        <f>VLOOKUP(Sales[[#This Row],[Product ID]],Products[],3,)</f>
        <v>Real Estate Template - V 1</v>
      </c>
      <c r="M15" s="29" t="s">
        <v>88</v>
      </c>
      <c r="N15" s="29" t="s">
        <v>66</v>
      </c>
      <c r="O15" s="29" t="s">
        <v>89</v>
      </c>
      <c r="P15" s="29" t="s">
        <v>90</v>
      </c>
      <c r="Q15" s="36">
        <v>27</v>
      </c>
      <c r="R15" s="37">
        <v>0.08</v>
      </c>
    </row>
    <row r="16" spans="2:18">
      <c r="B16" s="33">
        <v>40552</v>
      </c>
      <c r="C16" s="29" t="s">
        <v>64</v>
      </c>
      <c r="D16" s="29" t="s">
        <v>81</v>
      </c>
      <c r="E16" s="29">
        <v>4</v>
      </c>
      <c r="F16" s="29" t="s">
        <v>72</v>
      </c>
      <c r="G16" s="29" t="s">
        <v>59</v>
      </c>
      <c r="H16" s="34">
        <f>IF(Sales[[#This Row],[Channel]]="Affiliate",VLOOKUP(Sales[[#This Row],[Product ID]],Products[],5,)*VLOOKUP(Sales[[#This Row],[Product ID]],Products[],6,)*Sales[[#This Row],[Units]]*66,0)</f>
        <v>276.80399999999997</v>
      </c>
      <c r="I16" s="35">
        <f>VLOOKUP(Sales[[#This Row],[Product ID]],Products[],5,)*Sales[[#This Row],[Units]]*66</f>
        <v>5536.08</v>
      </c>
      <c r="J16" s="29" t="str">
        <f>VLOOKUP(Sales[[#This Row],[Product ID]],Products[],3,)</f>
        <v>Real Estate Template - V 1</v>
      </c>
      <c r="M16" s="29" t="s">
        <v>83</v>
      </c>
      <c r="N16" s="29" t="s">
        <v>91</v>
      </c>
      <c r="O16" s="29" t="s">
        <v>92</v>
      </c>
      <c r="P16" s="29" t="s">
        <v>90</v>
      </c>
      <c r="Q16" s="36">
        <v>29.97</v>
      </c>
      <c r="R16" s="37">
        <v>0.08</v>
      </c>
    </row>
    <row r="17" spans="2:18">
      <c r="B17" s="33">
        <v>40553</v>
      </c>
      <c r="C17" s="29" t="s">
        <v>56</v>
      </c>
      <c r="D17" s="29" t="s">
        <v>57</v>
      </c>
      <c r="E17" s="29">
        <v>3</v>
      </c>
      <c r="F17" s="29" t="s">
        <v>72</v>
      </c>
      <c r="G17" s="29" t="s">
        <v>59</v>
      </c>
      <c r="H17" s="34">
        <f>IF(Sales[[#This Row],[Channel]]="Affiliate",VLOOKUP(Sales[[#This Row],[Product ID]],Products[],5,)*VLOOKUP(Sales[[#This Row],[Product ID]],Products[],6,)*Sales[[#This Row],[Units]]*66,0)</f>
        <v>148.5</v>
      </c>
      <c r="I17" s="35">
        <f>VLOOKUP(Sales[[#This Row],[Product ID]],Products[],5,)*Sales[[#This Row],[Units]]*66</f>
        <v>2970</v>
      </c>
      <c r="J17" s="29" t="str">
        <f>VLOOKUP(Sales[[#This Row],[Product ID]],Products[],3,)</f>
        <v>Balance Sheet Template -  V 1.1</v>
      </c>
      <c r="M17" s="29" t="s">
        <v>69</v>
      </c>
      <c r="N17" s="29" t="s">
        <v>91</v>
      </c>
      <c r="O17" s="29" t="s">
        <v>93</v>
      </c>
      <c r="P17" s="29" t="s">
        <v>90</v>
      </c>
      <c r="Q17" s="36">
        <v>43.5</v>
      </c>
      <c r="R17" s="37">
        <v>0.08</v>
      </c>
    </row>
    <row r="18" spans="2:18">
      <c r="B18" s="33">
        <v>40555</v>
      </c>
      <c r="C18" s="29" t="s">
        <v>64</v>
      </c>
      <c r="D18" s="29" t="s">
        <v>76</v>
      </c>
      <c r="E18" s="29">
        <v>1</v>
      </c>
      <c r="F18" s="29" t="s">
        <v>58</v>
      </c>
      <c r="G18" s="29" t="s">
        <v>59</v>
      </c>
      <c r="H18" s="34">
        <f>IF(Sales[[#This Row],[Channel]]="Affiliate",VLOOKUP(Sales[[#This Row],[Product ID]],Products[],5,)*VLOOKUP(Sales[[#This Row],[Product ID]],Products[],6,)*Sales[[#This Row],[Units]]*66,0)</f>
        <v>0</v>
      </c>
      <c r="I18" s="35">
        <f>VLOOKUP(Sales[[#This Row],[Product ID]],Products[],5,)*Sales[[#This Row],[Units]]*66</f>
        <v>990</v>
      </c>
      <c r="J18" s="29" t="str">
        <f>VLOOKUP(Sales[[#This Row],[Product ID]],Products[],3,)</f>
        <v>Cash Flow Template -  V 2.0</v>
      </c>
    </row>
    <row r="19" spans="2:18">
      <c r="B19" s="33">
        <v>40555</v>
      </c>
      <c r="C19" s="29" t="s">
        <v>64</v>
      </c>
      <c r="D19" s="29" t="s">
        <v>88</v>
      </c>
      <c r="E19" s="29">
        <v>4</v>
      </c>
      <c r="F19" s="29" t="s">
        <v>72</v>
      </c>
      <c r="G19" s="29" t="s">
        <v>59</v>
      </c>
      <c r="H19" s="34">
        <f>IF(Sales[[#This Row],[Channel]]="Affiliate",VLOOKUP(Sales[[#This Row],[Product ID]],Products[],5,)*VLOOKUP(Sales[[#This Row],[Product ID]],Products[],6,)*Sales[[#This Row],[Units]]*66,0)</f>
        <v>570.24</v>
      </c>
      <c r="I19" s="35">
        <f>VLOOKUP(Sales[[#This Row],[Product ID]],Products[],5,)*Sales[[#This Row],[Units]]*66</f>
        <v>7128</v>
      </c>
      <c r="J19" s="29" t="str">
        <f>VLOOKUP(Sales[[#This Row],[Product ID]],Products[],3,)</f>
        <v>Project Finance - Automated Schedules</v>
      </c>
    </row>
    <row r="20" spans="2:18">
      <c r="B20" s="33">
        <v>40556</v>
      </c>
      <c r="C20" s="29" t="s">
        <v>64</v>
      </c>
      <c r="D20" s="29" t="s">
        <v>65</v>
      </c>
      <c r="E20" s="29">
        <v>2</v>
      </c>
      <c r="F20" s="29" t="s">
        <v>72</v>
      </c>
      <c r="G20" s="29" t="s">
        <v>59</v>
      </c>
      <c r="H20" s="34">
        <f>IF(Sales[[#This Row],[Channel]]="Affiliate",VLOOKUP(Sales[[#This Row],[Product ID]],Products[],5,)*VLOOKUP(Sales[[#This Row],[Product ID]],Products[],6,)*Sales[[#This Row],[Units]]*66,0)</f>
        <v>15.84</v>
      </c>
      <c r="I20" s="35">
        <f>VLOOKUP(Sales[[#This Row],[Product ID]],Products[],5,)*Sales[[#This Row],[Units]]*66</f>
        <v>792</v>
      </c>
      <c r="J20" s="29" t="str">
        <f>VLOOKUP(Sales[[#This Row],[Product ID]],Products[],3,)</f>
        <v>Football Field Charts Template</v>
      </c>
      <c r="M20" s="31" t="s">
        <v>94</v>
      </c>
    </row>
    <row r="21" spans="2:18">
      <c r="B21" s="33">
        <v>40557</v>
      </c>
      <c r="C21" s="29" t="s">
        <v>56</v>
      </c>
      <c r="D21" s="29" t="s">
        <v>78</v>
      </c>
      <c r="E21" s="29">
        <v>1</v>
      </c>
      <c r="F21" s="29" t="s">
        <v>58</v>
      </c>
      <c r="G21" s="29" t="s">
        <v>59</v>
      </c>
      <c r="H21" s="34">
        <f>IF(Sales[[#This Row],[Channel]]="Affiliate",VLOOKUP(Sales[[#This Row],[Product ID]],Products[],5,)*VLOOKUP(Sales[[#This Row],[Product ID]],Products[],6,)*Sales[[#This Row],[Units]]*66,0)</f>
        <v>0</v>
      </c>
      <c r="I21" s="35">
        <f>VLOOKUP(Sales[[#This Row],[Product ID]],Products[],5,)*Sales[[#This Row],[Units]]*66</f>
        <v>990</v>
      </c>
      <c r="J21" s="29" t="str">
        <f>VLOOKUP(Sales[[#This Row],[Product ID]],Products[],3,)</f>
        <v>P&amp;L Statement Template -  V 2.0</v>
      </c>
      <c r="M21" s="29" t="s">
        <v>95</v>
      </c>
    </row>
    <row r="22" spans="2:18">
      <c r="B22" s="33">
        <v>40558</v>
      </c>
      <c r="C22" s="29" t="s">
        <v>64</v>
      </c>
      <c r="D22" s="29" t="s">
        <v>76</v>
      </c>
      <c r="E22" s="29">
        <v>3</v>
      </c>
      <c r="F22" s="29" t="s">
        <v>58</v>
      </c>
      <c r="G22" s="29" t="s">
        <v>59</v>
      </c>
      <c r="H22" s="34">
        <f>IF(Sales[[#This Row],[Channel]]="Affiliate",VLOOKUP(Sales[[#This Row],[Product ID]],Products[],5,)*VLOOKUP(Sales[[#This Row],[Product ID]],Products[],6,)*Sales[[#This Row],[Units]]*66,0)</f>
        <v>0</v>
      </c>
      <c r="I22" s="35">
        <f>VLOOKUP(Sales[[#This Row],[Product ID]],Products[],5,)*Sales[[#This Row],[Units]]*66</f>
        <v>2970</v>
      </c>
      <c r="J22" s="29" t="str">
        <f>VLOOKUP(Sales[[#This Row],[Product ID]],Products[],3,)</f>
        <v>Cash Flow Template -  V 2.0</v>
      </c>
      <c r="M22" s="29" t="s">
        <v>96</v>
      </c>
    </row>
    <row r="23" spans="2:18">
      <c r="B23" s="33">
        <v>40560</v>
      </c>
      <c r="C23" s="29" t="s">
        <v>56</v>
      </c>
      <c r="D23" s="29" t="s">
        <v>70</v>
      </c>
      <c r="E23" s="29">
        <v>1</v>
      </c>
      <c r="F23" s="29" t="s">
        <v>72</v>
      </c>
      <c r="G23" s="29" t="s">
        <v>59</v>
      </c>
      <c r="H23" s="34">
        <f>IF(Sales[[#This Row],[Channel]]="Affiliate",VLOOKUP(Sales[[#This Row],[Product ID]],Products[],5,)*VLOOKUP(Sales[[#This Row],[Product ID]],Products[],6,)*Sales[[#This Row],[Units]]*66,0)</f>
        <v>17.82</v>
      </c>
      <c r="I23" s="35">
        <f>VLOOKUP(Sales[[#This Row],[Product ID]],Products[],5,)*Sales[[#This Row],[Units]]*66</f>
        <v>891</v>
      </c>
      <c r="J23" s="29" t="str">
        <f>VLOOKUP(Sales[[#This Row],[Product ID]],Products[],3,)</f>
        <v>Ebook - Important Ratios and Metrics</v>
      </c>
      <c r="M23" s="29" t="s">
        <v>97</v>
      </c>
    </row>
    <row r="24" spans="2:18">
      <c r="B24" s="33">
        <v>40560</v>
      </c>
      <c r="C24" s="29" t="s">
        <v>56</v>
      </c>
      <c r="D24" s="29" t="s">
        <v>57</v>
      </c>
      <c r="E24" s="29">
        <v>4</v>
      </c>
      <c r="F24" s="29" t="s">
        <v>58</v>
      </c>
      <c r="G24" s="29" t="s">
        <v>59</v>
      </c>
      <c r="H24" s="34">
        <f>IF(Sales[[#This Row],[Channel]]="Affiliate",VLOOKUP(Sales[[#This Row],[Product ID]],Products[],5,)*VLOOKUP(Sales[[#This Row],[Product ID]],Products[],6,)*Sales[[#This Row],[Units]]*66,0)</f>
        <v>0</v>
      </c>
      <c r="I24" s="35">
        <f>VLOOKUP(Sales[[#This Row],[Product ID]],Products[],5,)*Sales[[#This Row],[Units]]*66</f>
        <v>3960</v>
      </c>
      <c r="J24" s="29" t="str">
        <f>VLOOKUP(Sales[[#This Row],[Product ID]],Products[],3,)</f>
        <v>Balance Sheet Template -  V 1.1</v>
      </c>
    </row>
    <row r="25" spans="2:18">
      <c r="B25" s="33">
        <v>40560</v>
      </c>
      <c r="C25" s="29" t="s">
        <v>56</v>
      </c>
      <c r="D25" s="29" t="s">
        <v>60</v>
      </c>
      <c r="E25" s="29">
        <v>3</v>
      </c>
      <c r="F25" s="29" t="s">
        <v>72</v>
      </c>
      <c r="G25" s="29" t="s">
        <v>59</v>
      </c>
      <c r="H25" s="34">
        <f>IF(Sales[[#This Row],[Channel]]="Affiliate",VLOOKUP(Sales[[#This Row],[Product ID]],Products[],5,)*VLOOKUP(Sales[[#This Row],[Product ID]],Products[],6,)*Sales[[#This Row],[Units]]*66,0)</f>
        <v>0</v>
      </c>
      <c r="I25" s="35">
        <f>VLOOKUP(Sales[[#This Row],[Product ID]],Products[],5,)*Sales[[#This Row],[Units]]*66</f>
        <v>0</v>
      </c>
      <c r="J25" s="29" t="str">
        <f>VLOOKUP(Sales[[#This Row],[Product ID]],Products[],3,)</f>
        <v>Ebook - Guide to Understanding Financial Statements</v>
      </c>
    </row>
    <row r="26" spans="2:18">
      <c r="B26" s="33">
        <v>40562</v>
      </c>
      <c r="C26" s="29" t="s">
        <v>64</v>
      </c>
      <c r="D26" s="29" t="s">
        <v>65</v>
      </c>
      <c r="E26" s="29">
        <v>3</v>
      </c>
      <c r="F26" s="29" t="s">
        <v>72</v>
      </c>
      <c r="G26" s="29" t="s">
        <v>59</v>
      </c>
      <c r="H26" s="34">
        <f>IF(Sales[[#This Row],[Channel]]="Affiliate",VLOOKUP(Sales[[#This Row],[Product ID]],Products[],5,)*VLOOKUP(Sales[[#This Row],[Product ID]],Products[],6,)*Sales[[#This Row],[Units]]*66,0)</f>
        <v>23.759999999999998</v>
      </c>
      <c r="I26" s="35">
        <f>VLOOKUP(Sales[[#This Row],[Product ID]],Products[],5,)*Sales[[#This Row],[Units]]*66</f>
        <v>1188</v>
      </c>
      <c r="J26" s="29" t="str">
        <f>VLOOKUP(Sales[[#This Row],[Product ID]],Products[],3,)</f>
        <v>Football Field Charts Template</v>
      </c>
    </row>
    <row r="27" spans="2:18">
      <c r="B27" s="33">
        <v>40564</v>
      </c>
      <c r="C27" s="29" t="s">
        <v>56</v>
      </c>
      <c r="D27" s="29" t="s">
        <v>78</v>
      </c>
      <c r="E27" s="29">
        <v>2</v>
      </c>
      <c r="F27" s="29" t="s">
        <v>58</v>
      </c>
      <c r="G27" s="29" t="s">
        <v>59</v>
      </c>
      <c r="H27" s="34">
        <f>IF(Sales[[#This Row],[Channel]]="Affiliate",VLOOKUP(Sales[[#This Row],[Product ID]],Products[],5,)*VLOOKUP(Sales[[#This Row],[Product ID]],Products[],6,)*Sales[[#This Row],[Units]]*66,0)</f>
        <v>0</v>
      </c>
      <c r="I27" s="35">
        <f>VLOOKUP(Sales[[#This Row],[Product ID]],Products[],5,)*Sales[[#This Row],[Units]]*66</f>
        <v>1980</v>
      </c>
      <c r="J27" s="29" t="str">
        <f>VLOOKUP(Sales[[#This Row],[Product ID]],Products[],3,)</f>
        <v>P&amp;L Statement Template -  V 2.0</v>
      </c>
    </row>
    <row r="28" spans="2:18">
      <c r="B28" s="33">
        <v>40565</v>
      </c>
      <c r="C28" s="29" t="s">
        <v>64</v>
      </c>
      <c r="D28" s="29" t="s">
        <v>60</v>
      </c>
      <c r="E28" s="29">
        <v>4</v>
      </c>
      <c r="F28" s="29" t="s">
        <v>58</v>
      </c>
      <c r="G28" s="29" t="s">
        <v>59</v>
      </c>
      <c r="H28" s="34">
        <f>IF(Sales[[#This Row],[Channel]]="Affiliate",VLOOKUP(Sales[[#This Row],[Product ID]],Products[],5,)*VLOOKUP(Sales[[#This Row],[Product ID]],Products[],6,)*Sales[[#This Row],[Units]]*66,0)</f>
        <v>0</v>
      </c>
      <c r="I28" s="35">
        <f>VLOOKUP(Sales[[#This Row],[Product ID]],Products[],5,)*Sales[[#This Row],[Units]]*66</f>
        <v>0</v>
      </c>
      <c r="J28" s="29" t="str">
        <f>VLOOKUP(Sales[[#This Row],[Product ID]],Products[],3,)</f>
        <v>Ebook - Guide to Understanding Financial Statements</v>
      </c>
    </row>
    <row r="29" spans="2:18">
      <c r="B29" s="33">
        <v>40568</v>
      </c>
      <c r="C29" s="29" t="s">
        <v>98</v>
      </c>
      <c r="D29" s="29" t="s">
        <v>76</v>
      </c>
      <c r="E29" s="29">
        <v>3</v>
      </c>
      <c r="F29" s="29" t="s">
        <v>58</v>
      </c>
      <c r="G29" s="29" t="s">
        <v>73</v>
      </c>
      <c r="H29" s="34">
        <f>IF(Sales[[#This Row],[Channel]]="Affiliate",VLOOKUP(Sales[[#This Row],[Product ID]],Products[],5,)*VLOOKUP(Sales[[#This Row],[Product ID]],Products[],6,)*Sales[[#This Row],[Units]]*66,0)</f>
        <v>0</v>
      </c>
      <c r="I29" s="35">
        <f>VLOOKUP(Sales[[#This Row],[Product ID]],Products[],5,)*Sales[[#This Row],[Units]]*66</f>
        <v>2970</v>
      </c>
      <c r="J29" s="29" t="str">
        <f>VLOOKUP(Sales[[#This Row],[Product ID]],Products[],3,)</f>
        <v>Cash Flow Template -  V 2.0</v>
      </c>
    </row>
    <row r="30" spans="2:18">
      <c r="B30" s="33">
        <v>40570</v>
      </c>
      <c r="C30" s="29" t="s">
        <v>64</v>
      </c>
      <c r="D30" s="29" t="s">
        <v>88</v>
      </c>
      <c r="E30" s="29">
        <v>3</v>
      </c>
      <c r="F30" s="29" t="s">
        <v>80</v>
      </c>
      <c r="G30" s="29" t="s">
        <v>59</v>
      </c>
      <c r="H30" s="34">
        <f>IF(Sales[[#This Row],[Channel]]="Affiliate",VLOOKUP(Sales[[#This Row],[Product ID]],Products[],5,)*VLOOKUP(Sales[[#This Row],[Product ID]],Products[],6,)*Sales[[#This Row],[Units]]*66,0)</f>
        <v>0</v>
      </c>
      <c r="I30" s="35">
        <f>VLOOKUP(Sales[[#This Row],[Product ID]],Products[],5,)*Sales[[#This Row],[Units]]*66</f>
        <v>5346</v>
      </c>
      <c r="J30" s="29" t="str">
        <f>VLOOKUP(Sales[[#This Row],[Product ID]],Products[],3,)</f>
        <v>Project Finance - Automated Schedules</v>
      </c>
    </row>
    <row r="31" spans="2:18">
      <c r="B31" s="33">
        <v>40571</v>
      </c>
      <c r="C31" s="29" t="s">
        <v>98</v>
      </c>
      <c r="D31" s="29" t="s">
        <v>86</v>
      </c>
      <c r="E31" s="29">
        <v>1</v>
      </c>
      <c r="F31" s="29" t="s">
        <v>58</v>
      </c>
      <c r="G31" s="29" t="s">
        <v>59</v>
      </c>
      <c r="H31" s="34">
        <f>IF(Sales[[#This Row],[Channel]]="Affiliate",VLOOKUP(Sales[[#This Row],[Product ID]],Products[],5,)*VLOOKUP(Sales[[#This Row],[Product ID]],Products[],6,)*Sales[[#This Row],[Units]]*66,0)</f>
        <v>0</v>
      </c>
      <c r="I31" s="35">
        <f>VLOOKUP(Sales[[#This Row],[Product ID]],Products[],5,)*Sales[[#This Row],[Units]]*66</f>
        <v>1463.2199999999998</v>
      </c>
      <c r="J31" s="29" t="str">
        <f>VLOOKUP(Sales[[#This Row],[Product ID]],Products[],3,)</f>
        <v>StartUp Modeling Template - New</v>
      </c>
    </row>
    <row r="32" spans="2:18">
      <c r="B32" s="33">
        <v>40572</v>
      </c>
      <c r="C32" s="29" t="s">
        <v>56</v>
      </c>
      <c r="D32" s="29" t="s">
        <v>78</v>
      </c>
      <c r="E32" s="29">
        <v>3</v>
      </c>
      <c r="F32" s="29" t="s">
        <v>72</v>
      </c>
      <c r="G32" s="29" t="s">
        <v>73</v>
      </c>
      <c r="H32" s="34">
        <f>IF(Sales[[#This Row],[Channel]]="Affiliate",VLOOKUP(Sales[[#This Row],[Product ID]],Products[],5,)*VLOOKUP(Sales[[#This Row],[Product ID]],Products[],6,)*Sales[[#This Row],[Units]]*66,0)</f>
        <v>148.5</v>
      </c>
      <c r="I32" s="35">
        <f>VLOOKUP(Sales[[#This Row],[Product ID]],Products[],5,)*Sales[[#This Row],[Units]]*66</f>
        <v>2970</v>
      </c>
      <c r="J32" s="29" t="str">
        <f>VLOOKUP(Sales[[#This Row],[Product ID]],Products[],3,)</f>
        <v>P&amp;L Statement Template -  V 2.0</v>
      </c>
    </row>
    <row r="33" spans="2:10">
      <c r="B33" s="33">
        <v>40572</v>
      </c>
      <c r="C33" s="29" t="s">
        <v>56</v>
      </c>
      <c r="D33" s="29" t="s">
        <v>57</v>
      </c>
      <c r="E33" s="29">
        <v>4</v>
      </c>
      <c r="F33" s="29" t="s">
        <v>58</v>
      </c>
      <c r="G33" s="29" t="s">
        <v>59</v>
      </c>
      <c r="H33" s="34">
        <f>IF(Sales[[#This Row],[Channel]]="Affiliate",VLOOKUP(Sales[[#This Row],[Product ID]],Products[],5,)*VLOOKUP(Sales[[#This Row],[Product ID]],Products[],6,)*Sales[[#This Row],[Units]]*66,0)</f>
        <v>0</v>
      </c>
      <c r="I33" s="35">
        <f>VLOOKUP(Sales[[#This Row],[Product ID]],Products[],5,)*Sales[[#This Row],[Units]]*66</f>
        <v>3960</v>
      </c>
      <c r="J33" s="29" t="str">
        <f>VLOOKUP(Sales[[#This Row],[Product ID]],Products[],3,)</f>
        <v>Balance Sheet Template -  V 1.1</v>
      </c>
    </row>
    <row r="34" spans="2:10">
      <c r="B34" s="33">
        <v>40573</v>
      </c>
      <c r="C34" s="29" t="s">
        <v>64</v>
      </c>
      <c r="D34" s="29" t="s">
        <v>65</v>
      </c>
      <c r="E34" s="29">
        <v>1</v>
      </c>
      <c r="F34" s="29" t="s">
        <v>72</v>
      </c>
      <c r="G34" s="29" t="s">
        <v>59</v>
      </c>
      <c r="H34" s="34">
        <f>IF(Sales[[#This Row],[Channel]]="Affiliate",VLOOKUP(Sales[[#This Row],[Product ID]],Products[],5,)*VLOOKUP(Sales[[#This Row],[Product ID]],Products[],6,)*Sales[[#This Row],[Units]]*66,0)</f>
        <v>7.92</v>
      </c>
      <c r="I34" s="35">
        <f>VLOOKUP(Sales[[#This Row],[Product ID]],Products[],5,)*Sales[[#This Row],[Units]]*66</f>
        <v>396</v>
      </c>
      <c r="J34" s="29" t="str">
        <f>VLOOKUP(Sales[[#This Row],[Product ID]],Products[],3,)</f>
        <v>Football Field Charts Template</v>
      </c>
    </row>
    <row r="35" spans="2:10">
      <c r="B35" s="33">
        <v>40575</v>
      </c>
      <c r="C35" s="29" t="s">
        <v>56</v>
      </c>
      <c r="D35" s="29" t="s">
        <v>78</v>
      </c>
      <c r="E35" s="29">
        <v>1</v>
      </c>
      <c r="F35" s="29" t="s">
        <v>80</v>
      </c>
      <c r="G35" s="29" t="s">
        <v>73</v>
      </c>
      <c r="H35" s="34">
        <f>IF(Sales[[#This Row],[Channel]]="Affiliate",VLOOKUP(Sales[[#This Row],[Product ID]],Products[],5,)*VLOOKUP(Sales[[#This Row],[Product ID]],Products[],6,)*Sales[[#This Row],[Units]]*66,0)</f>
        <v>0</v>
      </c>
      <c r="I35" s="35">
        <f>VLOOKUP(Sales[[#This Row],[Product ID]],Products[],5,)*Sales[[#This Row],[Units]]*66</f>
        <v>990</v>
      </c>
      <c r="J35" s="29" t="str">
        <f>VLOOKUP(Sales[[#This Row],[Product ID]],Products[],3,)</f>
        <v>P&amp;L Statement Template -  V 2.0</v>
      </c>
    </row>
    <row r="36" spans="2:10">
      <c r="B36" s="33">
        <v>40578</v>
      </c>
      <c r="C36" s="29" t="s">
        <v>56</v>
      </c>
      <c r="D36" s="29" t="s">
        <v>88</v>
      </c>
      <c r="E36" s="29">
        <v>1</v>
      </c>
      <c r="F36" s="29" t="s">
        <v>80</v>
      </c>
      <c r="G36" s="29" t="s">
        <v>59</v>
      </c>
      <c r="H36" s="34">
        <f>IF(Sales[[#This Row],[Channel]]="Affiliate",VLOOKUP(Sales[[#This Row],[Product ID]],Products[],5,)*VLOOKUP(Sales[[#This Row],[Product ID]],Products[],6,)*Sales[[#This Row],[Units]]*66,0)</f>
        <v>0</v>
      </c>
      <c r="I36" s="35">
        <f>VLOOKUP(Sales[[#This Row],[Product ID]],Products[],5,)*Sales[[#This Row],[Units]]*66</f>
        <v>1782</v>
      </c>
      <c r="J36" s="29" t="str">
        <f>VLOOKUP(Sales[[#This Row],[Product ID]],Products[],3,)</f>
        <v>Project Finance - Automated Schedules</v>
      </c>
    </row>
    <row r="37" spans="2:10">
      <c r="B37" s="33">
        <v>40579</v>
      </c>
      <c r="C37" s="29" t="s">
        <v>56</v>
      </c>
      <c r="D37" s="29" t="s">
        <v>76</v>
      </c>
      <c r="E37" s="29">
        <v>2</v>
      </c>
      <c r="F37" s="29" t="s">
        <v>72</v>
      </c>
      <c r="G37" s="29" t="s">
        <v>73</v>
      </c>
      <c r="H37" s="34">
        <f>IF(Sales[[#This Row],[Channel]]="Affiliate",VLOOKUP(Sales[[#This Row],[Product ID]],Products[],5,)*VLOOKUP(Sales[[#This Row],[Product ID]],Products[],6,)*Sales[[#This Row],[Units]]*66,0)</f>
        <v>99</v>
      </c>
      <c r="I37" s="35">
        <f>VLOOKUP(Sales[[#This Row],[Product ID]],Products[],5,)*Sales[[#This Row],[Units]]*66</f>
        <v>1980</v>
      </c>
      <c r="J37" s="29" t="str">
        <f>VLOOKUP(Sales[[#This Row],[Product ID]],Products[],3,)</f>
        <v>Cash Flow Template -  V 2.0</v>
      </c>
    </row>
    <row r="38" spans="2:10">
      <c r="B38" s="33">
        <v>40582</v>
      </c>
      <c r="C38" s="29" t="s">
        <v>56</v>
      </c>
      <c r="D38" s="29" t="s">
        <v>83</v>
      </c>
      <c r="E38" s="29">
        <v>4</v>
      </c>
      <c r="F38" s="29" t="s">
        <v>72</v>
      </c>
      <c r="G38" s="29" t="s">
        <v>59</v>
      </c>
      <c r="H38" s="34">
        <f>IF(Sales[[#This Row],[Channel]]="Affiliate",VLOOKUP(Sales[[#This Row],[Product ID]],Products[],5,)*VLOOKUP(Sales[[#This Row],[Product ID]],Products[],6,)*Sales[[#This Row],[Units]]*66,0)</f>
        <v>632.96640000000002</v>
      </c>
      <c r="I38" s="35">
        <f>VLOOKUP(Sales[[#This Row],[Product ID]],Products[],5,)*Sales[[#This Row],[Units]]*66</f>
        <v>7912.08</v>
      </c>
      <c r="J38" s="29" t="str">
        <f>VLOOKUP(Sales[[#This Row],[Product ID]],Products[],3,)</f>
        <v>Cash Flow Modeling Course</v>
      </c>
    </row>
    <row r="39" spans="2:10">
      <c r="B39" s="33">
        <v>40585</v>
      </c>
      <c r="C39" s="29" t="s">
        <v>64</v>
      </c>
      <c r="D39" s="29" t="s">
        <v>76</v>
      </c>
      <c r="E39" s="29">
        <v>2</v>
      </c>
      <c r="F39" s="29" t="s">
        <v>58</v>
      </c>
      <c r="G39" s="29" t="s">
        <v>73</v>
      </c>
      <c r="H39" s="34">
        <f>IF(Sales[[#This Row],[Channel]]="Affiliate",VLOOKUP(Sales[[#This Row],[Product ID]],Products[],5,)*VLOOKUP(Sales[[#This Row],[Product ID]],Products[],6,)*Sales[[#This Row],[Units]]*66,0)</f>
        <v>0</v>
      </c>
      <c r="I39" s="35">
        <f>VLOOKUP(Sales[[#This Row],[Product ID]],Products[],5,)*Sales[[#This Row],[Units]]*66</f>
        <v>1980</v>
      </c>
      <c r="J39" s="29" t="str">
        <f>VLOOKUP(Sales[[#This Row],[Product ID]],Products[],3,)</f>
        <v>Cash Flow Template -  V 2.0</v>
      </c>
    </row>
    <row r="40" spans="2:10">
      <c r="B40" s="33">
        <v>40586</v>
      </c>
      <c r="C40" s="29" t="s">
        <v>64</v>
      </c>
      <c r="D40" s="29" t="s">
        <v>70</v>
      </c>
      <c r="E40" s="29">
        <v>3</v>
      </c>
      <c r="F40" s="29" t="s">
        <v>72</v>
      </c>
      <c r="G40" s="29" t="s">
        <v>73</v>
      </c>
      <c r="H40" s="34">
        <f>IF(Sales[[#This Row],[Channel]]="Affiliate",VLOOKUP(Sales[[#This Row],[Product ID]],Products[],5,)*VLOOKUP(Sales[[#This Row],[Product ID]],Products[],6,)*Sales[[#This Row],[Units]]*66,0)</f>
        <v>53.46</v>
      </c>
      <c r="I40" s="35">
        <f>VLOOKUP(Sales[[#This Row],[Product ID]],Products[],5,)*Sales[[#This Row],[Units]]*66</f>
        <v>2673</v>
      </c>
      <c r="J40" s="29" t="str">
        <f>VLOOKUP(Sales[[#This Row],[Product ID]],Products[],3,)</f>
        <v>Ebook - Important Ratios and Metrics</v>
      </c>
    </row>
    <row r="41" spans="2:10">
      <c r="B41" s="33">
        <v>40588</v>
      </c>
      <c r="C41" s="29" t="s">
        <v>64</v>
      </c>
      <c r="D41" s="29" t="s">
        <v>78</v>
      </c>
      <c r="E41" s="29">
        <v>3</v>
      </c>
      <c r="F41" s="29" t="s">
        <v>72</v>
      </c>
      <c r="G41" s="29" t="s">
        <v>59</v>
      </c>
      <c r="H41" s="34">
        <f>IF(Sales[[#This Row],[Channel]]="Affiliate",VLOOKUP(Sales[[#This Row],[Product ID]],Products[],5,)*VLOOKUP(Sales[[#This Row],[Product ID]],Products[],6,)*Sales[[#This Row],[Units]]*66,0)</f>
        <v>148.5</v>
      </c>
      <c r="I41" s="35">
        <f>VLOOKUP(Sales[[#This Row],[Product ID]],Products[],5,)*Sales[[#This Row],[Units]]*66</f>
        <v>2970</v>
      </c>
      <c r="J41" s="29" t="str">
        <f>VLOOKUP(Sales[[#This Row],[Product ID]],Products[],3,)</f>
        <v>P&amp;L Statement Template -  V 2.0</v>
      </c>
    </row>
    <row r="42" spans="2:10">
      <c r="B42" s="33">
        <v>40589</v>
      </c>
      <c r="C42" s="29" t="s">
        <v>98</v>
      </c>
      <c r="D42" s="29" t="s">
        <v>81</v>
      </c>
      <c r="E42" s="29">
        <v>2</v>
      </c>
      <c r="F42" s="29" t="s">
        <v>58</v>
      </c>
      <c r="G42" s="29" t="s">
        <v>59</v>
      </c>
      <c r="H42" s="34">
        <f>IF(Sales[[#This Row],[Channel]]="Affiliate",VLOOKUP(Sales[[#This Row],[Product ID]],Products[],5,)*VLOOKUP(Sales[[#This Row],[Product ID]],Products[],6,)*Sales[[#This Row],[Units]]*66,0)</f>
        <v>0</v>
      </c>
      <c r="I42" s="35">
        <f>VLOOKUP(Sales[[#This Row],[Product ID]],Products[],5,)*Sales[[#This Row],[Units]]*66</f>
        <v>2768.04</v>
      </c>
      <c r="J42" s="29" t="str">
        <f>VLOOKUP(Sales[[#This Row],[Product ID]],Products[],3,)</f>
        <v>Real Estate Template - V 1</v>
      </c>
    </row>
    <row r="43" spans="2:10">
      <c r="B43" s="33">
        <v>40590</v>
      </c>
      <c r="C43" s="29" t="s">
        <v>64</v>
      </c>
      <c r="D43" s="29" t="s">
        <v>78</v>
      </c>
      <c r="E43" s="29">
        <v>5</v>
      </c>
      <c r="F43" s="29" t="s">
        <v>58</v>
      </c>
      <c r="G43" s="29" t="s">
        <v>59</v>
      </c>
      <c r="H43" s="34">
        <f>IF(Sales[[#This Row],[Channel]]="Affiliate",VLOOKUP(Sales[[#This Row],[Product ID]],Products[],5,)*VLOOKUP(Sales[[#This Row],[Product ID]],Products[],6,)*Sales[[#This Row],[Units]]*66,0)</f>
        <v>0</v>
      </c>
      <c r="I43" s="35">
        <f>VLOOKUP(Sales[[#This Row],[Product ID]],Products[],5,)*Sales[[#This Row],[Units]]*66</f>
        <v>4950</v>
      </c>
      <c r="J43" s="29" t="str">
        <f>VLOOKUP(Sales[[#This Row],[Product ID]],Products[],3,)</f>
        <v>P&amp;L Statement Template -  V 2.0</v>
      </c>
    </row>
    <row r="44" spans="2:10">
      <c r="B44" s="33">
        <v>40591</v>
      </c>
      <c r="C44" s="29" t="s">
        <v>56</v>
      </c>
      <c r="D44" s="29" t="s">
        <v>65</v>
      </c>
      <c r="E44" s="29">
        <v>1</v>
      </c>
      <c r="F44" s="29" t="s">
        <v>58</v>
      </c>
      <c r="G44" s="29" t="s">
        <v>59</v>
      </c>
      <c r="H44" s="34">
        <f>IF(Sales[[#This Row],[Channel]]="Affiliate",VLOOKUP(Sales[[#This Row],[Product ID]],Products[],5,)*VLOOKUP(Sales[[#This Row],[Product ID]],Products[],6,)*Sales[[#This Row],[Units]]*66,0)</f>
        <v>0</v>
      </c>
      <c r="I44" s="35">
        <f>VLOOKUP(Sales[[#This Row],[Product ID]],Products[],5,)*Sales[[#This Row],[Units]]*66</f>
        <v>396</v>
      </c>
      <c r="J44" s="29" t="str">
        <f>VLOOKUP(Sales[[#This Row],[Product ID]],Products[],3,)</f>
        <v>Football Field Charts Template</v>
      </c>
    </row>
    <row r="45" spans="2:10">
      <c r="B45" s="33">
        <v>40592</v>
      </c>
      <c r="C45" s="29" t="s">
        <v>56</v>
      </c>
      <c r="D45" s="29" t="s">
        <v>83</v>
      </c>
      <c r="E45" s="29">
        <v>3</v>
      </c>
      <c r="F45" s="29" t="s">
        <v>58</v>
      </c>
      <c r="G45" s="29" t="s">
        <v>59</v>
      </c>
      <c r="H45" s="34">
        <f>IF(Sales[[#This Row],[Channel]]="Affiliate",VLOOKUP(Sales[[#This Row],[Product ID]],Products[],5,)*VLOOKUP(Sales[[#This Row],[Product ID]],Products[],6,)*Sales[[#This Row],[Units]]*66,0)</f>
        <v>0</v>
      </c>
      <c r="I45" s="35">
        <f>VLOOKUP(Sales[[#This Row],[Product ID]],Products[],5,)*Sales[[#This Row],[Units]]*66</f>
        <v>5934.0599999999995</v>
      </c>
      <c r="J45" s="29" t="str">
        <f>VLOOKUP(Sales[[#This Row],[Product ID]],Products[],3,)</f>
        <v>Cash Flow Modeling Course</v>
      </c>
    </row>
    <row r="46" spans="2:10">
      <c r="B46" s="33">
        <v>40593</v>
      </c>
      <c r="C46" s="29" t="s">
        <v>56</v>
      </c>
      <c r="D46" s="29" t="s">
        <v>84</v>
      </c>
      <c r="E46" s="29">
        <v>1</v>
      </c>
      <c r="F46" s="29" t="s">
        <v>72</v>
      </c>
      <c r="G46" s="29" t="s">
        <v>59</v>
      </c>
      <c r="H46" s="34">
        <f>IF(Sales[[#This Row],[Channel]]="Affiliate",VLOOKUP(Sales[[#This Row],[Product ID]],Products[],5,)*VLOOKUP(Sales[[#This Row],[Product ID]],Products[],6,)*Sales[[#This Row],[Units]]*66,0)</f>
        <v>69.200999999999993</v>
      </c>
      <c r="I46" s="35">
        <f>VLOOKUP(Sales[[#This Row],[Product ID]],Products[],5,)*Sales[[#This Row],[Units]]*66</f>
        <v>1384.02</v>
      </c>
      <c r="J46" s="29" t="str">
        <f>VLOOKUP(Sales[[#This Row],[Product ID]],Products[],3,)</f>
        <v>Project Finance Template - Automated Schedules</v>
      </c>
    </row>
    <row r="47" spans="2:10">
      <c r="B47" s="33">
        <v>40593</v>
      </c>
      <c r="C47" s="29" t="s">
        <v>64</v>
      </c>
      <c r="D47" s="29" t="s">
        <v>69</v>
      </c>
      <c r="E47" s="29">
        <v>3</v>
      </c>
      <c r="F47" s="29" t="s">
        <v>58</v>
      </c>
      <c r="G47" s="29" t="s">
        <v>59</v>
      </c>
      <c r="H47" s="34">
        <f>IF(Sales[[#This Row],[Channel]]="Affiliate",VLOOKUP(Sales[[#This Row],[Product ID]],Products[],5,)*VLOOKUP(Sales[[#This Row],[Product ID]],Products[],6,)*Sales[[#This Row],[Units]]*66,0)</f>
        <v>0</v>
      </c>
      <c r="I47" s="35">
        <f>VLOOKUP(Sales[[#This Row],[Product ID]],Products[],5,)*Sales[[#This Row],[Units]]*66</f>
        <v>8613</v>
      </c>
      <c r="J47" s="29" t="str">
        <f>VLOOKUP(Sales[[#This Row],[Product ID]],Products[],3,)</f>
        <v>Practical Business Modeling Course</v>
      </c>
    </row>
    <row r="48" spans="2:10">
      <c r="B48" s="33">
        <v>40594</v>
      </c>
      <c r="C48" s="29" t="s">
        <v>64</v>
      </c>
      <c r="D48" s="29" t="s">
        <v>69</v>
      </c>
      <c r="E48" s="29">
        <v>1</v>
      </c>
      <c r="F48" s="29" t="s">
        <v>58</v>
      </c>
      <c r="G48" s="29" t="s">
        <v>59</v>
      </c>
      <c r="H48" s="34">
        <f>IF(Sales[[#This Row],[Channel]]="Affiliate",VLOOKUP(Sales[[#This Row],[Product ID]],Products[],5,)*VLOOKUP(Sales[[#This Row],[Product ID]],Products[],6,)*Sales[[#This Row],[Units]]*66,0)</f>
        <v>0</v>
      </c>
      <c r="I48" s="35">
        <f>VLOOKUP(Sales[[#This Row],[Product ID]],Products[],5,)*Sales[[#This Row],[Units]]*66</f>
        <v>2871</v>
      </c>
      <c r="J48" s="29" t="str">
        <f>VLOOKUP(Sales[[#This Row],[Product ID]],Products[],3,)</f>
        <v>Practical Business Modeling Course</v>
      </c>
    </row>
    <row r="49" spans="2:10">
      <c r="B49" s="33">
        <v>40594</v>
      </c>
      <c r="C49" s="29" t="s">
        <v>56</v>
      </c>
      <c r="D49" s="29" t="s">
        <v>70</v>
      </c>
      <c r="E49" s="29">
        <v>4</v>
      </c>
      <c r="F49" s="29" t="s">
        <v>58</v>
      </c>
      <c r="G49" s="29" t="s">
        <v>73</v>
      </c>
      <c r="H49" s="34">
        <f>IF(Sales[[#This Row],[Channel]]="Affiliate",VLOOKUP(Sales[[#This Row],[Product ID]],Products[],5,)*VLOOKUP(Sales[[#This Row],[Product ID]],Products[],6,)*Sales[[#This Row],[Units]]*66,0)</f>
        <v>0</v>
      </c>
      <c r="I49" s="35">
        <f>VLOOKUP(Sales[[#This Row],[Product ID]],Products[],5,)*Sales[[#This Row],[Units]]*66</f>
        <v>3564</v>
      </c>
      <c r="J49" s="29" t="str">
        <f>VLOOKUP(Sales[[#This Row],[Product ID]],Products[],3,)</f>
        <v>Ebook - Important Ratios and Metrics</v>
      </c>
    </row>
    <row r="50" spans="2:10">
      <c r="B50" s="33">
        <v>40594</v>
      </c>
      <c r="C50" s="29" t="s">
        <v>56</v>
      </c>
      <c r="D50" s="29" t="s">
        <v>83</v>
      </c>
      <c r="E50" s="29">
        <v>2</v>
      </c>
      <c r="F50" s="29" t="s">
        <v>58</v>
      </c>
      <c r="G50" s="29" t="s">
        <v>59</v>
      </c>
      <c r="H50" s="34">
        <f>IF(Sales[[#This Row],[Channel]]="Affiliate",VLOOKUP(Sales[[#This Row],[Product ID]],Products[],5,)*VLOOKUP(Sales[[#This Row],[Product ID]],Products[],6,)*Sales[[#This Row],[Units]]*66,0)</f>
        <v>0</v>
      </c>
      <c r="I50" s="35">
        <f>VLOOKUP(Sales[[#This Row],[Product ID]],Products[],5,)*Sales[[#This Row],[Units]]*66</f>
        <v>3956.04</v>
      </c>
      <c r="J50" s="29" t="str">
        <f>VLOOKUP(Sales[[#This Row],[Product ID]],Products[],3,)</f>
        <v>Cash Flow Modeling Course</v>
      </c>
    </row>
    <row r="51" spans="2:10">
      <c r="B51" s="33">
        <v>40595</v>
      </c>
      <c r="C51" s="29" t="s">
        <v>56</v>
      </c>
      <c r="D51" s="29" t="s">
        <v>83</v>
      </c>
      <c r="E51" s="29">
        <v>3</v>
      </c>
      <c r="F51" s="29" t="s">
        <v>80</v>
      </c>
      <c r="G51" s="29" t="s">
        <v>59</v>
      </c>
      <c r="H51" s="34">
        <f>IF(Sales[[#This Row],[Channel]]="Affiliate",VLOOKUP(Sales[[#This Row],[Product ID]],Products[],5,)*VLOOKUP(Sales[[#This Row],[Product ID]],Products[],6,)*Sales[[#This Row],[Units]]*66,0)</f>
        <v>0</v>
      </c>
      <c r="I51" s="35">
        <f>VLOOKUP(Sales[[#This Row],[Product ID]],Products[],5,)*Sales[[#This Row],[Units]]*66</f>
        <v>5934.0599999999995</v>
      </c>
      <c r="J51" s="29" t="str">
        <f>VLOOKUP(Sales[[#This Row],[Product ID]],Products[],3,)</f>
        <v>Cash Flow Modeling Course</v>
      </c>
    </row>
    <row r="52" spans="2:10">
      <c r="B52" s="33">
        <v>40596</v>
      </c>
      <c r="C52" s="29" t="s">
        <v>64</v>
      </c>
      <c r="D52" s="29" t="s">
        <v>84</v>
      </c>
      <c r="E52" s="29">
        <v>4</v>
      </c>
      <c r="F52" s="29" t="s">
        <v>80</v>
      </c>
      <c r="G52" s="29" t="s">
        <v>59</v>
      </c>
      <c r="H52" s="34">
        <f>IF(Sales[[#This Row],[Channel]]="Affiliate",VLOOKUP(Sales[[#This Row],[Product ID]],Products[],5,)*VLOOKUP(Sales[[#This Row],[Product ID]],Products[],6,)*Sales[[#This Row],[Units]]*66,0)</f>
        <v>0</v>
      </c>
      <c r="I52" s="35">
        <f>VLOOKUP(Sales[[#This Row],[Product ID]],Products[],5,)*Sales[[#This Row],[Units]]*66</f>
        <v>5536.08</v>
      </c>
      <c r="J52" s="29" t="str">
        <f>VLOOKUP(Sales[[#This Row],[Product ID]],Products[],3,)</f>
        <v>Project Finance Template - Automated Schedules</v>
      </c>
    </row>
    <row r="53" spans="2:10">
      <c r="B53" s="33">
        <v>40596</v>
      </c>
      <c r="C53" s="29" t="s">
        <v>64</v>
      </c>
      <c r="D53" s="29" t="s">
        <v>88</v>
      </c>
      <c r="E53" s="29">
        <v>4</v>
      </c>
      <c r="F53" s="29" t="s">
        <v>58</v>
      </c>
      <c r="G53" s="29" t="s">
        <v>59</v>
      </c>
      <c r="H53" s="34">
        <f>IF(Sales[[#This Row],[Channel]]="Affiliate",VLOOKUP(Sales[[#This Row],[Product ID]],Products[],5,)*VLOOKUP(Sales[[#This Row],[Product ID]],Products[],6,)*Sales[[#This Row],[Units]]*66,0)</f>
        <v>0</v>
      </c>
      <c r="I53" s="35">
        <f>VLOOKUP(Sales[[#This Row],[Product ID]],Products[],5,)*Sales[[#This Row],[Units]]*66</f>
        <v>7128</v>
      </c>
      <c r="J53" s="29" t="str">
        <f>VLOOKUP(Sales[[#This Row],[Product ID]],Products[],3,)</f>
        <v>Project Finance - Automated Schedules</v>
      </c>
    </row>
    <row r="54" spans="2:10">
      <c r="B54" s="33">
        <v>40603</v>
      </c>
      <c r="C54" s="29" t="s">
        <v>98</v>
      </c>
      <c r="D54" s="29" t="s">
        <v>78</v>
      </c>
      <c r="E54" s="29">
        <v>2</v>
      </c>
      <c r="F54" s="29" t="s">
        <v>58</v>
      </c>
      <c r="G54" s="29" t="s">
        <v>59</v>
      </c>
      <c r="H54" s="34">
        <f>IF(Sales[[#This Row],[Channel]]="Affiliate",VLOOKUP(Sales[[#This Row],[Product ID]],Products[],5,)*VLOOKUP(Sales[[#This Row],[Product ID]],Products[],6,)*Sales[[#This Row],[Units]]*66,0)</f>
        <v>0</v>
      </c>
      <c r="I54" s="35">
        <f>VLOOKUP(Sales[[#This Row],[Product ID]],Products[],5,)*Sales[[#This Row],[Units]]*66</f>
        <v>1980</v>
      </c>
      <c r="J54" s="29" t="str">
        <f>VLOOKUP(Sales[[#This Row],[Product ID]],Products[],3,)</f>
        <v>P&amp;L Statement Template -  V 2.0</v>
      </c>
    </row>
    <row r="55" spans="2:10">
      <c r="B55" s="33">
        <v>40603</v>
      </c>
      <c r="C55" s="29" t="s">
        <v>56</v>
      </c>
      <c r="D55" s="29" t="s">
        <v>76</v>
      </c>
      <c r="E55" s="29">
        <v>4</v>
      </c>
      <c r="F55" s="29" t="s">
        <v>58</v>
      </c>
      <c r="G55" s="29" t="s">
        <v>59</v>
      </c>
      <c r="H55" s="34">
        <f>IF(Sales[[#This Row],[Channel]]="Affiliate",VLOOKUP(Sales[[#This Row],[Product ID]],Products[],5,)*VLOOKUP(Sales[[#This Row],[Product ID]],Products[],6,)*Sales[[#This Row],[Units]]*66,0)</f>
        <v>0</v>
      </c>
      <c r="I55" s="35">
        <f>VLOOKUP(Sales[[#This Row],[Product ID]],Products[],5,)*Sales[[#This Row],[Units]]*66</f>
        <v>3960</v>
      </c>
      <c r="J55" s="29" t="str">
        <f>VLOOKUP(Sales[[#This Row],[Product ID]],Products[],3,)</f>
        <v>Cash Flow Template -  V 2.0</v>
      </c>
    </row>
    <row r="56" spans="2:10">
      <c r="B56" s="33">
        <v>40608</v>
      </c>
      <c r="C56" s="29" t="s">
        <v>56</v>
      </c>
      <c r="D56" s="29" t="s">
        <v>70</v>
      </c>
      <c r="E56" s="29">
        <v>1</v>
      </c>
      <c r="F56" s="29" t="s">
        <v>58</v>
      </c>
      <c r="G56" s="29" t="s">
        <v>59</v>
      </c>
      <c r="H56" s="34">
        <f>IF(Sales[[#This Row],[Channel]]="Affiliate",VLOOKUP(Sales[[#This Row],[Product ID]],Products[],5,)*VLOOKUP(Sales[[#This Row],[Product ID]],Products[],6,)*Sales[[#This Row],[Units]]*66,0)</f>
        <v>0</v>
      </c>
      <c r="I56" s="35">
        <f>VLOOKUP(Sales[[#This Row],[Product ID]],Products[],5,)*Sales[[#This Row],[Units]]*66</f>
        <v>891</v>
      </c>
      <c r="J56" s="29" t="str">
        <f>VLOOKUP(Sales[[#This Row],[Product ID]],Products[],3,)</f>
        <v>Ebook - Important Ratios and Metrics</v>
      </c>
    </row>
    <row r="57" spans="2:10">
      <c r="B57" s="33">
        <v>40610</v>
      </c>
      <c r="C57" s="29" t="s">
        <v>56</v>
      </c>
      <c r="D57" s="29" t="s">
        <v>70</v>
      </c>
      <c r="E57" s="29">
        <v>1</v>
      </c>
      <c r="F57" s="29" t="s">
        <v>58</v>
      </c>
      <c r="G57" s="29" t="s">
        <v>59</v>
      </c>
      <c r="H57" s="34">
        <f>IF(Sales[[#This Row],[Channel]]="Affiliate",VLOOKUP(Sales[[#This Row],[Product ID]],Products[],5,)*VLOOKUP(Sales[[#This Row],[Product ID]],Products[],6,)*Sales[[#This Row],[Units]]*66,0)</f>
        <v>0</v>
      </c>
      <c r="I57" s="35">
        <f>VLOOKUP(Sales[[#This Row],[Product ID]],Products[],5,)*Sales[[#This Row],[Units]]*66</f>
        <v>891</v>
      </c>
      <c r="J57" s="29" t="str">
        <f>VLOOKUP(Sales[[#This Row],[Product ID]],Products[],3,)</f>
        <v>Ebook - Important Ratios and Metrics</v>
      </c>
    </row>
    <row r="58" spans="2:10">
      <c r="B58" s="33">
        <v>40611</v>
      </c>
      <c r="C58" s="29" t="s">
        <v>98</v>
      </c>
      <c r="D58" s="29" t="s">
        <v>60</v>
      </c>
      <c r="E58" s="29">
        <v>4</v>
      </c>
      <c r="F58" s="29" t="s">
        <v>72</v>
      </c>
      <c r="G58" s="29" t="s">
        <v>59</v>
      </c>
      <c r="H58" s="34">
        <f>IF(Sales[[#This Row],[Channel]]="Affiliate",VLOOKUP(Sales[[#This Row],[Product ID]],Products[],5,)*VLOOKUP(Sales[[#This Row],[Product ID]],Products[],6,)*Sales[[#This Row],[Units]]*66,0)</f>
        <v>0</v>
      </c>
      <c r="I58" s="35">
        <f>VLOOKUP(Sales[[#This Row],[Product ID]],Products[],5,)*Sales[[#This Row],[Units]]*66</f>
        <v>0</v>
      </c>
      <c r="J58" s="29" t="str">
        <f>VLOOKUP(Sales[[#This Row],[Product ID]],Products[],3,)</f>
        <v>Ebook - Guide to Understanding Financial Statements</v>
      </c>
    </row>
    <row r="59" spans="2:10">
      <c r="B59" s="33">
        <v>40611</v>
      </c>
      <c r="C59" s="29" t="s">
        <v>56</v>
      </c>
      <c r="D59" s="29" t="s">
        <v>70</v>
      </c>
      <c r="E59" s="29">
        <v>1</v>
      </c>
      <c r="F59" s="29" t="s">
        <v>58</v>
      </c>
      <c r="G59" s="29" t="s">
        <v>59</v>
      </c>
      <c r="H59" s="34">
        <f>IF(Sales[[#This Row],[Channel]]="Affiliate",VLOOKUP(Sales[[#This Row],[Product ID]],Products[],5,)*VLOOKUP(Sales[[#This Row],[Product ID]],Products[],6,)*Sales[[#This Row],[Units]]*66,0)</f>
        <v>0</v>
      </c>
      <c r="I59" s="35">
        <f>VLOOKUP(Sales[[#This Row],[Product ID]],Products[],5,)*Sales[[#This Row],[Units]]*66</f>
        <v>891</v>
      </c>
      <c r="J59" s="29" t="str">
        <f>VLOOKUP(Sales[[#This Row],[Product ID]],Products[],3,)</f>
        <v>Ebook - Important Ratios and Metrics</v>
      </c>
    </row>
    <row r="60" spans="2:10">
      <c r="B60" s="33">
        <v>40612</v>
      </c>
      <c r="C60" s="29" t="s">
        <v>56</v>
      </c>
      <c r="D60" s="29" t="s">
        <v>86</v>
      </c>
      <c r="E60" s="29">
        <v>1</v>
      </c>
      <c r="F60" s="29" t="s">
        <v>72</v>
      </c>
      <c r="G60" s="29" t="s">
        <v>59</v>
      </c>
      <c r="H60" s="34">
        <f>IF(Sales[[#This Row],[Channel]]="Affiliate",VLOOKUP(Sales[[#This Row],[Product ID]],Products[],5,)*VLOOKUP(Sales[[#This Row],[Product ID]],Products[],6,)*Sales[[#This Row],[Units]]*66,0)</f>
        <v>73.161000000000001</v>
      </c>
      <c r="I60" s="35">
        <f>VLOOKUP(Sales[[#This Row],[Product ID]],Products[],5,)*Sales[[#This Row],[Units]]*66</f>
        <v>1463.2199999999998</v>
      </c>
      <c r="J60" s="29" t="str">
        <f>VLOOKUP(Sales[[#This Row],[Product ID]],Products[],3,)</f>
        <v>StartUp Modeling Template - New</v>
      </c>
    </row>
    <row r="61" spans="2:10">
      <c r="B61" s="33">
        <v>40613</v>
      </c>
      <c r="C61" s="29" t="s">
        <v>56</v>
      </c>
      <c r="D61" s="29" t="s">
        <v>88</v>
      </c>
      <c r="E61" s="29">
        <v>2</v>
      </c>
      <c r="F61" s="29" t="s">
        <v>72</v>
      </c>
      <c r="G61" s="29" t="s">
        <v>59</v>
      </c>
      <c r="H61" s="34">
        <f>IF(Sales[[#This Row],[Channel]]="Affiliate",VLOOKUP(Sales[[#This Row],[Product ID]],Products[],5,)*VLOOKUP(Sales[[#This Row],[Product ID]],Products[],6,)*Sales[[#This Row],[Units]]*66,0)</f>
        <v>285.12</v>
      </c>
      <c r="I61" s="35">
        <f>VLOOKUP(Sales[[#This Row],[Product ID]],Products[],5,)*Sales[[#This Row],[Units]]*66</f>
        <v>3564</v>
      </c>
      <c r="J61" s="29" t="str">
        <f>VLOOKUP(Sales[[#This Row],[Product ID]],Products[],3,)</f>
        <v>Project Finance - Automated Schedules</v>
      </c>
    </row>
    <row r="62" spans="2:10">
      <c r="B62" s="33">
        <v>40614</v>
      </c>
      <c r="C62" s="29" t="s">
        <v>98</v>
      </c>
      <c r="D62" s="29" t="s">
        <v>70</v>
      </c>
      <c r="E62" s="29">
        <v>4</v>
      </c>
      <c r="F62" s="29" t="s">
        <v>72</v>
      </c>
      <c r="G62" s="29" t="s">
        <v>59</v>
      </c>
      <c r="H62" s="34">
        <f>IF(Sales[[#This Row],[Channel]]="Affiliate",VLOOKUP(Sales[[#This Row],[Product ID]],Products[],5,)*VLOOKUP(Sales[[#This Row],[Product ID]],Products[],6,)*Sales[[#This Row],[Units]]*66,0)</f>
        <v>71.28</v>
      </c>
      <c r="I62" s="35">
        <f>VLOOKUP(Sales[[#This Row],[Product ID]],Products[],5,)*Sales[[#This Row],[Units]]*66</f>
        <v>3564</v>
      </c>
      <c r="J62" s="29" t="str">
        <f>VLOOKUP(Sales[[#This Row],[Product ID]],Products[],3,)</f>
        <v>Ebook - Important Ratios and Metrics</v>
      </c>
    </row>
    <row r="63" spans="2:10">
      <c r="B63" s="33">
        <v>40615</v>
      </c>
      <c r="C63" s="29" t="s">
        <v>56</v>
      </c>
      <c r="D63" s="29" t="s">
        <v>86</v>
      </c>
      <c r="E63" s="29">
        <v>2</v>
      </c>
      <c r="F63" s="29" t="s">
        <v>72</v>
      </c>
      <c r="G63" s="29" t="s">
        <v>59</v>
      </c>
      <c r="H63" s="34">
        <f>IF(Sales[[#This Row],[Channel]]="Affiliate",VLOOKUP(Sales[[#This Row],[Product ID]],Products[],5,)*VLOOKUP(Sales[[#This Row],[Product ID]],Products[],6,)*Sales[[#This Row],[Units]]*66,0)</f>
        <v>146.322</v>
      </c>
      <c r="I63" s="35">
        <f>VLOOKUP(Sales[[#This Row],[Product ID]],Products[],5,)*Sales[[#This Row],[Units]]*66</f>
        <v>2926.4399999999996</v>
      </c>
      <c r="J63" s="29" t="str">
        <f>VLOOKUP(Sales[[#This Row],[Product ID]],Products[],3,)</f>
        <v>StartUp Modeling Template - New</v>
      </c>
    </row>
    <row r="64" spans="2:10">
      <c r="B64" s="33">
        <v>40618</v>
      </c>
      <c r="C64" s="29" t="s">
        <v>64</v>
      </c>
      <c r="D64" s="29" t="s">
        <v>78</v>
      </c>
      <c r="E64" s="29">
        <v>2</v>
      </c>
      <c r="F64" s="29" t="s">
        <v>58</v>
      </c>
      <c r="G64" s="29" t="s">
        <v>59</v>
      </c>
      <c r="H64" s="34">
        <f>IF(Sales[[#This Row],[Channel]]="Affiliate",VLOOKUP(Sales[[#This Row],[Product ID]],Products[],5,)*VLOOKUP(Sales[[#This Row],[Product ID]],Products[],6,)*Sales[[#This Row],[Units]]*66,0)</f>
        <v>0</v>
      </c>
      <c r="I64" s="35">
        <f>VLOOKUP(Sales[[#This Row],[Product ID]],Products[],5,)*Sales[[#This Row],[Units]]*66</f>
        <v>1980</v>
      </c>
      <c r="J64" s="29" t="str">
        <f>VLOOKUP(Sales[[#This Row],[Product ID]],Products[],3,)</f>
        <v>P&amp;L Statement Template -  V 2.0</v>
      </c>
    </row>
    <row r="65" spans="2:10">
      <c r="B65" s="33">
        <v>40619</v>
      </c>
      <c r="C65" s="29" t="s">
        <v>64</v>
      </c>
      <c r="D65" s="29" t="s">
        <v>69</v>
      </c>
      <c r="E65" s="29">
        <v>2</v>
      </c>
      <c r="F65" s="29" t="s">
        <v>58</v>
      </c>
      <c r="G65" s="29" t="s">
        <v>59</v>
      </c>
      <c r="H65" s="34">
        <f>IF(Sales[[#This Row],[Channel]]="Affiliate",VLOOKUP(Sales[[#This Row],[Product ID]],Products[],5,)*VLOOKUP(Sales[[#This Row],[Product ID]],Products[],6,)*Sales[[#This Row],[Units]]*66,0)</f>
        <v>0</v>
      </c>
      <c r="I65" s="35">
        <f>VLOOKUP(Sales[[#This Row],[Product ID]],Products[],5,)*Sales[[#This Row],[Units]]*66</f>
        <v>5742</v>
      </c>
      <c r="J65" s="29" t="str">
        <f>VLOOKUP(Sales[[#This Row],[Product ID]],Products[],3,)</f>
        <v>Practical Business Modeling Course</v>
      </c>
    </row>
    <row r="66" spans="2:10">
      <c r="B66" s="33">
        <v>40620</v>
      </c>
      <c r="C66" s="29" t="s">
        <v>64</v>
      </c>
      <c r="D66" s="29" t="s">
        <v>78</v>
      </c>
      <c r="E66" s="29">
        <v>4</v>
      </c>
      <c r="F66" s="29" t="s">
        <v>72</v>
      </c>
      <c r="G66" s="29" t="s">
        <v>59</v>
      </c>
      <c r="H66" s="34">
        <f>IF(Sales[[#This Row],[Channel]]="Affiliate",VLOOKUP(Sales[[#This Row],[Product ID]],Products[],5,)*VLOOKUP(Sales[[#This Row],[Product ID]],Products[],6,)*Sales[[#This Row],[Units]]*66,0)</f>
        <v>198</v>
      </c>
      <c r="I66" s="35">
        <f>VLOOKUP(Sales[[#This Row],[Product ID]],Products[],5,)*Sales[[#This Row],[Units]]*66</f>
        <v>3960</v>
      </c>
      <c r="J66" s="29" t="str">
        <f>VLOOKUP(Sales[[#This Row],[Product ID]],Products[],3,)</f>
        <v>P&amp;L Statement Template -  V 2.0</v>
      </c>
    </row>
    <row r="67" spans="2:10">
      <c r="B67" s="33">
        <v>40620</v>
      </c>
      <c r="C67" s="29" t="s">
        <v>64</v>
      </c>
      <c r="D67" s="29" t="s">
        <v>57</v>
      </c>
      <c r="E67" s="29">
        <v>3</v>
      </c>
      <c r="F67" s="29" t="s">
        <v>72</v>
      </c>
      <c r="G67" s="29" t="s">
        <v>59</v>
      </c>
      <c r="H67" s="34">
        <f>IF(Sales[[#This Row],[Channel]]="Affiliate",VLOOKUP(Sales[[#This Row],[Product ID]],Products[],5,)*VLOOKUP(Sales[[#This Row],[Product ID]],Products[],6,)*Sales[[#This Row],[Units]]*66,0)</f>
        <v>148.5</v>
      </c>
      <c r="I67" s="35">
        <f>VLOOKUP(Sales[[#This Row],[Product ID]],Products[],5,)*Sales[[#This Row],[Units]]*66</f>
        <v>2970</v>
      </c>
      <c r="J67" s="29" t="str">
        <f>VLOOKUP(Sales[[#This Row],[Product ID]],Products[],3,)</f>
        <v>Balance Sheet Template -  V 1.1</v>
      </c>
    </row>
    <row r="68" spans="2:10">
      <c r="B68" s="33">
        <v>40620</v>
      </c>
      <c r="C68" s="29" t="s">
        <v>64</v>
      </c>
      <c r="D68" s="29" t="s">
        <v>86</v>
      </c>
      <c r="E68" s="29">
        <v>1</v>
      </c>
      <c r="F68" s="29" t="s">
        <v>80</v>
      </c>
      <c r="G68" s="29" t="s">
        <v>59</v>
      </c>
      <c r="H68" s="34">
        <f>IF(Sales[[#This Row],[Channel]]="Affiliate",VLOOKUP(Sales[[#This Row],[Product ID]],Products[],5,)*VLOOKUP(Sales[[#This Row],[Product ID]],Products[],6,)*Sales[[#This Row],[Units]]*66,0)</f>
        <v>0</v>
      </c>
      <c r="I68" s="35">
        <f>VLOOKUP(Sales[[#This Row],[Product ID]],Products[],5,)*Sales[[#This Row],[Units]]*66</f>
        <v>1463.2199999999998</v>
      </c>
      <c r="J68" s="29" t="str">
        <f>VLOOKUP(Sales[[#This Row],[Product ID]],Products[],3,)</f>
        <v>StartUp Modeling Template - New</v>
      </c>
    </row>
    <row r="69" spans="2:10">
      <c r="B69" s="33">
        <v>40622</v>
      </c>
      <c r="C69" s="29" t="s">
        <v>56</v>
      </c>
      <c r="D69" s="29" t="s">
        <v>57</v>
      </c>
      <c r="E69" s="29">
        <v>2</v>
      </c>
      <c r="F69" s="29" t="s">
        <v>58</v>
      </c>
      <c r="G69" s="29" t="s">
        <v>59</v>
      </c>
      <c r="H69" s="34">
        <f>IF(Sales[[#This Row],[Channel]]="Affiliate",VLOOKUP(Sales[[#This Row],[Product ID]],Products[],5,)*VLOOKUP(Sales[[#This Row],[Product ID]],Products[],6,)*Sales[[#This Row],[Units]]*66,0)</f>
        <v>0</v>
      </c>
      <c r="I69" s="35">
        <f>VLOOKUP(Sales[[#This Row],[Product ID]],Products[],5,)*Sales[[#This Row],[Units]]*66</f>
        <v>1980</v>
      </c>
      <c r="J69" s="29" t="str">
        <f>VLOOKUP(Sales[[#This Row],[Product ID]],Products[],3,)</f>
        <v>Balance Sheet Template -  V 1.1</v>
      </c>
    </row>
    <row r="70" spans="2:10">
      <c r="B70" s="33">
        <v>40624</v>
      </c>
      <c r="C70" s="29" t="s">
        <v>64</v>
      </c>
      <c r="D70" s="29" t="s">
        <v>70</v>
      </c>
      <c r="E70" s="29">
        <v>1</v>
      </c>
      <c r="F70" s="29" t="s">
        <v>58</v>
      </c>
      <c r="G70" s="29" t="s">
        <v>59</v>
      </c>
      <c r="H70" s="34">
        <f>IF(Sales[[#This Row],[Channel]]="Affiliate",VLOOKUP(Sales[[#This Row],[Product ID]],Products[],5,)*VLOOKUP(Sales[[#This Row],[Product ID]],Products[],6,)*Sales[[#This Row],[Units]]*66,0)</f>
        <v>0</v>
      </c>
      <c r="I70" s="35">
        <f>VLOOKUP(Sales[[#This Row],[Product ID]],Products[],5,)*Sales[[#This Row],[Units]]*66</f>
        <v>891</v>
      </c>
      <c r="J70" s="29" t="str">
        <f>VLOOKUP(Sales[[#This Row],[Product ID]],Products[],3,)</f>
        <v>Ebook - Important Ratios and Metrics</v>
      </c>
    </row>
    <row r="71" spans="2:10">
      <c r="B71" s="33">
        <v>40624</v>
      </c>
      <c r="C71" s="29" t="s">
        <v>64</v>
      </c>
      <c r="D71" s="29" t="s">
        <v>76</v>
      </c>
      <c r="E71" s="29">
        <v>1</v>
      </c>
      <c r="F71" s="29" t="s">
        <v>58</v>
      </c>
      <c r="G71" s="29" t="s">
        <v>59</v>
      </c>
      <c r="H71" s="34">
        <f>IF(Sales[[#This Row],[Channel]]="Affiliate",VLOOKUP(Sales[[#This Row],[Product ID]],Products[],5,)*VLOOKUP(Sales[[#This Row],[Product ID]],Products[],6,)*Sales[[#This Row],[Units]]*66,0)</f>
        <v>0</v>
      </c>
      <c r="I71" s="35">
        <f>VLOOKUP(Sales[[#This Row],[Product ID]],Products[],5,)*Sales[[#This Row],[Units]]*66</f>
        <v>990</v>
      </c>
      <c r="J71" s="29" t="str">
        <f>VLOOKUP(Sales[[#This Row],[Product ID]],Products[],3,)</f>
        <v>Cash Flow Template -  V 2.0</v>
      </c>
    </row>
    <row r="72" spans="2:10">
      <c r="B72" s="33">
        <v>40625</v>
      </c>
      <c r="C72" s="29" t="s">
        <v>56</v>
      </c>
      <c r="D72" s="29" t="s">
        <v>83</v>
      </c>
      <c r="E72" s="29">
        <v>2</v>
      </c>
      <c r="F72" s="29" t="s">
        <v>72</v>
      </c>
      <c r="G72" s="29" t="s">
        <v>59</v>
      </c>
      <c r="H72" s="34">
        <f>IF(Sales[[#This Row],[Channel]]="Affiliate",VLOOKUP(Sales[[#This Row],[Product ID]],Products[],5,)*VLOOKUP(Sales[[#This Row],[Product ID]],Products[],6,)*Sales[[#This Row],[Units]]*66,0)</f>
        <v>316.48320000000001</v>
      </c>
      <c r="I72" s="35">
        <f>VLOOKUP(Sales[[#This Row],[Product ID]],Products[],5,)*Sales[[#This Row],[Units]]*66</f>
        <v>3956.04</v>
      </c>
      <c r="J72" s="29" t="str">
        <f>VLOOKUP(Sales[[#This Row],[Product ID]],Products[],3,)</f>
        <v>Cash Flow Modeling Course</v>
      </c>
    </row>
    <row r="73" spans="2:10">
      <c r="B73" s="33">
        <v>40625</v>
      </c>
      <c r="C73" s="29" t="s">
        <v>64</v>
      </c>
      <c r="D73" s="29" t="s">
        <v>57</v>
      </c>
      <c r="E73" s="29">
        <v>4</v>
      </c>
      <c r="F73" s="29" t="s">
        <v>72</v>
      </c>
      <c r="G73" s="29" t="s">
        <v>59</v>
      </c>
      <c r="H73" s="34">
        <f>IF(Sales[[#This Row],[Channel]]="Affiliate",VLOOKUP(Sales[[#This Row],[Product ID]],Products[],5,)*VLOOKUP(Sales[[#This Row],[Product ID]],Products[],6,)*Sales[[#This Row],[Units]]*66,0)</f>
        <v>198</v>
      </c>
      <c r="I73" s="35">
        <f>VLOOKUP(Sales[[#This Row],[Product ID]],Products[],5,)*Sales[[#This Row],[Units]]*66</f>
        <v>3960</v>
      </c>
      <c r="J73" s="29" t="str">
        <f>VLOOKUP(Sales[[#This Row],[Product ID]],Products[],3,)</f>
        <v>Balance Sheet Template -  V 1.1</v>
      </c>
    </row>
    <row r="74" spans="2:10">
      <c r="B74" s="33">
        <v>40627</v>
      </c>
      <c r="C74" s="29" t="s">
        <v>56</v>
      </c>
      <c r="D74" s="29" t="s">
        <v>69</v>
      </c>
      <c r="E74" s="29">
        <v>1</v>
      </c>
      <c r="F74" s="29" t="s">
        <v>58</v>
      </c>
      <c r="G74" s="29" t="s">
        <v>59</v>
      </c>
      <c r="H74" s="34">
        <f>IF(Sales[[#This Row],[Channel]]="Affiliate",VLOOKUP(Sales[[#This Row],[Product ID]],Products[],5,)*VLOOKUP(Sales[[#This Row],[Product ID]],Products[],6,)*Sales[[#This Row],[Units]]*66,0)</f>
        <v>0</v>
      </c>
      <c r="I74" s="35">
        <f>VLOOKUP(Sales[[#This Row],[Product ID]],Products[],5,)*Sales[[#This Row],[Units]]*66</f>
        <v>2871</v>
      </c>
      <c r="J74" s="29" t="str">
        <f>VLOOKUP(Sales[[#This Row],[Product ID]],Products[],3,)</f>
        <v>Practical Business Modeling Course</v>
      </c>
    </row>
    <row r="75" spans="2:10">
      <c r="B75" s="33">
        <v>40629</v>
      </c>
      <c r="C75" s="29" t="s">
        <v>64</v>
      </c>
      <c r="D75" s="29" t="s">
        <v>83</v>
      </c>
      <c r="E75" s="29">
        <v>4</v>
      </c>
      <c r="F75" s="29" t="s">
        <v>58</v>
      </c>
      <c r="G75" s="29" t="s">
        <v>59</v>
      </c>
      <c r="H75" s="34">
        <f>IF(Sales[[#This Row],[Channel]]="Affiliate",VLOOKUP(Sales[[#This Row],[Product ID]],Products[],5,)*VLOOKUP(Sales[[#This Row],[Product ID]],Products[],6,)*Sales[[#This Row],[Units]]*66,0)</f>
        <v>0</v>
      </c>
      <c r="I75" s="35">
        <f>VLOOKUP(Sales[[#This Row],[Product ID]],Products[],5,)*Sales[[#This Row],[Units]]*66</f>
        <v>7912.08</v>
      </c>
      <c r="J75" s="29" t="str">
        <f>VLOOKUP(Sales[[#This Row],[Product ID]],Products[],3,)</f>
        <v>Cash Flow Modeling Course</v>
      </c>
    </row>
    <row r="76" spans="2:10">
      <c r="B76" s="33">
        <v>40630</v>
      </c>
      <c r="C76" s="29" t="s">
        <v>56</v>
      </c>
      <c r="D76" s="29" t="s">
        <v>78</v>
      </c>
      <c r="E76" s="29">
        <v>2</v>
      </c>
      <c r="F76" s="29" t="s">
        <v>72</v>
      </c>
      <c r="G76" s="29" t="s">
        <v>59</v>
      </c>
      <c r="H76" s="34">
        <f>IF(Sales[[#This Row],[Channel]]="Affiliate",VLOOKUP(Sales[[#This Row],[Product ID]],Products[],5,)*VLOOKUP(Sales[[#This Row],[Product ID]],Products[],6,)*Sales[[#This Row],[Units]]*66,0)</f>
        <v>99</v>
      </c>
      <c r="I76" s="35">
        <f>VLOOKUP(Sales[[#This Row],[Product ID]],Products[],5,)*Sales[[#This Row],[Units]]*66</f>
        <v>1980</v>
      </c>
      <c r="J76" s="29" t="str">
        <f>VLOOKUP(Sales[[#This Row],[Product ID]],Products[],3,)</f>
        <v>P&amp;L Statement Template -  V 2.0</v>
      </c>
    </row>
    <row r="77" spans="2:10">
      <c r="B77" s="33">
        <v>40630</v>
      </c>
      <c r="C77" s="29" t="s">
        <v>56</v>
      </c>
      <c r="D77" s="29" t="s">
        <v>81</v>
      </c>
      <c r="E77" s="29">
        <v>4</v>
      </c>
      <c r="F77" s="29" t="s">
        <v>58</v>
      </c>
      <c r="G77" s="29" t="s">
        <v>59</v>
      </c>
      <c r="H77" s="34">
        <f>IF(Sales[[#This Row],[Channel]]="Affiliate",VLOOKUP(Sales[[#This Row],[Product ID]],Products[],5,)*VLOOKUP(Sales[[#This Row],[Product ID]],Products[],6,)*Sales[[#This Row],[Units]]*66,0)</f>
        <v>0</v>
      </c>
      <c r="I77" s="35">
        <f>VLOOKUP(Sales[[#This Row],[Product ID]],Products[],5,)*Sales[[#This Row],[Units]]*66</f>
        <v>5536.08</v>
      </c>
      <c r="J77" s="29" t="str">
        <f>VLOOKUP(Sales[[#This Row],[Product ID]],Products[],3,)</f>
        <v>Real Estate Template - V 1</v>
      </c>
    </row>
    <row r="78" spans="2:10">
      <c r="B78" s="33">
        <v>40631</v>
      </c>
      <c r="C78" s="29" t="s">
        <v>56</v>
      </c>
      <c r="D78" s="29" t="s">
        <v>86</v>
      </c>
      <c r="E78" s="29">
        <v>4</v>
      </c>
      <c r="F78" s="29" t="s">
        <v>80</v>
      </c>
      <c r="G78" s="29" t="s">
        <v>59</v>
      </c>
      <c r="H78" s="34">
        <f>IF(Sales[[#This Row],[Channel]]="Affiliate",VLOOKUP(Sales[[#This Row],[Product ID]],Products[],5,)*VLOOKUP(Sales[[#This Row],[Product ID]],Products[],6,)*Sales[[#This Row],[Units]]*66,0)</f>
        <v>0</v>
      </c>
      <c r="I78" s="35">
        <f>VLOOKUP(Sales[[#This Row],[Product ID]],Products[],5,)*Sales[[#This Row],[Units]]*66</f>
        <v>5852.8799999999992</v>
      </c>
      <c r="J78" s="29" t="str">
        <f>VLOOKUP(Sales[[#This Row],[Product ID]],Products[],3,)</f>
        <v>StartUp Modeling Template - New</v>
      </c>
    </row>
    <row r="79" spans="2:10">
      <c r="B79" s="33">
        <v>40636</v>
      </c>
      <c r="C79" s="29" t="s">
        <v>64</v>
      </c>
      <c r="D79" s="29" t="s">
        <v>88</v>
      </c>
      <c r="E79" s="29">
        <v>4</v>
      </c>
      <c r="F79" s="29" t="s">
        <v>58</v>
      </c>
      <c r="G79" s="29" t="s">
        <v>73</v>
      </c>
      <c r="H79" s="34">
        <f>IF(Sales[[#This Row],[Channel]]="Affiliate",VLOOKUP(Sales[[#This Row],[Product ID]],Products[],5,)*VLOOKUP(Sales[[#This Row],[Product ID]],Products[],6,)*Sales[[#This Row],[Units]]*66,0)</f>
        <v>0</v>
      </c>
      <c r="I79" s="35">
        <f>VLOOKUP(Sales[[#This Row],[Product ID]],Products[],5,)*Sales[[#This Row],[Units]]*66</f>
        <v>7128</v>
      </c>
      <c r="J79" s="29" t="str">
        <f>VLOOKUP(Sales[[#This Row],[Product ID]],Products[],3,)</f>
        <v>Project Finance - Automated Schedules</v>
      </c>
    </row>
    <row r="80" spans="2:10">
      <c r="B80" s="33">
        <v>40637</v>
      </c>
      <c r="C80" s="29" t="s">
        <v>98</v>
      </c>
      <c r="D80" s="29" t="s">
        <v>70</v>
      </c>
      <c r="E80" s="29">
        <v>2</v>
      </c>
      <c r="F80" s="29" t="s">
        <v>72</v>
      </c>
      <c r="G80" s="29" t="s">
        <v>59</v>
      </c>
      <c r="H80" s="34">
        <f>IF(Sales[[#This Row],[Channel]]="Affiliate",VLOOKUP(Sales[[#This Row],[Product ID]],Products[],5,)*VLOOKUP(Sales[[#This Row],[Product ID]],Products[],6,)*Sales[[#This Row],[Units]]*66,0)</f>
        <v>35.64</v>
      </c>
      <c r="I80" s="35">
        <f>VLOOKUP(Sales[[#This Row],[Product ID]],Products[],5,)*Sales[[#This Row],[Units]]*66</f>
        <v>1782</v>
      </c>
      <c r="J80" s="29" t="str">
        <f>VLOOKUP(Sales[[#This Row],[Product ID]],Products[],3,)</f>
        <v>Ebook - Important Ratios and Metrics</v>
      </c>
    </row>
    <row r="81" spans="2:10">
      <c r="B81" s="33">
        <v>40640</v>
      </c>
      <c r="C81" s="29" t="s">
        <v>56</v>
      </c>
      <c r="D81" s="29" t="s">
        <v>76</v>
      </c>
      <c r="E81" s="29">
        <v>3</v>
      </c>
      <c r="F81" s="29" t="s">
        <v>72</v>
      </c>
      <c r="G81" s="29" t="s">
        <v>59</v>
      </c>
      <c r="H81" s="34">
        <f>IF(Sales[[#This Row],[Channel]]="Affiliate",VLOOKUP(Sales[[#This Row],[Product ID]],Products[],5,)*VLOOKUP(Sales[[#This Row],[Product ID]],Products[],6,)*Sales[[#This Row],[Units]]*66,0)</f>
        <v>148.5</v>
      </c>
      <c r="I81" s="35">
        <f>VLOOKUP(Sales[[#This Row],[Product ID]],Products[],5,)*Sales[[#This Row],[Units]]*66</f>
        <v>2970</v>
      </c>
      <c r="J81" s="29" t="str">
        <f>VLOOKUP(Sales[[#This Row],[Product ID]],Products[],3,)</f>
        <v>Cash Flow Template -  V 2.0</v>
      </c>
    </row>
    <row r="82" spans="2:10">
      <c r="B82" s="33">
        <v>40641</v>
      </c>
      <c r="C82" s="29" t="s">
        <v>64</v>
      </c>
      <c r="D82" s="29" t="s">
        <v>65</v>
      </c>
      <c r="E82" s="29">
        <v>3</v>
      </c>
      <c r="F82" s="29" t="s">
        <v>72</v>
      </c>
      <c r="G82" s="29" t="s">
        <v>59</v>
      </c>
      <c r="H82" s="34">
        <f>IF(Sales[[#This Row],[Channel]]="Affiliate",VLOOKUP(Sales[[#This Row],[Product ID]],Products[],5,)*VLOOKUP(Sales[[#This Row],[Product ID]],Products[],6,)*Sales[[#This Row],[Units]]*66,0)</f>
        <v>23.759999999999998</v>
      </c>
      <c r="I82" s="35">
        <f>VLOOKUP(Sales[[#This Row],[Product ID]],Products[],5,)*Sales[[#This Row],[Units]]*66</f>
        <v>1188</v>
      </c>
      <c r="J82" s="29" t="str">
        <f>VLOOKUP(Sales[[#This Row],[Product ID]],Products[],3,)</f>
        <v>Football Field Charts Template</v>
      </c>
    </row>
    <row r="83" spans="2:10">
      <c r="B83" s="33">
        <v>40641</v>
      </c>
      <c r="C83" s="29" t="s">
        <v>56</v>
      </c>
      <c r="D83" s="29" t="s">
        <v>60</v>
      </c>
      <c r="E83" s="29">
        <v>1</v>
      </c>
      <c r="F83" s="29" t="s">
        <v>72</v>
      </c>
      <c r="G83" s="29" t="s">
        <v>73</v>
      </c>
      <c r="H83" s="34">
        <f>IF(Sales[[#This Row],[Channel]]="Affiliate",VLOOKUP(Sales[[#This Row],[Product ID]],Products[],5,)*VLOOKUP(Sales[[#This Row],[Product ID]],Products[],6,)*Sales[[#This Row],[Units]]*66,0)</f>
        <v>0</v>
      </c>
      <c r="I83" s="35">
        <f>VLOOKUP(Sales[[#This Row],[Product ID]],Products[],5,)*Sales[[#This Row],[Units]]*66</f>
        <v>0</v>
      </c>
      <c r="J83" s="29" t="str">
        <f>VLOOKUP(Sales[[#This Row],[Product ID]],Products[],3,)</f>
        <v>Ebook - Guide to Understanding Financial Statements</v>
      </c>
    </row>
    <row r="84" spans="2:10">
      <c r="B84" s="33">
        <v>40642</v>
      </c>
      <c r="C84" s="29" t="s">
        <v>56</v>
      </c>
      <c r="D84" s="29" t="s">
        <v>60</v>
      </c>
      <c r="E84" s="29">
        <v>1</v>
      </c>
      <c r="F84" s="29" t="s">
        <v>72</v>
      </c>
      <c r="G84" s="29" t="s">
        <v>59</v>
      </c>
      <c r="H84" s="34">
        <f>IF(Sales[[#This Row],[Channel]]="Affiliate",VLOOKUP(Sales[[#This Row],[Product ID]],Products[],5,)*VLOOKUP(Sales[[#This Row],[Product ID]],Products[],6,)*Sales[[#This Row],[Units]]*66,0)</f>
        <v>0</v>
      </c>
      <c r="I84" s="35">
        <f>VLOOKUP(Sales[[#This Row],[Product ID]],Products[],5,)*Sales[[#This Row],[Units]]*66</f>
        <v>0</v>
      </c>
      <c r="J84" s="29" t="str">
        <f>VLOOKUP(Sales[[#This Row],[Product ID]],Products[],3,)</f>
        <v>Ebook - Guide to Understanding Financial Statements</v>
      </c>
    </row>
    <row r="85" spans="2:10">
      <c r="B85" s="33">
        <v>40643</v>
      </c>
      <c r="C85" s="29" t="s">
        <v>56</v>
      </c>
      <c r="D85" s="29" t="s">
        <v>88</v>
      </c>
      <c r="E85" s="29">
        <v>4</v>
      </c>
      <c r="F85" s="29" t="s">
        <v>72</v>
      </c>
      <c r="G85" s="29" t="s">
        <v>59</v>
      </c>
      <c r="H85" s="34">
        <f>IF(Sales[[#This Row],[Channel]]="Affiliate",VLOOKUP(Sales[[#This Row],[Product ID]],Products[],5,)*VLOOKUP(Sales[[#This Row],[Product ID]],Products[],6,)*Sales[[#This Row],[Units]]*66,0)</f>
        <v>570.24</v>
      </c>
      <c r="I85" s="35">
        <f>VLOOKUP(Sales[[#This Row],[Product ID]],Products[],5,)*Sales[[#This Row],[Units]]*66</f>
        <v>7128</v>
      </c>
      <c r="J85" s="29" t="str">
        <f>VLOOKUP(Sales[[#This Row],[Product ID]],Products[],3,)</f>
        <v>Project Finance - Automated Schedules</v>
      </c>
    </row>
    <row r="86" spans="2:10">
      <c r="B86" s="33">
        <v>40647</v>
      </c>
      <c r="C86" s="29" t="s">
        <v>64</v>
      </c>
      <c r="D86" s="29" t="s">
        <v>60</v>
      </c>
      <c r="E86" s="29">
        <v>2</v>
      </c>
      <c r="F86" s="29" t="s">
        <v>58</v>
      </c>
      <c r="G86" s="29" t="s">
        <v>73</v>
      </c>
      <c r="H86" s="34">
        <f>IF(Sales[[#This Row],[Channel]]="Affiliate",VLOOKUP(Sales[[#This Row],[Product ID]],Products[],5,)*VLOOKUP(Sales[[#This Row],[Product ID]],Products[],6,)*Sales[[#This Row],[Units]]*66,0)</f>
        <v>0</v>
      </c>
      <c r="I86" s="35">
        <f>VLOOKUP(Sales[[#This Row],[Product ID]],Products[],5,)*Sales[[#This Row],[Units]]*66</f>
        <v>0</v>
      </c>
      <c r="J86" s="29" t="str">
        <f>VLOOKUP(Sales[[#This Row],[Product ID]],Products[],3,)</f>
        <v>Ebook - Guide to Understanding Financial Statements</v>
      </c>
    </row>
    <row r="87" spans="2:10">
      <c r="B87" s="33">
        <v>40647</v>
      </c>
      <c r="C87" s="29" t="s">
        <v>56</v>
      </c>
      <c r="D87" s="29" t="s">
        <v>78</v>
      </c>
      <c r="E87" s="29">
        <v>2</v>
      </c>
      <c r="F87" s="29" t="s">
        <v>58</v>
      </c>
      <c r="G87" s="29" t="s">
        <v>59</v>
      </c>
      <c r="H87" s="34">
        <f>IF(Sales[[#This Row],[Channel]]="Affiliate",VLOOKUP(Sales[[#This Row],[Product ID]],Products[],5,)*VLOOKUP(Sales[[#This Row],[Product ID]],Products[],6,)*Sales[[#This Row],[Units]]*66,0)</f>
        <v>0</v>
      </c>
      <c r="I87" s="35">
        <f>VLOOKUP(Sales[[#This Row],[Product ID]],Products[],5,)*Sales[[#This Row],[Units]]*66</f>
        <v>1980</v>
      </c>
      <c r="J87" s="29" t="str">
        <f>VLOOKUP(Sales[[#This Row],[Product ID]],Products[],3,)</f>
        <v>P&amp;L Statement Template -  V 2.0</v>
      </c>
    </row>
    <row r="88" spans="2:10">
      <c r="B88" s="33">
        <v>40647</v>
      </c>
      <c r="C88" s="29" t="s">
        <v>64</v>
      </c>
      <c r="D88" s="29" t="s">
        <v>65</v>
      </c>
      <c r="E88" s="29">
        <v>1</v>
      </c>
      <c r="F88" s="29" t="s">
        <v>58</v>
      </c>
      <c r="G88" s="29" t="s">
        <v>59</v>
      </c>
      <c r="H88" s="34">
        <f>IF(Sales[[#This Row],[Channel]]="Affiliate",VLOOKUP(Sales[[#This Row],[Product ID]],Products[],5,)*VLOOKUP(Sales[[#This Row],[Product ID]],Products[],6,)*Sales[[#This Row],[Units]]*66,0)</f>
        <v>0</v>
      </c>
      <c r="I88" s="35">
        <f>VLOOKUP(Sales[[#This Row],[Product ID]],Products[],5,)*Sales[[#This Row],[Units]]*66</f>
        <v>396</v>
      </c>
      <c r="J88" s="29" t="str">
        <f>VLOOKUP(Sales[[#This Row],[Product ID]],Products[],3,)</f>
        <v>Football Field Charts Template</v>
      </c>
    </row>
    <row r="89" spans="2:10">
      <c r="B89" s="33">
        <v>40648</v>
      </c>
      <c r="C89" s="29" t="s">
        <v>56</v>
      </c>
      <c r="D89" s="29" t="s">
        <v>65</v>
      </c>
      <c r="E89" s="29">
        <v>2</v>
      </c>
      <c r="F89" s="29" t="s">
        <v>58</v>
      </c>
      <c r="G89" s="29" t="s">
        <v>59</v>
      </c>
      <c r="H89" s="34">
        <f>IF(Sales[[#This Row],[Channel]]="Affiliate",VLOOKUP(Sales[[#This Row],[Product ID]],Products[],5,)*VLOOKUP(Sales[[#This Row],[Product ID]],Products[],6,)*Sales[[#This Row],[Units]]*66,0)</f>
        <v>0</v>
      </c>
      <c r="I89" s="35">
        <f>VLOOKUP(Sales[[#This Row],[Product ID]],Products[],5,)*Sales[[#This Row],[Units]]*66</f>
        <v>792</v>
      </c>
      <c r="J89" s="29" t="str">
        <f>VLOOKUP(Sales[[#This Row],[Product ID]],Products[],3,)</f>
        <v>Football Field Charts Template</v>
      </c>
    </row>
    <row r="90" spans="2:10">
      <c r="B90" s="33">
        <v>40650</v>
      </c>
      <c r="C90" s="29" t="s">
        <v>64</v>
      </c>
      <c r="D90" s="29" t="s">
        <v>57</v>
      </c>
      <c r="E90" s="29">
        <v>2</v>
      </c>
      <c r="F90" s="29" t="s">
        <v>72</v>
      </c>
      <c r="G90" s="29" t="s">
        <v>59</v>
      </c>
      <c r="H90" s="34">
        <f>IF(Sales[[#This Row],[Channel]]="Affiliate",VLOOKUP(Sales[[#This Row],[Product ID]],Products[],5,)*VLOOKUP(Sales[[#This Row],[Product ID]],Products[],6,)*Sales[[#This Row],[Units]]*66,0)</f>
        <v>99</v>
      </c>
      <c r="I90" s="35">
        <f>VLOOKUP(Sales[[#This Row],[Product ID]],Products[],5,)*Sales[[#This Row],[Units]]*66</f>
        <v>1980</v>
      </c>
      <c r="J90" s="29" t="str">
        <f>VLOOKUP(Sales[[#This Row],[Product ID]],Products[],3,)</f>
        <v>Balance Sheet Template -  V 1.1</v>
      </c>
    </row>
    <row r="91" spans="2:10">
      <c r="B91" s="33">
        <v>40652</v>
      </c>
      <c r="C91" s="29" t="s">
        <v>56</v>
      </c>
      <c r="D91" s="29" t="s">
        <v>88</v>
      </c>
      <c r="E91" s="29">
        <v>1</v>
      </c>
      <c r="F91" s="29" t="s">
        <v>58</v>
      </c>
      <c r="G91" s="29" t="s">
        <v>59</v>
      </c>
      <c r="H91" s="34">
        <f>IF(Sales[[#This Row],[Channel]]="Affiliate",VLOOKUP(Sales[[#This Row],[Product ID]],Products[],5,)*VLOOKUP(Sales[[#This Row],[Product ID]],Products[],6,)*Sales[[#This Row],[Units]]*66,0)</f>
        <v>0</v>
      </c>
      <c r="I91" s="35">
        <f>VLOOKUP(Sales[[#This Row],[Product ID]],Products[],5,)*Sales[[#This Row],[Units]]*66</f>
        <v>1782</v>
      </c>
      <c r="J91" s="29" t="str">
        <f>VLOOKUP(Sales[[#This Row],[Product ID]],Products[],3,)</f>
        <v>Project Finance - Automated Schedules</v>
      </c>
    </row>
    <row r="92" spans="2:10">
      <c r="B92" s="33">
        <v>40654</v>
      </c>
      <c r="C92" s="29" t="s">
        <v>64</v>
      </c>
      <c r="D92" s="29" t="s">
        <v>86</v>
      </c>
      <c r="E92" s="29">
        <v>5</v>
      </c>
      <c r="F92" s="29" t="s">
        <v>58</v>
      </c>
      <c r="G92" s="29" t="s">
        <v>59</v>
      </c>
      <c r="H92" s="34">
        <f>IF(Sales[[#This Row],[Channel]]="Affiliate",VLOOKUP(Sales[[#This Row],[Product ID]],Products[],5,)*VLOOKUP(Sales[[#This Row],[Product ID]],Products[],6,)*Sales[[#This Row],[Units]]*66,0)</f>
        <v>0</v>
      </c>
      <c r="I92" s="35">
        <f>VLOOKUP(Sales[[#This Row],[Product ID]],Products[],5,)*Sales[[#This Row],[Units]]*66</f>
        <v>7316.0999999999995</v>
      </c>
      <c r="J92" s="29" t="str">
        <f>VLOOKUP(Sales[[#This Row],[Product ID]],Products[],3,)</f>
        <v>StartUp Modeling Template - New</v>
      </c>
    </row>
    <row r="93" spans="2:10">
      <c r="B93" s="33">
        <v>40655</v>
      </c>
      <c r="C93" s="29" t="s">
        <v>56</v>
      </c>
      <c r="D93" s="29" t="s">
        <v>70</v>
      </c>
      <c r="E93" s="29">
        <v>4</v>
      </c>
      <c r="F93" s="29" t="s">
        <v>72</v>
      </c>
      <c r="G93" s="29" t="s">
        <v>59</v>
      </c>
      <c r="H93" s="34">
        <f>IF(Sales[[#This Row],[Channel]]="Affiliate",VLOOKUP(Sales[[#This Row],[Product ID]],Products[],5,)*VLOOKUP(Sales[[#This Row],[Product ID]],Products[],6,)*Sales[[#This Row],[Units]]*66,0)</f>
        <v>71.28</v>
      </c>
      <c r="I93" s="35">
        <f>VLOOKUP(Sales[[#This Row],[Product ID]],Products[],5,)*Sales[[#This Row],[Units]]*66</f>
        <v>3564</v>
      </c>
      <c r="J93" s="29" t="str">
        <f>VLOOKUP(Sales[[#This Row],[Product ID]],Products[],3,)</f>
        <v>Ebook - Important Ratios and Metrics</v>
      </c>
    </row>
    <row r="94" spans="2:10">
      <c r="B94" s="33">
        <v>40660</v>
      </c>
      <c r="C94" s="29" t="s">
        <v>56</v>
      </c>
      <c r="D94" s="29" t="s">
        <v>81</v>
      </c>
      <c r="E94" s="29">
        <v>1</v>
      </c>
      <c r="F94" s="29" t="s">
        <v>72</v>
      </c>
      <c r="G94" s="29" t="s">
        <v>59</v>
      </c>
      <c r="H94" s="34">
        <f>IF(Sales[[#This Row],[Channel]]="Affiliate",VLOOKUP(Sales[[#This Row],[Product ID]],Products[],5,)*VLOOKUP(Sales[[#This Row],[Product ID]],Products[],6,)*Sales[[#This Row],[Units]]*66,0)</f>
        <v>69.200999999999993</v>
      </c>
      <c r="I94" s="35">
        <f>VLOOKUP(Sales[[#This Row],[Product ID]],Products[],5,)*Sales[[#This Row],[Units]]*66</f>
        <v>1384.02</v>
      </c>
      <c r="J94" s="29" t="str">
        <f>VLOOKUP(Sales[[#This Row],[Product ID]],Products[],3,)</f>
        <v>Real Estate Template - V 1</v>
      </c>
    </row>
    <row r="95" spans="2:10">
      <c r="B95" s="33">
        <v>40661</v>
      </c>
      <c r="C95" s="29" t="s">
        <v>64</v>
      </c>
      <c r="D95" s="29" t="s">
        <v>69</v>
      </c>
      <c r="E95" s="29">
        <v>3</v>
      </c>
      <c r="F95" s="29" t="s">
        <v>58</v>
      </c>
      <c r="G95" s="29" t="s">
        <v>59</v>
      </c>
      <c r="H95" s="34">
        <f>IF(Sales[[#This Row],[Channel]]="Affiliate",VLOOKUP(Sales[[#This Row],[Product ID]],Products[],5,)*VLOOKUP(Sales[[#This Row],[Product ID]],Products[],6,)*Sales[[#This Row],[Units]]*66,0)</f>
        <v>0</v>
      </c>
      <c r="I95" s="35">
        <f>VLOOKUP(Sales[[#This Row],[Product ID]],Products[],5,)*Sales[[#This Row],[Units]]*66</f>
        <v>8613</v>
      </c>
      <c r="J95" s="29" t="str">
        <f>VLOOKUP(Sales[[#This Row],[Product ID]],Products[],3,)</f>
        <v>Practical Business Modeling Course</v>
      </c>
    </row>
    <row r="96" spans="2:10">
      <c r="B96" s="33">
        <v>40661</v>
      </c>
      <c r="C96" s="29" t="s">
        <v>64</v>
      </c>
      <c r="D96" s="29" t="s">
        <v>84</v>
      </c>
      <c r="E96" s="29">
        <v>1</v>
      </c>
      <c r="F96" s="29" t="s">
        <v>72</v>
      </c>
      <c r="G96" s="29" t="s">
        <v>59</v>
      </c>
      <c r="H96" s="34">
        <f>IF(Sales[[#This Row],[Channel]]="Affiliate",VLOOKUP(Sales[[#This Row],[Product ID]],Products[],5,)*VLOOKUP(Sales[[#This Row],[Product ID]],Products[],6,)*Sales[[#This Row],[Units]]*66,0)</f>
        <v>69.200999999999993</v>
      </c>
      <c r="I96" s="35">
        <f>VLOOKUP(Sales[[#This Row],[Product ID]],Products[],5,)*Sales[[#This Row],[Units]]*66</f>
        <v>1384.02</v>
      </c>
      <c r="J96" s="29" t="str">
        <f>VLOOKUP(Sales[[#This Row],[Product ID]],Products[],3,)</f>
        <v>Project Finance Template - Automated Schedules</v>
      </c>
    </row>
    <row r="97" spans="2:10">
      <c r="B97" s="33">
        <v>40662</v>
      </c>
      <c r="C97" s="29" t="s">
        <v>56</v>
      </c>
      <c r="D97" s="29" t="s">
        <v>88</v>
      </c>
      <c r="E97" s="29">
        <v>3</v>
      </c>
      <c r="F97" s="29" t="s">
        <v>72</v>
      </c>
      <c r="G97" s="29" t="s">
        <v>59</v>
      </c>
      <c r="H97" s="34">
        <f>IF(Sales[[#This Row],[Channel]]="Affiliate",VLOOKUP(Sales[[#This Row],[Product ID]],Products[],5,)*VLOOKUP(Sales[[#This Row],[Product ID]],Products[],6,)*Sales[[#This Row],[Units]]*66,0)</f>
        <v>427.68</v>
      </c>
      <c r="I97" s="35">
        <f>VLOOKUP(Sales[[#This Row],[Product ID]],Products[],5,)*Sales[[#This Row],[Units]]*66</f>
        <v>5346</v>
      </c>
      <c r="J97" s="29" t="str">
        <f>VLOOKUP(Sales[[#This Row],[Product ID]],Products[],3,)</f>
        <v>Project Finance - Automated Schedules</v>
      </c>
    </row>
    <row r="98" spans="2:10">
      <c r="B98" s="33">
        <v>40662</v>
      </c>
      <c r="C98" s="29" t="s">
        <v>56</v>
      </c>
      <c r="D98" s="29" t="s">
        <v>76</v>
      </c>
      <c r="E98" s="29">
        <v>4</v>
      </c>
      <c r="F98" s="29" t="s">
        <v>58</v>
      </c>
      <c r="G98" s="29" t="s">
        <v>59</v>
      </c>
      <c r="H98" s="34">
        <f>IF(Sales[[#This Row],[Channel]]="Affiliate",VLOOKUP(Sales[[#This Row],[Product ID]],Products[],5,)*VLOOKUP(Sales[[#This Row],[Product ID]],Products[],6,)*Sales[[#This Row],[Units]]*66,0)</f>
        <v>0</v>
      </c>
      <c r="I98" s="35">
        <f>VLOOKUP(Sales[[#This Row],[Product ID]],Products[],5,)*Sales[[#This Row],[Units]]*66</f>
        <v>3960</v>
      </c>
      <c r="J98" s="29" t="str">
        <f>VLOOKUP(Sales[[#This Row],[Product ID]],Products[],3,)</f>
        <v>Cash Flow Template -  V 2.0</v>
      </c>
    </row>
    <row r="99" spans="2:10">
      <c r="B99" s="33">
        <v>40662</v>
      </c>
      <c r="C99" s="29" t="s">
        <v>56</v>
      </c>
      <c r="D99" s="29" t="s">
        <v>76</v>
      </c>
      <c r="E99" s="29">
        <v>1</v>
      </c>
      <c r="F99" s="29" t="s">
        <v>58</v>
      </c>
      <c r="G99" s="29" t="s">
        <v>59</v>
      </c>
      <c r="H99" s="34">
        <f>IF(Sales[[#This Row],[Channel]]="Affiliate",VLOOKUP(Sales[[#This Row],[Product ID]],Products[],5,)*VLOOKUP(Sales[[#This Row],[Product ID]],Products[],6,)*Sales[[#This Row],[Units]]*66,0)</f>
        <v>0</v>
      </c>
      <c r="I99" s="35">
        <f>VLOOKUP(Sales[[#This Row],[Product ID]],Products[],5,)*Sales[[#This Row],[Units]]*66</f>
        <v>990</v>
      </c>
      <c r="J99" s="29" t="str">
        <f>VLOOKUP(Sales[[#This Row],[Product ID]],Products[],3,)</f>
        <v>Cash Flow Template -  V 2.0</v>
      </c>
    </row>
    <row r="100" spans="2:10">
      <c r="B100" s="33">
        <v>40664</v>
      </c>
      <c r="C100" s="29" t="s">
        <v>56</v>
      </c>
      <c r="D100" s="29" t="s">
        <v>81</v>
      </c>
      <c r="E100" s="29">
        <v>1</v>
      </c>
      <c r="F100" s="29" t="s">
        <v>72</v>
      </c>
      <c r="G100" s="29" t="s">
        <v>59</v>
      </c>
      <c r="H100" s="34">
        <f>IF(Sales[[#This Row],[Channel]]="Affiliate",VLOOKUP(Sales[[#This Row],[Product ID]],Products[],5,)*VLOOKUP(Sales[[#This Row],[Product ID]],Products[],6,)*Sales[[#This Row],[Units]]*66,0)</f>
        <v>69.200999999999993</v>
      </c>
      <c r="I100" s="35">
        <f>VLOOKUP(Sales[[#This Row],[Product ID]],Products[],5,)*Sales[[#This Row],[Units]]*66</f>
        <v>1384.02</v>
      </c>
      <c r="J100" s="29" t="str">
        <f>VLOOKUP(Sales[[#This Row],[Product ID]],Products[],3,)</f>
        <v>Real Estate Template - V 1</v>
      </c>
    </row>
    <row r="101" spans="2:10">
      <c r="B101" s="33">
        <v>40666</v>
      </c>
      <c r="C101" s="29" t="s">
        <v>56</v>
      </c>
      <c r="D101" s="29" t="s">
        <v>81</v>
      </c>
      <c r="E101" s="29">
        <v>4</v>
      </c>
      <c r="F101" s="29" t="s">
        <v>80</v>
      </c>
      <c r="G101" s="29" t="s">
        <v>59</v>
      </c>
      <c r="H101" s="34">
        <f>IF(Sales[[#This Row],[Channel]]="Affiliate",VLOOKUP(Sales[[#This Row],[Product ID]],Products[],5,)*VLOOKUP(Sales[[#This Row],[Product ID]],Products[],6,)*Sales[[#This Row],[Units]]*66,0)</f>
        <v>0</v>
      </c>
      <c r="I101" s="35">
        <f>VLOOKUP(Sales[[#This Row],[Product ID]],Products[],5,)*Sales[[#This Row],[Units]]*66</f>
        <v>5536.08</v>
      </c>
      <c r="J101" s="29" t="str">
        <f>VLOOKUP(Sales[[#This Row],[Product ID]],Products[],3,)</f>
        <v>Real Estate Template - V 1</v>
      </c>
    </row>
    <row r="102" spans="2:10">
      <c r="B102" s="33">
        <v>40666</v>
      </c>
      <c r="C102" s="29" t="s">
        <v>56</v>
      </c>
      <c r="D102" s="29" t="s">
        <v>65</v>
      </c>
      <c r="E102" s="29">
        <v>4</v>
      </c>
      <c r="F102" s="29" t="s">
        <v>58</v>
      </c>
      <c r="G102" s="29" t="s">
        <v>59</v>
      </c>
      <c r="H102" s="34">
        <f>IF(Sales[[#This Row],[Channel]]="Affiliate",VLOOKUP(Sales[[#This Row],[Product ID]],Products[],5,)*VLOOKUP(Sales[[#This Row],[Product ID]],Products[],6,)*Sales[[#This Row],[Units]]*66,0)</f>
        <v>0</v>
      </c>
      <c r="I102" s="35">
        <f>VLOOKUP(Sales[[#This Row],[Product ID]],Products[],5,)*Sales[[#This Row],[Units]]*66</f>
        <v>1584</v>
      </c>
      <c r="J102" s="29" t="str">
        <f>VLOOKUP(Sales[[#This Row],[Product ID]],Products[],3,)</f>
        <v>Football Field Charts Template</v>
      </c>
    </row>
    <row r="103" spans="2:10">
      <c r="B103" s="33">
        <v>40668</v>
      </c>
      <c r="C103" s="29" t="s">
        <v>56</v>
      </c>
      <c r="D103" s="29" t="s">
        <v>81</v>
      </c>
      <c r="E103" s="29">
        <v>4</v>
      </c>
      <c r="F103" s="29" t="s">
        <v>58</v>
      </c>
      <c r="G103" s="29" t="s">
        <v>59</v>
      </c>
      <c r="H103" s="34">
        <f>IF(Sales[[#This Row],[Channel]]="Affiliate",VLOOKUP(Sales[[#This Row],[Product ID]],Products[],5,)*VLOOKUP(Sales[[#This Row],[Product ID]],Products[],6,)*Sales[[#This Row],[Units]]*66,0)</f>
        <v>0</v>
      </c>
      <c r="I103" s="35">
        <f>VLOOKUP(Sales[[#This Row],[Product ID]],Products[],5,)*Sales[[#This Row],[Units]]*66</f>
        <v>5536.08</v>
      </c>
      <c r="J103" s="29" t="str">
        <f>VLOOKUP(Sales[[#This Row],[Product ID]],Products[],3,)</f>
        <v>Real Estate Template - V 1</v>
      </c>
    </row>
    <row r="104" spans="2:10">
      <c r="B104" s="33">
        <v>40668</v>
      </c>
      <c r="C104" s="29" t="s">
        <v>64</v>
      </c>
      <c r="D104" s="29" t="s">
        <v>78</v>
      </c>
      <c r="E104" s="29">
        <v>1</v>
      </c>
      <c r="F104" s="29" t="s">
        <v>72</v>
      </c>
      <c r="G104" s="29" t="s">
        <v>73</v>
      </c>
      <c r="H104" s="34">
        <f>IF(Sales[[#This Row],[Channel]]="Affiliate",VLOOKUP(Sales[[#This Row],[Product ID]],Products[],5,)*VLOOKUP(Sales[[#This Row],[Product ID]],Products[],6,)*Sales[[#This Row],[Units]]*66,0)</f>
        <v>49.5</v>
      </c>
      <c r="I104" s="35">
        <f>VLOOKUP(Sales[[#This Row],[Product ID]],Products[],5,)*Sales[[#This Row],[Units]]*66</f>
        <v>990</v>
      </c>
      <c r="J104" s="29" t="str">
        <f>VLOOKUP(Sales[[#This Row],[Product ID]],Products[],3,)</f>
        <v>P&amp;L Statement Template -  V 2.0</v>
      </c>
    </row>
    <row r="105" spans="2:10">
      <c r="B105" s="33">
        <v>40671</v>
      </c>
      <c r="C105" s="29" t="s">
        <v>64</v>
      </c>
      <c r="D105" s="29" t="s">
        <v>84</v>
      </c>
      <c r="E105" s="29">
        <v>1</v>
      </c>
      <c r="F105" s="29" t="s">
        <v>58</v>
      </c>
      <c r="G105" s="29" t="s">
        <v>59</v>
      </c>
      <c r="H105" s="34">
        <f>IF(Sales[[#This Row],[Channel]]="Affiliate",VLOOKUP(Sales[[#This Row],[Product ID]],Products[],5,)*VLOOKUP(Sales[[#This Row],[Product ID]],Products[],6,)*Sales[[#This Row],[Units]]*66,0)</f>
        <v>0</v>
      </c>
      <c r="I105" s="35">
        <f>VLOOKUP(Sales[[#This Row],[Product ID]],Products[],5,)*Sales[[#This Row],[Units]]*66</f>
        <v>1384.02</v>
      </c>
      <c r="J105" s="29" t="str">
        <f>VLOOKUP(Sales[[#This Row],[Product ID]],Products[],3,)</f>
        <v>Project Finance Template - Automated Schedules</v>
      </c>
    </row>
    <row r="106" spans="2:10">
      <c r="B106" s="33">
        <v>40672</v>
      </c>
      <c r="C106" s="29" t="s">
        <v>56</v>
      </c>
      <c r="D106" s="29" t="s">
        <v>88</v>
      </c>
      <c r="E106" s="29">
        <v>2</v>
      </c>
      <c r="F106" s="29" t="s">
        <v>58</v>
      </c>
      <c r="G106" s="29" t="s">
        <v>59</v>
      </c>
      <c r="H106" s="34">
        <f>IF(Sales[[#This Row],[Channel]]="Affiliate",VLOOKUP(Sales[[#This Row],[Product ID]],Products[],5,)*VLOOKUP(Sales[[#This Row],[Product ID]],Products[],6,)*Sales[[#This Row],[Units]]*66,0)</f>
        <v>0</v>
      </c>
      <c r="I106" s="35">
        <f>VLOOKUP(Sales[[#This Row],[Product ID]],Products[],5,)*Sales[[#This Row],[Units]]*66</f>
        <v>3564</v>
      </c>
      <c r="J106" s="29" t="str">
        <f>VLOOKUP(Sales[[#This Row],[Product ID]],Products[],3,)</f>
        <v>Project Finance - Automated Schedules</v>
      </c>
    </row>
    <row r="107" spans="2:10">
      <c r="B107" s="33">
        <v>40672</v>
      </c>
      <c r="C107" s="29" t="s">
        <v>56</v>
      </c>
      <c r="D107" s="29" t="s">
        <v>81</v>
      </c>
      <c r="E107" s="29">
        <v>2</v>
      </c>
      <c r="F107" s="29" t="s">
        <v>58</v>
      </c>
      <c r="G107" s="29" t="s">
        <v>59</v>
      </c>
      <c r="H107" s="34">
        <f>IF(Sales[[#This Row],[Channel]]="Affiliate",VLOOKUP(Sales[[#This Row],[Product ID]],Products[],5,)*VLOOKUP(Sales[[#This Row],[Product ID]],Products[],6,)*Sales[[#This Row],[Units]]*66,0)</f>
        <v>0</v>
      </c>
      <c r="I107" s="35">
        <f>VLOOKUP(Sales[[#This Row],[Product ID]],Products[],5,)*Sales[[#This Row],[Units]]*66</f>
        <v>2768.04</v>
      </c>
      <c r="J107" s="29" t="str">
        <f>VLOOKUP(Sales[[#This Row],[Product ID]],Products[],3,)</f>
        <v>Real Estate Template - V 1</v>
      </c>
    </row>
    <row r="108" spans="2:10">
      <c r="B108" s="33">
        <v>40673</v>
      </c>
      <c r="C108" s="29" t="s">
        <v>56</v>
      </c>
      <c r="D108" s="29" t="s">
        <v>84</v>
      </c>
      <c r="E108" s="29">
        <v>3</v>
      </c>
      <c r="F108" s="29" t="s">
        <v>72</v>
      </c>
      <c r="G108" s="29" t="s">
        <v>59</v>
      </c>
      <c r="H108" s="34">
        <f>IF(Sales[[#This Row],[Channel]]="Affiliate",VLOOKUP(Sales[[#This Row],[Product ID]],Products[],5,)*VLOOKUP(Sales[[#This Row],[Product ID]],Products[],6,)*Sales[[#This Row],[Units]]*66,0)</f>
        <v>207.60300000000001</v>
      </c>
      <c r="I108" s="35">
        <f>VLOOKUP(Sales[[#This Row],[Product ID]],Products[],5,)*Sales[[#This Row],[Units]]*66</f>
        <v>4152.0599999999995</v>
      </c>
      <c r="J108" s="29" t="str">
        <f>VLOOKUP(Sales[[#This Row],[Product ID]],Products[],3,)</f>
        <v>Project Finance Template - Automated Schedules</v>
      </c>
    </row>
    <row r="109" spans="2:10">
      <c r="B109" s="33">
        <v>40674</v>
      </c>
      <c r="C109" s="29" t="s">
        <v>56</v>
      </c>
      <c r="D109" s="29" t="s">
        <v>78</v>
      </c>
      <c r="E109" s="29">
        <v>3</v>
      </c>
      <c r="F109" s="29" t="s">
        <v>58</v>
      </c>
      <c r="G109" s="29" t="s">
        <v>59</v>
      </c>
      <c r="H109" s="34">
        <f>IF(Sales[[#This Row],[Channel]]="Affiliate",VLOOKUP(Sales[[#This Row],[Product ID]],Products[],5,)*VLOOKUP(Sales[[#This Row],[Product ID]],Products[],6,)*Sales[[#This Row],[Units]]*66,0)</f>
        <v>0</v>
      </c>
      <c r="I109" s="35">
        <f>VLOOKUP(Sales[[#This Row],[Product ID]],Products[],5,)*Sales[[#This Row],[Units]]*66</f>
        <v>2970</v>
      </c>
      <c r="J109" s="29" t="str">
        <f>VLOOKUP(Sales[[#This Row],[Product ID]],Products[],3,)</f>
        <v>P&amp;L Statement Template -  V 2.0</v>
      </c>
    </row>
    <row r="110" spans="2:10">
      <c r="B110" s="33">
        <v>40675</v>
      </c>
      <c r="C110" s="29" t="s">
        <v>64</v>
      </c>
      <c r="D110" s="29" t="s">
        <v>86</v>
      </c>
      <c r="E110" s="29">
        <v>1</v>
      </c>
      <c r="F110" s="29" t="s">
        <v>58</v>
      </c>
      <c r="G110" s="29" t="s">
        <v>59</v>
      </c>
      <c r="H110" s="34">
        <f>IF(Sales[[#This Row],[Channel]]="Affiliate",VLOOKUP(Sales[[#This Row],[Product ID]],Products[],5,)*VLOOKUP(Sales[[#This Row],[Product ID]],Products[],6,)*Sales[[#This Row],[Units]]*66,0)</f>
        <v>0</v>
      </c>
      <c r="I110" s="35">
        <f>VLOOKUP(Sales[[#This Row],[Product ID]],Products[],5,)*Sales[[#This Row],[Units]]*66</f>
        <v>1463.2199999999998</v>
      </c>
      <c r="J110" s="29" t="str">
        <f>VLOOKUP(Sales[[#This Row],[Product ID]],Products[],3,)</f>
        <v>StartUp Modeling Template - New</v>
      </c>
    </row>
    <row r="111" spans="2:10">
      <c r="B111" s="33">
        <v>40676</v>
      </c>
      <c r="C111" s="29" t="s">
        <v>56</v>
      </c>
      <c r="D111" s="29" t="s">
        <v>78</v>
      </c>
      <c r="E111" s="29">
        <v>2</v>
      </c>
      <c r="F111" s="29" t="s">
        <v>72</v>
      </c>
      <c r="G111" s="29" t="s">
        <v>59</v>
      </c>
      <c r="H111" s="34">
        <f>IF(Sales[[#This Row],[Channel]]="Affiliate",VLOOKUP(Sales[[#This Row],[Product ID]],Products[],5,)*VLOOKUP(Sales[[#This Row],[Product ID]],Products[],6,)*Sales[[#This Row],[Units]]*66,0)</f>
        <v>99</v>
      </c>
      <c r="I111" s="35">
        <f>VLOOKUP(Sales[[#This Row],[Product ID]],Products[],5,)*Sales[[#This Row],[Units]]*66</f>
        <v>1980</v>
      </c>
      <c r="J111" s="29" t="str">
        <f>VLOOKUP(Sales[[#This Row],[Product ID]],Products[],3,)</f>
        <v>P&amp;L Statement Template -  V 2.0</v>
      </c>
    </row>
    <row r="112" spans="2:10">
      <c r="B112" s="33">
        <v>40677</v>
      </c>
      <c r="C112" s="29" t="s">
        <v>64</v>
      </c>
      <c r="D112" s="29" t="s">
        <v>83</v>
      </c>
      <c r="E112" s="29">
        <v>4</v>
      </c>
      <c r="F112" s="29" t="s">
        <v>72</v>
      </c>
      <c r="G112" s="29" t="s">
        <v>59</v>
      </c>
      <c r="H112" s="34">
        <f>IF(Sales[[#This Row],[Channel]]="Affiliate",VLOOKUP(Sales[[#This Row],[Product ID]],Products[],5,)*VLOOKUP(Sales[[#This Row],[Product ID]],Products[],6,)*Sales[[#This Row],[Units]]*66,0)</f>
        <v>632.96640000000002</v>
      </c>
      <c r="I112" s="35">
        <f>VLOOKUP(Sales[[#This Row],[Product ID]],Products[],5,)*Sales[[#This Row],[Units]]*66</f>
        <v>7912.08</v>
      </c>
      <c r="J112" s="29" t="str">
        <f>VLOOKUP(Sales[[#This Row],[Product ID]],Products[],3,)</f>
        <v>Cash Flow Modeling Course</v>
      </c>
    </row>
    <row r="113" spans="2:10">
      <c r="B113" s="33">
        <v>40677</v>
      </c>
      <c r="C113" s="29" t="s">
        <v>64</v>
      </c>
      <c r="D113" s="29" t="s">
        <v>57</v>
      </c>
      <c r="E113" s="29">
        <v>4</v>
      </c>
      <c r="F113" s="29" t="s">
        <v>72</v>
      </c>
      <c r="G113" s="29" t="s">
        <v>59</v>
      </c>
      <c r="H113" s="34">
        <f>IF(Sales[[#This Row],[Channel]]="Affiliate",VLOOKUP(Sales[[#This Row],[Product ID]],Products[],5,)*VLOOKUP(Sales[[#This Row],[Product ID]],Products[],6,)*Sales[[#This Row],[Units]]*66,0)</f>
        <v>198</v>
      </c>
      <c r="I113" s="35">
        <f>VLOOKUP(Sales[[#This Row],[Product ID]],Products[],5,)*Sales[[#This Row],[Units]]*66</f>
        <v>3960</v>
      </c>
      <c r="J113" s="29" t="str">
        <f>VLOOKUP(Sales[[#This Row],[Product ID]],Products[],3,)</f>
        <v>Balance Sheet Template -  V 1.1</v>
      </c>
    </row>
    <row r="114" spans="2:10">
      <c r="B114" s="33">
        <v>40681</v>
      </c>
      <c r="C114" s="29" t="s">
        <v>56</v>
      </c>
      <c r="D114" s="29" t="s">
        <v>65</v>
      </c>
      <c r="E114" s="29">
        <v>1</v>
      </c>
      <c r="F114" s="29" t="s">
        <v>58</v>
      </c>
      <c r="G114" s="29" t="s">
        <v>59</v>
      </c>
      <c r="H114" s="34">
        <f>IF(Sales[[#This Row],[Channel]]="Affiliate",VLOOKUP(Sales[[#This Row],[Product ID]],Products[],5,)*VLOOKUP(Sales[[#This Row],[Product ID]],Products[],6,)*Sales[[#This Row],[Units]]*66,0)</f>
        <v>0</v>
      </c>
      <c r="I114" s="35">
        <f>VLOOKUP(Sales[[#This Row],[Product ID]],Products[],5,)*Sales[[#This Row],[Units]]*66</f>
        <v>396</v>
      </c>
      <c r="J114" s="29" t="str">
        <f>VLOOKUP(Sales[[#This Row],[Product ID]],Products[],3,)</f>
        <v>Football Field Charts Template</v>
      </c>
    </row>
    <row r="115" spans="2:10">
      <c r="B115" s="33">
        <v>40682</v>
      </c>
      <c r="C115" s="29" t="s">
        <v>64</v>
      </c>
      <c r="D115" s="29" t="s">
        <v>78</v>
      </c>
      <c r="E115" s="29">
        <v>2</v>
      </c>
      <c r="F115" s="29" t="s">
        <v>58</v>
      </c>
      <c r="G115" s="29" t="s">
        <v>59</v>
      </c>
      <c r="H115" s="34">
        <f>IF(Sales[[#This Row],[Channel]]="Affiliate",VLOOKUP(Sales[[#This Row],[Product ID]],Products[],5,)*VLOOKUP(Sales[[#This Row],[Product ID]],Products[],6,)*Sales[[#This Row],[Units]]*66,0)</f>
        <v>0</v>
      </c>
      <c r="I115" s="35">
        <f>VLOOKUP(Sales[[#This Row],[Product ID]],Products[],5,)*Sales[[#This Row],[Units]]*66</f>
        <v>1980</v>
      </c>
      <c r="J115" s="29" t="str">
        <f>VLOOKUP(Sales[[#This Row],[Product ID]],Products[],3,)</f>
        <v>P&amp;L Statement Template -  V 2.0</v>
      </c>
    </row>
    <row r="116" spans="2:10">
      <c r="B116" s="33">
        <v>40685</v>
      </c>
      <c r="C116" s="29" t="s">
        <v>64</v>
      </c>
      <c r="D116" s="29" t="s">
        <v>76</v>
      </c>
      <c r="E116" s="29">
        <v>3</v>
      </c>
      <c r="F116" s="29" t="s">
        <v>72</v>
      </c>
      <c r="G116" s="29" t="s">
        <v>73</v>
      </c>
      <c r="H116" s="34">
        <f>IF(Sales[[#This Row],[Channel]]="Affiliate",VLOOKUP(Sales[[#This Row],[Product ID]],Products[],5,)*VLOOKUP(Sales[[#This Row],[Product ID]],Products[],6,)*Sales[[#This Row],[Units]]*66,0)</f>
        <v>148.5</v>
      </c>
      <c r="I116" s="35">
        <f>VLOOKUP(Sales[[#This Row],[Product ID]],Products[],5,)*Sales[[#This Row],[Units]]*66</f>
        <v>2970</v>
      </c>
      <c r="J116" s="29" t="str">
        <f>VLOOKUP(Sales[[#This Row],[Product ID]],Products[],3,)</f>
        <v>Cash Flow Template -  V 2.0</v>
      </c>
    </row>
    <row r="117" spans="2:10">
      <c r="B117" s="33">
        <v>40686</v>
      </c>
      <c r="C117" s="29" t="s">
        <v>56</v>
      </c>
      <c r="D117" s="29" t="s">
        <v>86</v>
      </c>
      <c r="E117" s="29">
        <v>1</v>
      </c>
      <c r="F117" s="29" t="s">
        <v>58</v>
      </c>
      <c r="G117" s="29" t="s">
        <v>73</v>
      </c>
      <c r="H117" s="34">
        <f>IF(Sales[[#This Row],[Channel]]="Affiliate",VLOOKUP(Sales[[#This Row],[Product ID]],Products[],5,)*VLOOKUP(Sales[[#This Row],[Product ID]],Products[],6,)*Sales[[#This Row],[Units]]*66,0)</f>
        <v>0</v>
      </c>
      <c r="I117" s="35">
        <f>VLOOKUP(Sales[[#This Row],[Product ID]],Products[],5,)*Sales[[#This Row],[Units]]*66</f>
        <v>1463.2199999999998</v>
      </c>
      <c r="J117" s="29" t="str">
        <f>VLOOKUP(Sales[[#This Row],[Product ID]],Products[],3,)</f>
        <v>StartUp Modeling Template - New</v>
      </c>
    </row>
    <row r="118" spans="2:10">
      <c r="B118" s="33">
        <v>40686</v>
      </c>
      <c r="C118" s="29" t="s">
        <v>56</v>
      </c>
      <c r="D118" s="29" t="s">
        <v>78</v>
      </c>
      <c r="E118" s="29">
        <v>1</v>
      </c>
      <c r="F118" s="29" t="s">
        <v>58</v>
      </c>
      <c r="G118" s="29" t="s">
        <v>59</v>
      </c>
      <c r="H118" s="34">
        <f>IF(Sales[[#This Row],[Channel]]="Affiliate",VLOOKUP(Sales[[#This Row],[Product ID]],Products[],5,)*VLOOKUP(Sales[[#This Row],[Product ID]],Products[],6,)*Sales[[#This Row],[Units]]*66,0)</f>
        <v>0</v>
      </c>
      <c r="I118" s="35">
        <f>VLOOKUP(Sales[[#This Row],[Product ID]],Products[],5,)*Sales[[#This Row],[Units]]*66</f>
        <v>990</v>
      </c>
      <c r="J118" s="29" t="str">
        <f>VLOOKUP(Sales[[#This Row],[Product ID]],Products[],3,)</f>
        <v>P&amp;L Statement Template -  V 2.0</v>
      </c>
    </row>
    <row r="119" spans="2:10">
      <c r="B119" s="33">
        <v>40687</v>
      </c>
      <c r="C119" s="29" t="s">
        <v>56</v>
      </c>
      <c r="D119" s="29" t="s">
        <v>57</v>
      </c>
      <c r="E119" s="29">
        <v>5</v>
      </c>
      <c r="F119" s="29" t="s">
        <v>72</v>
      </c>
      <c r="G119" s="29" t="s">
        <v>59</v>
      </c>
      <c r="H119" s="34">
        <f>IF(Sales[[#This Row],[Channel]]="Affiliate",VLOOKUP(Sales[[#This Row],[Product ID]],Products[],5,)*VLOOKUP(Sales[[#This Row],[Product ID]],Products[],6,)*Sales[[#This Row],[Units]]*66,0)</f>
        <v>247.5</v>
      </c>
      <c r="I119" s="35">
        <f>VLOOKUP(Sales[[#This Row],[Product ID]],Products[],5,)*Sales[[#This Row],[Units]]*66</f>
        <v>4950</v>
      </c>
      <c r="J119" s="29" t="str">
        <f>VLOOKUP(Sales[[#This Row],[Product ID]],Products[],3,)</f>
        <v>Balance Sheet Template -  V 1.1</v>
      </c>
    </row>
    <row r="120" spans="2:10">
      <c r="B120" s="33">
        <v>40687</v>
      </c>
      <c r="C120" s="29" t="s">
        <v>64</v>
      </c>
      <c r="D120" s="29" t="s">
        <v>70</v>
      </c>
      <c r="E120" s="29">
        <v>4</v>
      </c>
      <c r="F120" s="29" t="s">
        <v>58</v>
      </c>
      <c r="G120" s="29" t="s">
        <v>59</v>
      </c>
      <c r="H120" s="34">
        <f>IF(Sales[[#This Row],[Channel]]="Affiliate",VLOOKUP(Sales[[#This Row],[Product ID]],Products[],5,)*VLOOKUP(Sales[[#This Row],[Product ID]],Products[],6,)*Sales[[#This Row],[Units]]*66,0)</f>
        <v>0</v>
      </c>
      <c r="I120" s="35">
        <f>VLOOKUP(Sales[[#This Row],[Product ID]],Products[],5,)*Sales[[#This Row],[Units]]*66</f>
        <v>3564</v>
      </c>
      <c r="J120" s="29" t="str">
        <f>VLOOKUP(Sales[[#This Row],[Product ID]],Products[],3,)</f>
        <v>Ebook - Important Ratios and Metrics</v>
      </c>
    </row>
    <row r="121" spans="2:10">
      <c r="B121" s="33">
        <v>40688</v>
      </c>
      <c r="C121" s="29" t="s">
        <v>98</v>
      </c>
      <c r="D121" s="29" t="s">
        <v>76</v>
      </c>
      <c r="E121" s="29">
        <v>1</v>
      </c>
      <c r="F121" s="29" t="s">
        <v>58</v>
      </c>
      <c r="G121" s="29" t="s">
        <v>59</v>
      </c>
      <c r="H121" s="34">
        <f>IF(Sales[[#This Row],[Channel]]="Affiliate",VLOOKUP(Sales[[#This Row],[Product ID]],Products[],5,)*VLOOKUP(Sales[[#This Row],[Product ID]],Products[],6,)*Sales[[#This Row],[Units]]*66,0)</f>
        <v>0</v>
      </c>
      <c r="I121" s="35">
        <f>VLOOKUP(Sales[[#This Row],[Product ID]],Products[],5,)*Sales[[#This Row],[Units]]*66</f>
        <v>990</v>
      </c>
      <c r="J121" s="29" t="str">
        <f>VLOOKUP(Sales[[#This Row],[Product ID]],Products[],3,)</f>
        <v>Cash Flow Template -  V 2.0</v>
      </c>
    </row>
    <row r="122" spans="2:10">
      <c r="B122" s="33">
        <v>40689</v>
      </c>
      <c r="C122" s="29" t="s">
        <v>56</v>
      </c>
      <c r="D122" s="29" t="s">
        <v>88</v>
      </c>
      <c r="E122" s="29">
        <v>2</v>
      </c>
      <c r="F122" s="29" t="s">
        <v>58</v>
      </c>
      <c r="G122" s="29" t="s">
        <v>59</v>
      </c>
      <c r="H122" s="34">
        <f>IF(Sales[[#This Row],[Channel]]="Affiliate",VLOOKUP(Sales[[#This Row],[Product ID]],Products[],5,)*VLOOKUP(Sales[[#This Row],[Product ID]],Products[],6,)*Sales[[#This Row],[Units]]*66,0)</f>
        <v>0</v>
      </c>
      <c r="I122" s="35">
        <f>VLOOKUP(Sales[[#This Row],[Product ID]],Products[],5,)*Sales[[#This Row],[Units]]*66</f>
        <v>3564</v>
      </c>
      <c r="J122" s="29" t="str">
        <f>VLOOKUP(Sales[[#This Row],[Product ID]],Products[],3,)</f>
        <v>Project Finance - Automated Schedules</v>
      </c>
    </row>
    <row r="123" spans="2:10">
      <c r="B123" s="33">
        <v>40689</v>
      </c>
      <c r="C123" s="29" t="s">
        <v>64</v>
      </c>
      <c r="D123" s="29" t="s">
        <v>84</v>
      </c>
      <c r="E123" s="29">
        <v>5</v>
      </c>
      <c r="F123" s="29" t="s">
        <v>58</v>
      </c>
      <c r="G123" s="29" t="s">
        <v>59</v>
      </c>
      <c r="H123" s="34">
        <f>IF(Sales[[#This Row],[Channel]]="Affiliate",VLOOKUP(Sales[[#This Row],[Product ID]],Products[],5,)*VLOOKUP(Sales[[#This Row],[Product ID]],Products[],6,)*Sales[[#This Row],[Units]]*66,0)</f>
        <v>0</v>
      </c>
      <c r="I123" s="35">
        <f>VLOOKUP(Sales[[#This Row],[Product ID]],Products[],5,)*Sales[[#This Row],[Units]]*66</f>
        <v>6920.0999999999995</v>
      </c>
      <c r="J123" s="29" t="str">
        <f>VLOOKUP(Sales[[#This Row],[Product ID]],Products[],3,)</f>
        <v>Project Finance Template - Automated Schedules</v>
      </c>
    </row>
    <row r="124" spans="2:10">
      <c r="B124" s="33">
        <v>40690</v>
      </c>
      <c r="C124" s="29" t="s">
        <v>56</v>
      </c>
      <c r="D124" s="29" t="s">
        <v>78</v>
      </c>
      <c r="E124" s="29">
        <v>4</v>
      </c>
      <c r="F124" s="29" t="s">
        <v>58</v>
      </c>
      <c r="G124" s="29" t="s">
        <v>59</v>
      </c>
      <c r="H124" s="34">
        <f>IF(Sales[[#This Row],[Channel]]="Affiliate",VLOOKUP(Sales[[#This Row],[Product ID]],Products[],5,)*VLOOKUP(Sales[[#This Row],[Product ID]],Products[],6,)*Sales[[#This Row],[Units]]*66,0)</f>
        <v>0</v>
      </c>
      <c r="I124" s="35">
        <f>VLOOKUP(Sales[[#This Row],[Product ID]],Products[],5,)*Sales[[#This Row],[Units]]*66</f>
        <v>3960</v>
      </c>
      <c r="J124" s="29" t="str">
        <f>VLOOKUP(Sales[[#This Row],[Product ID]],Products[],3,)</f>
        <v>P&amp;L Statement Template -  V 2.0</v>
      </c>
    </row>
    <row r="125" spans="2:10">
      <c r="B125" s="33">
        <v>40691</v>
      </c>
      <c r="C125" s="29" t="s">
        <v>56</v>
      </c>
      <c r="D125" s="29" t="s">
        <v>69</v>
      </c>
      <c r="E125" s="29">
        <v>4</v>
      </c>
      <c r="F125" s="29" t="s">
        <v>58</v>
      </c>
      <c r="G125" s="29" t="s">
        <v>59</v>
      </c>
      <c r="H125" s="34">
        <f>IF(Sales[[#This Row],[Channel]]="Affiliate",VLOOKUP(Sales[[#This Row],[Product ID]],Products[],5,)*VLOOKUP(Sales[[#This Row],[Product ID]],Products[],6,)*Sales[[#This Row],[Units]]*66,0)</f>
        <v>0</v>
      </c>
      <c r="I125" s="35">
        <f>VLOOKUP(Sales[[#This Row],[Product ID]],Products[],5,)*Sales[[#This Row],[Units]]*66</f>
        <v>11484</v>
      </c>
      <c r="J125" s="29" t="str">
        <f>VLOOKUP(Sales[[#This Row],[Product ID]],Products[],3,)</f>
        <v>Practical Business Modeling Course</v>
      </c>
    </row>
    <row r="126" spans="2:10">
      <c r="B126" s="33">
        <v>40692</v>
      </c>
      <c r="C126" s="29" t="s">
        <v>56</v>
      </c>
      <c r="D126" s="29" t="s">
        <v>57</v>
      </c>
      <c r="E126" s="29">
        <v>3</v>
      </c>
      <c r="F126" s="29" t="s">
        <v>58</v>
      </c>
      <c r="G126" s="29" t="s">
        <v>59</v>
      </c>
      <c r="H126" s="34">
        <f>IF(Sales[[#This Row],[Channel]]="Affiliate",VLOOKUP(Sales[[#This Row],[Product ID]],Products[],5,)*VLOOKUP(Sales[[#This Row],[Product ID]],Products[],6,)*Sales[[#This Row],[Units]]*66,0)</f>
        <v>0</v>
      </c>
      <c r="I126" s="35">
        <f>VLOOKUP(Sales[[#This Row],[Product ID]],Products[],5,)*Sales[[#This Row],[Units]]*66</f>
        <v>2970</v>
      </c>
      <c r="J126" s="29" t="str">
        <f>VLOOKUP(Sales[[#This Row],[Product ID]],Products[],3,)</f>
        <v>Balance Sheet Template -  V 1.1</v>
      </c>
    </row>
    <row r="127" spans="2:10">
      <c r="B127" s="33">
        <v>40692</v>
      </c>
      <c r="C127" s="29" t="s">
        <v>56</v>
      </c>
      <c r="D127" s="29" t="s">
        <v>65</v>
      </c>
      <c r="E127" s="29">
        <v>4</v>
      </c>
      <c r="F127" s="29" t="s">
        <v>72</v>
      </c>
      <c r="G127" s="29" t="s">
        <v>73</v>
      </c>
      <c r="H127" s="34">
        <f>IF(Sales[[#This Row],[Channel]]="Affiliate",VLOOKUP(Sales[[#This Row],[Product ID]],Products[],5,)*VLOOKUP(Sales[[#This Row],[Product ID]],Products[],6,)*Sales[[#This Row],[Units]]*66,0)</f>
        <v>31.68</v>
      </c>
      <c r="I127" s="35">
        <f>VLOOKUP(Sales[[#This Row],[Product ID]],Products[],5,)*Sales[[#This Row],[Units]]*66</f>
        <v>1584</v>
      </c>
      <c r="J127" s="29" t="str">
        <f>VLOOKUP(Sales[[#This Row],[Product ID]],Products[],3,)</f>
        <v>Football Field Charts Template</v>
      </c>
    </row>
    <row r="128" spans="2:10">
      <c r="B128" s="33">
        <v>40693</v>
      </c>
      <c r="C128" s="29" t="s">
        <v>56</v>
      </c>
      <c r="D128" s="29" t="s">
        <v>65</v>
      </c>
      <c r="E128" s="29">
        <v>1</v>
      </c>
      <c r="F128" s="29" t="s">
        <v>72</v>
      </c>
      <c r="G128" s="29" t="s">
        <v>59</v>
      </c>
      <c r="H128" s="34">
        <f>IF(Sales[[#This Row],[Channel]]="Affiliate",VLOOKUP(Sales[[#This Row],[Product ID]],Products[],5,)*VLOOKUP(Sales[[#This Row],[Product ID]],Products[],6,)*Sales[[#This Row],[Units]]*66,0)</f>
        <v>7.92</v>
      </c>
      <c r="I128" s="35">
        <f>VLOOKUP(Sales[[#This Row],[Product ID]],Products[],5,)*Sales[[#This Row],[Units]]*66</f>
        <v>396</v>
      </c>
      <c r="J128" s="29" t="str">
        <f>VLOOKUP(Sales[[#This Row],[Product ID]],Products[],3,)</f>
        <v>Football Field Charts Template</v>
      </c>
    </row>
    <row r="129" spans="2:10">
      <c r="B129" s="33">
        <v>40693</v>
      </c>
      <c r="C129" s="29" t="s">
        <v>64</v>
      </c>
      <c r="D129" s="29" t="s">
        <v>86</v>
      </c>
      <c r="E129" s="29">
        <v>2</v>
      </c>
      <c r="F129" s="29" t="s">
        <v>72</v>
      </c>
      <c r="G129" s="29" t="s">
        <v>59</v>
      </c>
      <c r="H129" s="34">
        <f>IF(Sales[[#This Row],[Channel]]="Affiliate",VLOOKUP(Sales[[#This Row],[Product ID]],Products[],5,)*VLOOKUP(Sales[[#This Row],[Product ID]],Products[],6,)*Sales[[#This Row],[Units]]*66,0)</f>
        <v>146.322</v>
      </c>
      <c r="I129" s="35">
        <f>VLOOKUP(Sales[[#This Row],[Product ID]],Products[],5,)*Sales[[#This Row],[Units]]*66</f>
        <v>2926.4399999999996</v>
      </c>
      <c r="J129" s="29" t="str">
        <f>VLOOKUP(Sales[[#This Row],[Product ID]],Products[],3,)</f>
        <v>StartUp Modeling Template - New</v>
      </c>
    </row>
    <row r="130" spans="2:10">
      <c r="B130" s="33">
        <v>40693</v>
      </c>
      <c r="C130" s="29" t="s">
        <v>98</v>
      </c>
      <c r="D130" s="29" t="s">
        <v>60</v>
      </c>
      <c r="E130" s="29">
        <v>3</v>
      </c>
      <c r="F130" s="29" t="s">
        <v>72</v>
      </c>
      <c r="G130" s="29" t="s">
        <v>73</v>
      </c>
      <c r="H130" s="34">
        <f>IF(Sales[[#This Row],[Channel]]="Affiliate",VLOOKUP(Sales[[#This Row],[Product ID]],Products[],5,)*VLOOKUP(Sales[[#This Row],[Product ID]],Products[],6,)*Sales[[#This Row],[Units]]*66,0)</f>
        <v>0</v>
      </c>
      <c r="I130" s="35">
        <f>VLOOKUP(Sales[[#This Row],[Product ID]],Products[],5,)*Sales[[#This Row],[Units]]*66</f>
        <v>0</v>
      </c>
      <c r="J130" s="29" t="str">
        <f>VLOOKUP(Sales[[#This Row],[Product ID]],Products[],3,)</f>
        <v>Ebook - Guide to Understanding Financial Statements</v>
      </c>
    </row>
    <row r="131" spans="2:10">
      <c r="B131" s="33">
        <v>40695</v>
      </c>
      <c r="C131" s="29" t="s">
        <v>56</v>
      </c>
      <c r="D131" s="29" t="s">
        <v>65</v>
      </c>
      <c r="E131" s="29">
        <v>1</v>
      </c>
      <c r="F131" s="29" t="s">
        <v>58</v>
      </c>
      <c r="G131" s="29" t="s">
        <v>73</v>
      </c>
      <c r="H131" s="34">
        <f>IF(Sales[[#This Row],[Channel]]="Affiliate",VLOOKUP(Sales[[#This Row],[Product ID]],Products[],5,)*VLOOKUP(Sales[[#This Row],[Product ID]],Products[],6,)*Sales[[#This Row],[Units]]*66,0)</f>
        <v>0</v>
      </c>
      <c r="I131" s="35">
        <f>VLOOKUP(Sales[[#This Row],[Product ID]],Products[],5,)*Sales[[#This Row],[Units]]*66</f>
        <v>396</v>
      </c>
      <c r="J131" s="29" t="str">
        <f>VLOOKUP(Sales[[#This Row],[Product ID]],Products[],3,)</f>
        <v>Football Field Charts Template</v>
      </c>
    </row>
    <row r="132" spans="2:10">
      <c r="B132" s="33">
        <v>40698</v>
      </c>
      <c r="C132" s="29" t="s">
        <v>64</v>
      </c>
      <c r="D132" s="29" t="s">
        <v>76</v>
      </c>
      <c r="E132" s="29">
        <v>5</v>
      </c>
      <c r="F132" s="29" t="s">
        <v>80</v>
      </c>
      <c r="G132" s="29" t="s">
        <v>59</v>
      </c>
      <c r="H132" s="34">
        <f>IF(Sales[[#This Row],[Channel]]="Affiliate",VLOOKUP(Sales[[#This Row],[Product ID]],Products[],5,)*VLOOKUP(Sales[[#This Row],[Product ID]],Products[],6,)*Sales[[#This Row],[Units]]*66,0)</f>
        <v>0</v>
      </c>
      <c r="I132" s="35">
        <f>VLOOKUP(Sales[[#This Row],[Product ID]],Products[],5,)*Sales[[#This Row],[Units]]*66</f>
        <v>4950</v>
      </c>
      <c r="J132" s="29" t="str">
        <f>VLOOKUP(Sales[[#This Row],[Product ID]],Products[],3,)</f>
        <v>Cash Flow Template -  V 2.0</v>
      </c>
    </row>
    <row r="133" spans="2:10">
      <c r="B133" s="33">
        <v>40699</v>
      </c>
      <c r="C133" s="29" t="s">
        <v>64</v>
      </c>
      <c r="D133" s="29" t="s">
        <v>57</v>
      </c>
      <c r="E133" s="29">
        <v>2</v>
      </c>
      <c r="F133" s="29" t="s">
        <v>58</v>
      </c>
      <c r="G133" s="29" t="s">
        <v>59</v>
      </c>
      <c r="H133" s="34">
        <f>IF(Sales[[#This Row],[Channel]]="Affiliate",VLOOKUP(Sales[[#This Row],[Product ID]],Products[],5,)*VLOOKUP(Sales[[#This Row],[Product ID]],Products[],6,)*Sales[[#This Row],[Units]]*66,0)</f>
        <v>0</v>
      </c>
      <c r="I133" s="35">
        <f>VLOOKUP(Sales[[#This Row],[Product ID]],Products[],5,)*Sales[[#This Row],[Units]]*66</f>
        <v>1980</v>
      </c>
      <c r="J133" s="29" t="str">
        <f>VLOOKUP(Sales[[#This Row],[Product ID]],Products[],3,)</f>
        <v>Balance Sheet Template -  V 1.1</v>
      </c>
    </row>
    <row r="134" spans="2:10">
      <c r="B134" s="33">
        <v>40699</v>
      </c>
      <c r="C134" s="29" t="s">
        <v>56</v>
      </c>
      <c r="D134" s="29" t="s">
        <v>78</v>
      </c>
      <c r="E134" s="29">
        <v>4</v>
      </c>
      <c r="F134" s="29" t="s">
        <v>72</v>
      </c>
      <c r="G134" s="29" t="s">
        <v>59</v>
      </c>
      <c r="H134" s="34">
        <f>IF(Sales[[#This Row],[Channel]]="Affiliate",VLOOKUP(Sales[[#This Row],[Product ID]],Products[],5,)*VLOOKUP(Sales[[#This Row],[Product ID]],Products[],6,)*Sales[[#This Row],[Units]]*66,0)</f>
        <v>198</v>
      </c>
      <c r="I134" s="35">
        <f>VLOOKUP(Sales[[#This Row],[Product ID]],Products[],5,)*Sales[[#This Row],[Units]]*66</f>
        <v>3960</v>
      </c>
      <c r="J134" s="29" t="str">
        <f>VLOOKUP(Sales[[#This Row],[Product ID]],Products[],3,)</f>
        <v>P&amp;L Statement Template -  V 2.0</v>
      </c>
    </row>
    <row r="135" spans="2:10">
      <c r="B135" s="33">
        <v>40705</v>
      </c>
      <c r="C135" s="29" t="s">
        <v>56</v>
      </c>
      <c r="D135" s="29" t="s">
        <v>86</v>
      </c>
      <c r="E135" s="29">
        <v>5</v>
      </c>
      <c r="F135" s="29" t="s">
        <v>72</v>
      </c>
      <c r="G135" s="29" t="s">
        <v>59</v>
      </c>
      <c r="H135" s="34">
        <f>IF(Sales[[#This Row],[Channel]]="Affiliate",VLOOKUP(Sales[[#This Row],[Product ID]],Products[],5,)*VLOOKUP(Sales[[#This Row],[Product ID]],Products[],6,)*Sales[[#This Row],[Units]]*66,0)</f>
        <v>365.80500000000001</v>
      </c>
      <c r="I135" s="35">
        <f>VLOOKUP(Sales[[#This Row],[Product ID]],Products[],5,)*Sales[[#This Row],[Units]]*66</f>
        <v>7316.0999999999995</v>
      </c>
      <c r="J135" s="29" t="str">
        <f>VLOOKUP(Sales[[#This Row],[Product ID]],Products[],3,)</f>
        <v>StartUp Modeling Template - New</v>
      </c>
    </row>
    <row r="136" spans="2:10">
      <c r="B136" s="33">
        <v>40705</v>
      </c>
      <c r="C136" s="29" t="s">
        <v>98</v>
      </c>
      <c r="D136" s="29" t="s">
        <v>65</v>
      </c>
      <c r="E136" s="29">
        <v>1</v>
      </c>
      <c r="F136" s="29" t="s">
        <v>72</v>
      </c>
      <c r="G136" s="29" t="s">
        <v>59</v>
      </c>
      <c r="H136" s="34">
        <f>IF(Sales[[#This Row],[Channel]]="Affiliate",VLOOKUP(Sales[[#This Row],[Product ID]],Products[],5,)*VLOOKUP(Sales[[#This Row],[Product ID]],Products[],6,)*Sales[[#This Row],[Units]]*66,0)</f>
        <v>7.92</v>
      </c>
      <c r="I136" s="35">
        <f>VLOOKUP(Sales[[#This Row],[Product ID]],Products[],5,)*Sales[[#This Row],[Units]]*66</f>
        <v>396</v>
      </c>
      <c r="J136" s="29" t="str">
        <f>VLOOKUP(Sales[[#This Row],[Product ID]],Products[],3,)</f>
        <v>Football Field Charts Template</v>
      </c>
    </row>
    <row r="137" spans="2:10">
      <c r="B137" s="33">
        <v>40706</v>
      </c>
      <c r="C137" s="29" t="s">
        <v>56</v>
      </c>
      <c r="D137" s="29" t="s">
        <v>70</v>
      </c>
      <c r="E137" s="29">
        <v>2</v>
      </c>
      <c r="F137" s="29" t="s">
        <v>72</v>
      </c>
      <c r="G137" s="29" t="s">
        <v>59</v>
      </c>
      <c r="H137" s="34">
        <f>IF(Sales[[#This Row],[Channel]]="Affiliate",VLOOKUP(Sales[[#This Row],[Product ID]],Products[],5,)*VLOOKUP(Sales[[#This Row],[Product ID]],Products[],6,)*Sales[[#This Row],[Units]]*66,0)</f>
        <v>35.64</v>
      </c>
      <c r="I137" s="35">
        <f>VLOOKUP(Sales[[#This Row],[Product ID]],Products[],5,)*Sales[[#This Row],[Units]]*66</f>
        <v>1782</v>
      </c>
      <c r="J137" s="29" t="str">
        <f>VLOOKUP(Sales[[#This Row],[Product ID]],Products[],3,)</f>
        <v>Ebook - Important Ratios and Metrics</v>
      </c>
    </row>
    <row r="138" spans="2:10">
      <c r="B138" s="33">
        <v>40706</v>
      </c>
      <c r="C138" s="29" t="s">
        <v>64</v>
      </c>
      <c r="D138" s="29" t="s">
        <v>83</v>
      </c>
      <c r="E138" s="29">
        <v>2</v>
      </c>
      <c r="F138" s="29" t="s">
        <v>80</v>
      </c>
      <c r="G138" s="29" t="s">
        <v>59</v>
      </c>
      <c r="H138" s="34">
        <f>IF(Sales[[#This Row],[Channel]]="Affiliate",VLOOKUP(Sales[[#This Row],[Product ID]],Products[],5,)*VLOOKUP(Sales[[#This Row],[Product ID]],Products[],6,)*Sales[[#This Row],[Units]]*66,0)</f>
        <v>0</v>
      </c>
      <c r="I138" s="35">
        <f>VLOOKUP(Sales[[#This Row],[Product ID]],Products[],5,)*Sales[[#This Row],[Units]]*66</f>
        <v>3956.04</v>
      </c>
      <c r="J138" s="29" t="str">
        <f>VLOOKUP(Sales[[#This Row],[Product ID]],Products[],3,)</f>
        <v>Cash Flow Modeling Course</v>
      </c>
    </row>
    <row r="139" spans="2:10">
      <c r="B139" s="33">
        <v>40707</v>
      </c>
      <c r="C139" s="29" t="s">
        <v>56</v>
      </c>
      <c r="D139" s="29" t="s">
        <v>65</v>
      </c>
      <c r="E139" s="29">
        <v>4</v>
      </c>
      <c r="F139" s="29" t="s">
        <v>72</v>
      </c>
      <c r="G139" s="29" t="s">
        <v>59</v>
      </c>
      <c r="H139" s="34">
        <f>IF(Sales[[#This Row],[Channel]]="Affiliate",VLOOKUP(Sales[[#This Row],[Product ID]],Products[],5,)*VLOOKUP(Sales[[#This Row],[Product ID]],Products[],6,)*Sales[[#This Row],[Units]]*66,0)</f>
        <v>31.68</v>
      </c>
      <c r="I139" s="35">
        <f>VLOOKUP(Sales[[#This Row],[Product ID]],Products[],5,)*Sales[[#This Row],[Units]]*66</f>
        <v>1584</v>
      </c>
      <c r="J139" s="29" t="str">
        <f>VLOOKUP(Sales[[#This Row],[Product ID]],Products[],3,)</f>
        <v>Football Field Charts Template</v>
      </c>
    </row>
    <row r="140" spans="2:10">
      <c r="B140" s="33">
        <v>40707</v>
      </c>
      <c r="C140" s="29" t="s">
        <v>56</v>
      </c>
      <c r="D140" s="29" t="s">
        <v>69</v>
      </c>
      <c r="E140" s="29">
        <v>2</v>
      </c>
      <c r="F140" s="29" t="s">
        <v>80</v>
      </c>
      <c r="G140" s="29" t="s">
        <v>59</v>
      </c>
      <c r="H140" s="34">
        <f>IF(Sales[[#This Row],[Channel]]="Affiliate",VLOOKUP(Sales[[#This Row],[Product ID]],Products[],5,)*VLOOKUP(Sales[[#This Row],[Product ID]],Products[],6,)*Sales[[#This Row],[Units]]*66,0)</f>
        <v>0</v>
      </c>
      <c r="I140" s="35">
        <f>VLOOKUP(Sales[[#This Row],[Product ID]],Products[],5,)*Sales[[#This Row],[Units]]*66</f>
        <v>5742</v>
      </c>
      <c r="J140" s="29" t="str">
        <f>VLOOKUP(Sales[[#This Row],[Product ID]],Products[],3,)</f>
        <v>Practical Business Modeling Course</v>
      </c>
    </row>
    <row r="141" spans="2:10">
      <c r="B141" s="33">
        <v>40708</v>
      </c>
      <c r="C141" s="29" t="s">
        <v>64</v>
      </c>
      <c r="D141" s="29" t="s">
        <v>70</v>
      </c>
      <c r="E141" s="29">
        <v>4</v>
      </c>
      <c r="F141" s="29" t="s">
        <v>58</v>
      </c>
      <c r="G141" s="29" t="s">
        <v>59</v>
      </c>
      <c r="H141" s="34">
        <f>IF(Sales[[#This Row],[Channel]]="Affiliate",VLOOKUP(Sales[[#This Row],[Product ID]],Products[],5,)*VLOOKUP(Sales[[#This Row],[Product ID]],Products[],6,)*Sales[[#This Row],[Units]]*66,0)</f>
        <v>0</v>
      </c>
      <c r="I141" s="35">
        <f>VLOOKUP(Sales[[#This Row],[Product ID]],Products[],5,)*Sales[[#This Row],[Units]]*66</f>
        <v>3564</v>
      </c>
      <c r="J141" s="29" t="str">
        <f>VLOOKUP(Sales[[#This Row],[Product ID]],Products[],3,)</f>
        <v>Ebook - Important Ratios and Metrics</v>
      </c>
    </row>
    <row r="142" spans="2:10">
      <c r="B142" s="33">
        <v>40710</v>
      </c>
      <c r="C142" s="29" t="s">
        <v>98</v>
      </c>
      <c r="D142" s="29" t="s">
        <v>57</v>
      </c>
      <c r="E142" s="29">
        <v>4</v>
      </c>
      <c r="F142" s="29" t="s">
        <v>72</v>
      </c>
      <c r="G142" s="29" t="s">
        <v>73</v>
      </c>
      <c r="H142" s="34">
        <f>IF(Sales[[#This Row],[Channel]]="Affiliate",VLOOKUP(Sales[[#This Row],[Product ID]],Products[],5,)*VLOOKUP(Sales[[#This Row],[Product ID]],Products[],6,)*Sales[[#This Row],[Units]]*66,0)</f>
        <v>198</v>
      </c>
      <c r="I142" s="35">
        <f>VLOOKUP(Sales[[#This Row],[Product ID]],Products[],5,)*Sales[[#This Row],[Units]]*66</f>
        <v>3960</v>
      </c>
      <c r="J142" s="29" t="str">
        <f>VLOOKUP(Sales[[#This Row],[Product ID]],Products[],3,)</f>
        <v>Balance Sheet Template -  V 1.1</v>
      </c>
    </row>
    <row r="143" spans="2:10">
      <c r="B143" s="33">
        <v>40713</v>
      </c>
      <c r="C143" s="29" t="s">
        <v>56</v>
      </c>
      <c r="D143" s="29" t="s">
        <v>83</v>
      </c>
      <c r="E143" s="29">
        <v>3</v>
      </c>
      <c r="F143" s="29" t="s">
        <v>72</v>
      </c>
      <c r="G143" s="29" t="s">
        <v>73</v>
      </c>
      <c r="H143" s="34">
        <f>IF(Sales[[#This Row],[Channel]]="Affiliate",VLOOKUP(Sales[[#This Row],[Product ID]],Products[],5,)*VLOOKUP(Sales[[#This Row],[Product ID]],Products[],6,)*Sales[[#This Row],[Units]]*66,0)</f>
        <v>474.72480000000002</v>
      </c>
      <c r="I143" s="35">
        <f>VLOOKUP(Sales[[#This Row],[Product ID]],Products[],5,)*Sales[[#This Row],[Units]]*66</f>
        <v>5934.0599999999995</v>
      </c>
      <c r="J143" s="29" t="str">
        <f>VLOOKUP(Sales[[#This Row],[Product ID]],Products[],3,)</f>
        <v>Cash Flow Modeling Course</v>
      </c>
    </row>
    <row r="144" spans="2:10">
      <c r="B144" s="33">
        <v>40716</v>
      </c>
      <c r="C144" s="29" t="s">
        <v>98</v>
      </c>
      <c r="D144" s="29" t="s">
        <v>76</v>
      </c>
      <c r="E144" s="29">
        <v>2</v>
      </c>
      <c r="F144" s="29" t="s">
        <v>58</v>
      </c>
      <c r="G144" s="29" t="s">
        <v>59</v>
      </c>
      <c r="H144" s="34">
        <f>IF(Sales[[#This Row],[Channel]]="Affiliate",VLOOKUP(Sales[[#This Row],[Product ID]],Products[],5,)*VLOOKUP(Sales[[#This Row],[Product ID]],Products[],6,)*Sales[[#This Row],[Units]]*66,0)</f>
        <v>0</v>
      </c>
      <c r="I144" s="35">
        <f>VLOOKUP(Sales[[#This Row],[Product ID]],Products[],5,)*Sales[[#This Row],[Units]]*66</f>
        <v>1980</v>
      </c>
      <c r="J144" s="29" t="str">
        <f>VLOOKUP(Sales[[#This Row],[Product ID]],Products[],3,)</f>
        <v>Cash Flow Template -  V 2.0</v>
      </c>
    </row>
    <row r="145" spans="2:10">
      <c r="B145" s="33">
        <v>40718</v>
      </c>
      <c r="C145" s="29" t="s">
        <v>56</v>
      </c>
      <c r="D145" s="29" t="s">
        <v>84</v>
      </c>
      <c r="E145" s="29">
        <v>4</v>
      </c>
      <c r="F145" s="29" t="s">
        <v>72</v>
      </c>
      <c r="G145" s="29" t="s">
        <v>59</v>
      </c>
      <c r="H145" s="34">
        <f>IF(Sales[[#This Row],[Channel]]="Affiliate",VLOOKUP(Sales[[#This Row],[Product ID]],Products[],5,)*VLOOKUP(Sales[[#This Row],[Product ID]],Products[],6,)*Sales[[#This Row],[Units]]*66,0)</f>
        <v>276.80399999999997</v>
      </c>
      <c r="I145" s="35">
        <f>VLOOKUP(Sales[[#This Row],[Product ID]],Products[],5,)*Sales[[#This Row],[Units]]*66</f>
        <v>5536.08</v>
      </c>
      <c r="J145" s="29" t="str">
        <f>VLOOKUP(Sales[[#This Row],[Product ID]],Products[],3,)</f>
        <v>Project Finance Template - Automated Schedules</v>
      </c>
    </row>
    <row r="146" spans="2:10">
      <c r="B146" s="33">
        <v>40718</v>
      </c>
      <c r="C146" s="29" t="s">
        <v>56</v>
      </c>
      <c r="D146" s="29" t="s">
        <v>86</v>
      </c>
      <c r="E146" s="29">
        <v>2</v>
      </c>
      <c r="F146" s="29" t="s">
        <v>72</v>
      </c>
      <c r="G146" s="29" t="s">
        <v>59</v>
      </c>
      <c r="H146" s="34">
        <f>IF(Sales[[#This Row],[Channel]]="Affiliate",VLOOKUP(Sales[[#This Row],[Product ID]],Products[],5,)*VLOOKUP(Sales[[#This Row],[Product ID]],Products[],6,)*Sales[[#This Row],[Units]]*66,0)</f>
        <v>146.322</v>
      </c>
      <c r="I146" s="35">
        <f>VLOOKUP(Sales[[#This Row],[Product ID]],Products[],5,)*Sales[[#This Row],[Units]]*66</f>
        <v>2926.4399999999996</v>
      </c>
      <c r="J146" s="29" t="str">
        <f>VLOOKUP(Sales[[#This Row],[Product ID]],Products[],3,)</f>
        <v>StartUp Modeling Template - New</v>
      </c>
    </row>
    <row r="147" spans="2:10">
      <c r="B147" s="33">
        <v>40720</v>
      </c>
      <c r="C147" s="29" t="s">
        <v>56</v>
      </c>
      <c r="D147" s="29" t="s">
        <v>70</v>
      </c>
      <c r="E147" s="29">
        <v>1</v>
      </c>
      <c r="F147" s="29" t="s">
        <v>58</v>
      </c>
      <c r="G147" s="29" t="s">
        <v>73</v>
      </c>
      <c r="H147" s="34">
        <f>IF(Sales[[#This Row],[Channel]]="Affiliate",VLOOKUP(Sales[[#This Row],[Product ID]],Products[],5,)*VLOOKUP(Sales[[#This Row],[Product ID]],Products[],6,)*Sales[[#This Row],[Units]]*66,0)</f>
        <v>0</v>
      </c>
      <c r="I147" s="35">
        <f>VLOOKUP(Sales[[#This Row],[Product ID]],Products[],5,)*Sales[[#This Row],[Units]]*66</f>
        <v>891</v>
      </c>
      <c r="J147" s="29" t="str">
        <f>VLOOKUP(Sales[[#This Row],[Product ID]],Products[],3,)</f>
        <v>Ebook - Important Ratios and Metrics</v>
      </c>
    </row>
    <row r="148" spans="2:10">
      <c r="B148" s="33">
        <v>40720</v>
      </c>
      <c r="C148" s="29" t="s">
        <v>64</v>
      </c>
      <c r="D148" s="29" t="s">
        <v>81</v>
      </c>
      <c r="E148" s="29">
        <v>2</v>
      </c>
      <c r="F148" s="29" t="s">
        <v>58</v>
      </c>
      <c r="G148" s="29" t="s">
        <v>59</v>
      </c>
      <c r="H148" s="34">
        <f>IF(Sales[[#This Row],[Channel]]="Affiliate",VLOOKUP(Sales[[#This Row],[Product ID]],Products[],5,)*VLOOKUP(Sales[[#This Row],[Product ID]],Products[],6,)*Sales[[#This Row],[Units]]*66,0)</f>
        <v>0</v>
      </c>
      <c r="I148" s="35">
        <f>VLOOKUP(Sales[[#This Row],[Product ID]],Products[],5,)*Sales[[#This Row],[Units]]*66</f>
        <v>2768.04</v>
      </c>
      <c r="J148" s="29" t="str">
        <f>VLOOKUP(Sales[[#This Row],[Product ID]],Products[],3,)</f>
        <v>Real Estate Template - V 1</v>
      </c>
    </row>
    <row r="149" spans="2:10">
      <c r="B149" s="33">
        <v>40721</v>
      </c>
      <c r="C149" s="29" t="s">
        <v>98</v>
      </c>
      <c r="D149" s="29" t="s">
        <v>88</v>
      </c>
      <c r="E149" s="29">
        <v>3</v>
      </c>
      <c r="F149" s="29" t="s">
        <v>58</v>
      </c>
      <c r="G149" s="29" t="s">
        <v>59</v>
      </c>
      <c r="H149" s="34">
        <f>IF(Sales[[#This Row],[Channel]]="Affiliate",VLOOKUP(Sales[[#This Row],[Product ID]],Products[],5,)*VLOOKUP(Sales[[#This Row],[Product ID]],Products[],6,)*Sales[[#This Row],[Units]]*66,0)</f>
        <v>0</v>
      </c>
      <c r="I149" s="35">
        <f>VLOOKUP(Sales[[#This Row],[Product ID]],Products[],5,)*Sales[[#This Row],[Units]]*66</f>
        <v>5346</v>
      </c>
      <c r="J149" s="29" t="str">
        <f>VLOOKUP(Sales[[#This Row],[Product ID]],Products[],3,)</f>
        <v>Project Finance - Automated Schedules</v>
      </c>
    </row>
    <row r="150" spans="2:10">
      <c r="B150" s="33">
        <v>40722</v>
      </c>
      <c r="C150" s="29" t="s">
        <v>98</v>
      </c>
      <c r="D150" s="29" t="s">
        <v>60</v>
      </c>
      <c r="E150" s="29">
        <v>2</v>
      </c>
      <c r="F150" s="29" t="s">
        <v>72</v>
      </c>
      <c r="G150" s="29" t="s">
        <v>59</v>
      </c>
      <c r="H150" s="34">
        <f>IF(Sales[[#This Row],[Channel]]="Affiliate",VLOOKUP(Sales[[#This Row],[Product ID]],Products[],5,)*VLOOKUP(Sales[[#This Row],[Product ID]],Products[],6,)*Sales[[#This Row],[Units]]*66,0)</f>
        <v>0</v>
      </c>
      <c r="I150" s="35">
        <f>VLOOKUP(Sales[[#This Row],[Product ID]],Products[],5,)*Sales[[#This Row],[Units]]*66</f>
        <v>0</v>
      </c>
      <c r="J150" s="29" t="str">
        <f>VLOOKUP(Sales[[#This Row],[Product ID]],Products[],3,)</f>
        <v>Ebook - Guide to Understanding Financial Statements</v>
      </c>
    </row>
    <row r="151" spans="2:10">
      <c r="B151" s="33">
        <v>40723</v>
      </c>
      <c r="C151" s="29" t="s">
        <v>64</v>
      </c>
      <c r="D151" s="29" t="s">
        <v>81</v>
      </c>
      <c r="E151" s="29">
        <v>2</v>
      </c>
      <c r="F151" s="29" t="s">
        <v>58</v>
      </c>
      <c r="G151" s="29" t="s">
        <v>59</v>
      </c>
      <c r="H151" s="34">
        <f>IF(Sales[[#This Row],[Channel]]="Affiliate",VLOOKUP(Sales[[#This Row],[Product ID]],Products[],5,)*VLOOKUP(Sales[[#This Row],[Product ID]],Products[],6,)*Sales[[#This Row],[Units]]*66,0)</f>
        <v>0</v>
      </c>
      <c r="I151" s="35">
        <f>VLOOKUP(Sales[[#This Row],[Product ID]],Products[],5,)*Sales[[#This Row],[Units]]*66</f>
        <v>2768.04</v>
      </c>
      <c r="J151" s="29" t="str">
        <f>VLOOKUP(Sales[[#This Row],[Product ID]],Products[],3,)</f>
        <v>Real Estate Template - V 1</v>
      </c>
    </row>
    <row r="152" spans="2:10">
      <c r="B152" s="33">
        <v>40725</v>
      </c>
      <c r="C152" s="29" t="s">
        <v>64</v>
      </c>
      <c r="D152" s="29" t="s">
        <v>65</v>
      </c>
      <c r="E152" s="29">
        <v>3</v>
      </c>
      <c r="F152" s="29" t="s">
        <v>58</v>
      </c>
      <c r="G152" s="29" t="s">
        <v>59</v>
      </c>
      <c r="H152" s="34">
        <f>IF(Sales[[#This Row],[Channel]]="Affiliate",VLOOKUP(Sales[[#This Row],[Product ID]],Products[],5,)*VLOOKUP(Sales[[#This Row],[Product ID]],Products[],6,)*Sales[[#This Row],[Units]]*66,0)</f>
        <v>0</v>
      </c>
      <c r="I152" s="35">
        <f>VLOOKUP(Sales[[#This Row],[Product ID]],Products[],5,)*Sales[[#This Row],[Units]]*66</f>
        <v>1188</v>
      </c>
      <c r="J152" s="29" t="str">
        <f>VLOOKUP(Sales[[#This Row],[Product ID]],Products[],3,)</f>
        <v>Football Field Charts Template</v>
      </c>
    </row>
    <row r="153" spans="2:10">
      <c r="B153" s="33">
        <v>40726</v>
      </c>
      <c r="C153" s="29" t="s">
        <v>64</v>
      </c>
      <c r="D153" s="29" t="s">
        <v>83</v>
      </c>
      <c r="E153" s="29">
        <v>1</v>
      </c>
      <c r="F153" s="29" t="s">
        <v>80</v>
      </c>
      <c r="G153" s="29" t="s">
        <v>59</v>
      </c>
      <c r="H153" s="34">
        <f>IF(Sales[[#This Row],[Channel]]="Affiliate",VLOOKUP(Sales[[#This Row],[Product ID]],Products[],5,)*VLOOKUP(Sales[[#This Row],[Product ID]],Products[],6,)*Sales[[#This Row],[Units]]*66,0)</f>
        <v>0</v>
      </c>
      <c r="I153" s="35">
        <f>VLOOKUP(Sales[[#This Row],[Product ID]],Products[],5,)*Sales[[#This Row],[Units]]*66</f>
        <v>1978.02</v>
      </c>
      <c r="J153" s="29" t="str">
        <f>VLOOKUP(Sales[[#This Row],[Product ID]],Products[],3,)</f>
        <v>Cash Flow Modeling Course</v>
      </c>
    </row>
    <row r="154" spans="2:10">
      <c r="B154" s="33">
        <v>40726</v>
      </c>
      <c r="C154" s="29" t="s">
        <v>64</v>
      </c>
      <c r="D154" s="29" t="s">
        <v>83</v>
      </c>
      <c r="E154" s="29">
        <v>4</v>
      </c>
      <c r="F154" s="29" t="s">
        <v>58</v>
      </c>
      <c r="G154" s="29" t="s">
        <v>73</v>
      </c>
      <c r="H154" s="34">
        <f>IF(Sales[[#This Row],[Channel]]="Affiliate",VLOOKUP(Sales[[#This Row],[Product ID]],Products[],5,)*VLOOKUP(Sales[[#This Row],[Product ID]],Products[],6,)*Sales[[#This Row],[Units]]*66,0)</f>
        <v>0</v>
      </c>
      <c r="I154" s="35">
        <f>VLOOKUP(Sales[[#This Row],[Product ID]],Products[],5,)*Sales[[#This Row],[Units]]*66</f>
        <v>7912.08</v>
      </c>
      <c r="J154" s="29" t="str">
        <f>VLOOKUP(Sales[[#This Row],[Product ID]],Products[],3,)</f>
        <v>Cash Flow Modeling Course</v>
      </c>
    </row>
    <row r="155" spans="2:10">
      <c r="B155" s="33">
        <v>40728</v>
      </c>
      <c r="C155" s="29" t="s">
        <v>56</v>
      </c>
      <c r="D155" s="29" t="s">
        <v>81</v>
      </c>
      <c r="E155" s="29">
        <v>1</v>
      </c>
      <c r="F155" s="29" t="s">
        <v>58</v>
      </c>
      <c r="G155" s="29" t="s">
        <v>59</v>
      </c>
      <c r="H155" s="34">
        <f>IF(Sales[[#This Row],[Channel]]="Affiliate",VLOOKUP(Sales[[#This Row],[Product ID]],Products[],5,)*VLOOKUP(Sales[[#This Row],[Product ID]],Products[],6,)*Sales[[#This Row],[Units]]*66,0)</f>
        <v>0</v>
      </c>
      <c r="I155" s="35">
        <f>VLOOKUP(Sales[[#This Row],[Product ID]],Products[],5,)*Sales[[#This Row],[Units]]*66</f>
        <v>1384.02</v>
      </c>
      <c r="J155" s="29" t="str">
        <f>VLOOKUP(Sales[[#This Row],[Product ID]],Products[],3,)</f>
        <v>Real Estate Template - V 1</v>
      </c>
    </row>
    <row r="156" spans="2:10">
      <c r="B156" s="33">
        <v>40728</v>
      </c>
      <c r="C156" s="29" t="s">
        <v>56</v>
      </c>
      <c r="D156" s="29" t="s">
        <v>81</v>
      </c>
      <c r="E156" s="29">
        <v>5</v>
      </c>
      <c r="F156" s="29" t="s">
        <v>72</v>
      </c>
      <c r="G156" s="29" t="s">
        <v>59</v>
      </c>
      <c r="H156" s="34">
        <f>IF(Sales[[#This Row],[Channel]]="Affiliate",VLOOKUP(Sales[[#This Row],[Product ID]],Products[],5,)*VLOOKUP(Sales[[#This Row],[Product ID]],Products[],6,)*Sales[[#This Row],[Units]]*66,0)</f>
        <v>346.005</v>
      </c>
      <c r="I156" s="35">
        <f>VLOOKUP(Sales[[#This Row],[Product ID]],Products[],5,)*Sales[[#This Row],[Units]]*66</f>
        <v>6920.0999999999995</v>
      </c>
      <c r="J156" s="29" t="str">
        <f>VLOOKUP(Sales[[#This Row],[Product ID]],Products[],3,)</f>
        <v>Real Estate Template - V 1</v>
      </c>
    </row>
    <row r="157" spans="2:10">
      <c r="B157" s="33">
        <v>40729</v>
      </c>
      <c r="C157" s="29" t="s">
        <v>56</v>
      </c>
      <c r="D157" s="29" t="s">
        <v>57</v>
      </c>
      <c r="E157" s="29">
        <v>3</v>
      </c>
      <c r="F157" s="29" t="s">
        <v>80</v>
      </c>
      <c r="G157" s="29" t="s">
        <v>59</v>
      </c>
      <c r="H157" s="34">
        <f>IF(Sales[[#This Row],[Channel]]="Affiliate",VLOOKUP(Sales[[#This Row],[Product ID]],Products[],5,)*VLOOKUP(Sales[[#This Row],[Product ID]],Products[],6,)*Sales[[#This Row],[Units]]*66,0)</f>
        <v>0</v>
      </c>
      <c r="I157" s="35">
        <f>VLOOKUP(Sales[[#This Row],[Product ID]],Products[],5,)*Sales[[#This Row],[Units]]*66</f>
        <v>2970</v>
      </c>
      <c r="J157" s="29" t="str">
        <f>VLOOKUP(Sales[[#This Row],[Product ID]],Products[],3,)</f>
        <v>Balance Sheet Template -  V 1.1</v>
      </c>
    </row>
    <row r="158" spans="2:10">
      <c r="B158" s="33">
        <v>40732</v>
      </c>
      <c r="C158" s="29" t="s">
        <v>64</v>
      </c>
      <c r="D158" s="29" t="s">
        <v>81</v>
      </c>
      <c r="E158" s="29">
        <v>3</v>
      </c>
      <c r="F158" s="29" t="s">
        <v>58</v>
      </c>
      <c r="G158" s="29" t="s">
        <v>73</v>
      </c>
      <c r="H158" s="34">
        <f>IF(Sales[[#This Row],[Channel]]="Affiliate",VLOOKUP(Sales[[#This Row],[Product ID]],Products[],5,)*VLOOKUP(Sales[[#This Row],[Product ID]],Products[],6,)*Sales[[#This Row],[Units]]*66,0)</f>
        <v>0</v>
      </c>
      <c r="I158" s="35">
        <f>VLOOKUP(Sales[[#This Row],[Product ID]],Products[],5,)*Sales[[#This Row],[Units]]*66</f>
        <v>4152.0599999999995</v>
      </c>
      <c r="J158" s="29" t="str">
        <f>VLOOKUP(Sales[[#This Row],[Product ID]],Products[],3,)</f>
        <v>Real Estate Template - V 1</v>
      </c>
    </row>
    <row r="159" spans="2:10">
      <c r="B159" s="33">
        <v>40732</v>
      </c>
      <c r="C159" s="29" t="s">
        <v>56</v>
      </c>
      <c r="D159" s="29" t="s">
        <v>70</v>
      </c>
      <c r="E159" s="29">
        <v>3</v>
      </c>
      <c r="F159" s="29" t="s">
        <v>58</v>
      </c>
      <c r="G159" s="29" t="s">
        <v>73</v>
      </c>
      <c r="H159" s="34">
        <f>IF(Sales[[#This Row],[Channel]]="Affiliate",VLOOKUP(Sales[[#This Row],[Product ID]],Products[],5,)*VLOOKUP(Sales[[#This Row],[Product ID]],Products[],6,)*Sales[[#This Row],[Units]]*66,0)</f>
        <v>0</v>
      </c>
      <c r="I159" s="35">
        <f>VLOOKUP(Sales[[#This Row],[Product ID]],Products[],5,)*Sales[[#This Row],[Units]]*66</f>
        <v>2673</v>
      </c>
      <c r="J159" s="29" t="str">
        <f>VLOOKUP(Sales[[#This Row],[Product ID]],Products[],3,)</f>
        <v>Ebook - Important Ratios and Metrics</v>
      </c>
    </row>
    <row r="160" spans="2:10">
      <c r="B160" s="33">
        <v>40732</v>
      </c>
      <c r="C160" s="29" t="s">
        <v>64</v>
      </c>
      <c r="D160" s="29" t="s">
        <v>88</v>
      </c>
      <c r="E160" s="29">
        <v>1</v>
      </c>
      <c r="F160" s="29" t="s">
        <v>58</v>
      </c>
      <c r="G160" s="29" t="s">
        <v>73</v>
      </c>
      <c r="H160" s="34">
        <f>IF(Sales[[#This Row],[Channel]]="Affiliate",VLOOKUP(Sales[[#This Row],[Product ID]],Products[],5,)*VLOOKUP(Sales[[#This Row],[Product ID]],Products[],6,)*Sales[[#This Row],[Units]]*66,0)</f>
        <v>0</v>
      </c>
      <c r="I160" s="35">
        <f>VLOOKUP(Sales[[#This Row],[Product ID]],Products[],5,)*Sales[[#This Row],[Units]]*66</f>
        <v>1782</v>
      </c>
      <c r="J160" s="29" t="str">
        <f>VLOOKUP(Sales[[#This Row],[Product ID]],Products[],3,)</f>
        <v>Project Finance - Automated Schedules</v>
      </c>
    </row>
    <row r="161" spans="2:10">
      <c r="B161" s="33">
        <v>40734</v>
      </c>
      <c r="C161" s="29" t="s">
        <v>64</v>
      </c>
      <c r="D161" s="29" t="s">
        <v>76</v>
      </c>
      <c r="E161" s="29">
        <v>4</v>
      </c>
      <c r="F161" s="29" t="s">
        <v>72</v>
      </c>
      <c r="G161" s="29" t="s">
        <v>59</v>
      </c>
      <c r="H161" s="34">
        <f>IF(Sales[[#This Row],[Channel]]="Affiliate",VLOOKUP(Sales[[#This Row],[Product ID]],Products[],5,)*VLOOKUP(Sales[[#This Row],[Product ID]],Products[],6,)*Sales[[#This Row],[Units]]*66,0)</f>
        <v>198</v>
      </c>
      <c r="I161" s="35">
        <f>VLOOKUP(Sales[[#This Row],[Product ID]],Products[],5,)*Sales[[#This Row],[Units]]*66</f>
        <v>3960</v>
      </c>
      <c r="J161" s="29" t="str">
        <f>VLOOKUP(Sales[[#This Row],[Product ID]],Products[],3,)</f>
        <v>Cash Flow Template -  V 2.0</v>
      </c>
    </row>
    <row r="162" spans="2:10">
      <c r="B162" s="33">
        <v>40735</v>
      </c>
      <c r="C162" s="29" t="s">
        <v>64</v>
      </c>
      <c r="D162" s="29" t="s">
        <v>84</v>
      </c>
      <c r="E162" s="29">
        <v>1</v>
      </c>
      <c r="F162" s="29" t="s">
        <v>80</v>
      </c>
      <c r="G162" s="29" t="s">
        <v>73</v>
      </c>
      <c r="H162" s="34">
        <f>IF(Sales[[#This Row],[Channel]]="Affiliate",VLOOKUP(Sales[[#This Row],[Product ID]],Products[],5,)*VLOOKUP(Sales[[#This Row],[Product ID]],Products[],6,)*Sales[[#This Row],[Units]]*66,0)</f>
        <v>0</v>
      </c>
      <c r="I162" s="35">
        <f>VLOOKUP(Sales[[#This Row],[Product ID]],Products[],5,)*Sales[[#This Row],[Units]]*66</f>
        <v>1384.02</v>
      </c>
      <c r="J162" s="29" t="str">
        <f>VLOOKUP(Sales[[#This Row],[Product ID]],Products[],3,)</f>
        <v>Project Finance Template - Automated Schedules</v>
      </c>
    </row>
    <row r="163" spans="2:10">
      <c r="B163" s="33">
        <v>40735</v>
      </c>
      <c r="C163" s="29" t="s">
        <v>64</v>
      </c>
      <c r="D163" s="29" t="s">
        <v>78</v>
      </c>
      <c r="E163" s="29">
        <v>3</v>
      </c>
      <c r="F163" s="29" t="s">
        <v>72</v>
      </c>
      <c r="G163" s="29" t="s">
        <v>59</v>
      </c>
      <c r="H163" s="34">
        <f>IF(Sales[[#This Row],[Channel]]="Affiliate",VLOOKUP(Sales[[#This Row],[Product ID]],Products[],5,)*VLOOKUP(Sales[[#This Row],[Product ID]],Products[],6,)*Sales[[#This Row],[Units]]*66,0)</f>
        <v>148.5</v>
      </c>
      <c r="I163" s="35">
        <f>VLOOKUP(Sales[[#This Row],[Product ID]],Products[],5,)*Sales[[#This Row],[Units]]*66</f>
        <v>2970</v>
      </c>
      <c r="J163" s="29" t="str">
        <f>VLOOKUP(Sales[[#This Row],[Product ID]],Products[],3,)</f>
        <v>P&amp;L Statement Template -  V 2.0</v>
      </c>
    </row>
    <row r="164" spans="2:10">
      <c r="B164" s="33">
        <v>40736</v>
      </c>
      <c r="C164" s="29" t="s">
        <v>56</v>
      </c>
      <c r="D164" s="29" t="s">
        <v>81</v>
      </c>
      <c r="E164" s="29">
        <v>2</v>
      </c>
      <c r="F164" s="29" t="s">
        <v>72</v>
      </c>
      <c r="G164" s="29" t="s">
        <v>59</v>
      </c>
      <c r="H164" s="34">
        <f>IF(Sales[[#This Row],[Channel]]="Affiliate",VLOOKUP(Sales[[#This Row],[Product ID]],Products[],5,)*VLOOKUP(Sales[[#This Row],[Product ID]],Products[],6,)*Sales[[#This Row],[Units]]*66,0)</f>
        <v>138.40199999999999</v>
      </c>
      <c r="I164" s="35">
        <f>VLOOKUP(Sales[[#This Row],[Product ID]],Products[],5,)*Sales[[#This Row],[Units]]*66</f>
        <v>2768.04</v>
      </c>
      <c r="J164" s="29" t="str">
        <f>VLOOKUP(Sales[[#This Row],[Product ID]],Products[],3,)</f>
        <v>Real Estate Template - V 1</v>
      </c>
    </row>
    <row r="165" spans="2:10">
      <c r="B165" s="33">
        <v>40736</v>
      </c>
      <c r="C165" s="29" t="s">
        <v>64</v>
      </c>
      <c r="D165" s="29" t="s">
        <v>65</v>
      </c>
      <c r="E165" s="29">
        <v>3</v>
      </c>
      <c r="F165" s="29" t="s">
        <v>58</v>
      </c>
      <c r="G165" s="29" t="s">
        <v>59</v>
      </c>
      <c r="H165" s="34">
        <f>IF(Sales[[#This Row],[Channel]]="Affiliate",VLOOKUP(Sales[[#This Row],[Product ID]],Products[],5,)*VLOOKUP(Sales[[#This Row],[Product ID]],Products[],6,)*Sales[[#This Row],[Units]]*66,0)</f>
        <v>0</v>
      </c>
      <c r="I165" s="35">
        <f>VLOOKUP(Sales[[#This Row],[Product ID]],Products[],5,)*Sales[[#This Row],[Units]]*66</f>
        <v>1188</v>
      </c>
      <c r="J165" s="29" t="str">
        <f>VLOOKUP(Sales[[#This Row],[Product ID]],Products[],3,)</f>
        <v>Football Field Charts Template</v>
      </c>
    </row>
    <row r="166" spans="2:10">
      <c r="B166" s="33">
        <v>40738</v>
      </c>
      <c r="C166" s="29" t="s">
        <v>56</v>
      </c>
      <c r="D166" s="29" t="s">
        <v>65</v>
      </c>
      <c r="E166" s="29">
        <v>1</v>
      </c>
      <c r="F166" s="29" t="s">
        <v>72</v>
      </c>
      <c r="G166" s="29" t="s">
        <v>59</v>
      </c>
      <c r="H166" s="34">
        <f>IF(Sales[[#This Row],[Channel]]="Affiliate",VLOOKUP(Sales[[#This Row],[Product ID]],Products[],5,)*VLOOKUP(Sales[[#This Row],[Product ID]],Products[],6,)*Sales[[#This Row],[Units]]*66,0)</f>
        <v>7.92</v>
      </c>
      <c r="I166" s="35">
        <f>VLOOKUP(Sales[[#This Row],[Product ID]],Products[],5,)*Sales[[#This Row],[Units]]*66</f>
        <v>396</v>
      </c>
      <c r="J166" s="29" t="str">
        <f>VLOOKUP(Sales[[#This Row],[Product ID]],Products[],3,)</f>
        <v>Football Field Charts Template</v>
      </c>
    </row>
    <row r="167" spans="2:10">
      <c r="B167" s="33">
        <v>40741</v>
      </c>
      <c r="C167" s="29" t="s">
        <v>56</v>
      </c>
      <c r="D167" s="29" t="s">
        <v>81</v>
      </c>
      <c r="E167" s="29">
        <v>4</v>
      </c>
      <c r="F167" s="29" t="s">
        <v>58</v>
      </c>
      <c r="G167" s="29" t="s">
        <v>59</v>
      </c>
      <c r="H167" s="34">
        <f>IF(Sales[[#This Row],[Channel]]="Affiliate",VLOOKUP(Sales[[#This Row],[Product ID]],Products[],5,)*VLOOKUP(Sales[[#This Row],[Product ID]],Products[],6,)*Sales[[#This Row],[Units]]*66,0)</f>
        <v>0</v>
      </c>
      <c r="I167" s="35">
        <f>VLOOKUP(Sales[[#This Row],[Product ID]],Products[],5,)*Sales[[#This Row],[Units]]*66</f>
        <v>5536.08</v>
      </c>
      <c r="J167" s="29" t="str">
        <f>VLOOKUP(Sales[[#This Row],[Product ID]],Products[],3,)</f>
        <v>Real Estate Template - V 1</v>
      </c>
    </row>
    <row r="168" spans="2:10">
      <c r="B168" s="33">
        <v>40742</v>
      </c>
      <c r="C168" s="29" t="s">
        <v>98</v>
      </c>
      <c r="D168" s="29" t="s">
        <v>83</v>
      </c>
      <c r="E168" s="29">
        <v>1</v>
      </c>
      <c r="F168" s="29" t="s">
        <v>72</v>
      </c>
      <c r="G168" s="29" t="s">
        <v>59</v>
      </c>
      <c r="H168" s="34">
        <f>IF(Sales[[#This Row],[Channel]]="Affiliate",VLOOKUP(Sales[[#This Row],[Product ID]],Products[],5,)*VLOOKUP(Sales[[#This Row],[Product ID]],Products[],6,)*Sales[[#This Row],[Units]]*66,0)</f>
        <v>158.24160000000001</v>
      </c>
      <c r="I168" s="35">
        <f>VLOOKUP(Sales[[#This Row],[Product ID]],Products[],5,)*Sales[[#This Row],[Units]]*66</f>
        <v>1978.02</v>
      </c>
      <c r="J168" s="29" t="str">
        <f>VLOOKUP(Sales[[#This Row],[Product ID]],Products[],3,)</f>
        <v>Cash Flow Modeling Course</v>
      </c>
    </row>
    <row r="169" spans="2:10">
      <c r="B169" s="33">
        <v>40743</v>
      </c>
      <c r="C169" s="29" t="s">
        <v>56</v>
      </c>
      <c r="D169" s="29" t="s">
        <v>57</v>
      </c>
      <c r="E169" s="29">
        <v>2</v>
      </c>
      <c r="F169" s="29" t="s">
        <v>58</v>
      </c>
      <c r="G169" s="29" t="s">
        <v>59</v>
      </c>
      <c r="H169" s="34">
        <f>IF(Sales[[#This Row],[Channel]]="Affiliate",VLOOKUP(Sales[[#This Row],[Product ID]],Products[],5,)*VLOOKUP(Sales[[#This Row],[Product ID]],Products[],6,)*Sales[[#This Row],[Units]]*66,0)</f>
        <v>0</v>
      </c>
      <c r="I169" s="35">
        <f>VLOOKUP(Sales[[#This Row],[Product ID]],Products[],5,)*Sales[[#This Row],[Units]]*66</f>
        <v>1980</v>
      </c>
      <c r="J169" s="29" t="str">
        <f>VLOOKUP(Sales[[#This Row],[Product ID]],Products[],3,)</f>
        <v>Balance Sheet Template -  V 1.1</v>
      </c>
    </row>
    <row r="170" spans="2:10">
      <c r="B170" s="33">
        <v>40743</v>
      </c>
      <c r="C170" s="29" t="s">
        <v>56</v>
      </c>
      <c r="D170" s="29" t="s">
        <v>88</v>
      </c>
      <c r="E170" s="29">
        <v>5</v>
      </c>
      <c r="F170" s="29" t="s">
        <v>80</v>
      </c>
      <c r="G170" s="29" t="s">
        <v>59</v>
      </c>
      <c r="H170" s="34">
        <f>IF(Sales[[#This Row],[Channel]]="Affiliate",VLOOKUP(Sales[[#This Row],[Product ID]],Products[],5,)*VLOOKUP(Sales[[#This Row],[Product ID]],Products[],6,)*Sales[[#This Row],[Units]]*66,0)</f>
        <v>0</v>
      </c>
      <c r="I170" s="35">
        <f>VLOOKUP(Sales[[#This Row],[Product ID]],Products[],5,)*Sales[[#This Row],[Units]]*66</f>
        <v>8910</v>
      </c>
      <c r="J170" s="29" t="str">
        <f>VLOOKUP(Sales[[#This Row],[Product ID]],Products[],3,)</f>
        <v>Project Finance - Automated Schedules</v>
      </c>
    </row>
    <row r="171" spans="2:10">
      <c r="B171" s="33">
        <v>40747</v>
      </c>
      <c r="C171" s="29" t="s">
        <v>64</v>
      </c>
      <c r="D171" s="29" t="s">
        <v>83</v>
      </c>
      <c r="E171" s="29">
        <v>2</v>
      </c>
      <c r="F171" s="29" t="s">
        <v>72</v>
      </c>
      <c r="G171" s="29" t="s">
        <v>59</v>
      </c>
      <c r="H171" s="34">
        <f>IF(Sales[[#This Row],[Channel]]="Affiliate",VLOOKUP(Sales[[#This Row],[Product ID]],Products[],5,)*VLOOKUP(Sales[[#This Row],[Product ID]],Products[],6,)*Sales[[#This Row],[Units]]*66,0)</f>
        <v>316.48320000000001</v>
      </c>
      <c r="I171" s="35">
        <f>VLOOKUP(Sales[[#This Row],[Product ID]],Products[],5,)*Sales[[#This Row],[Units]]*66</f>
        <v>3956.04</v>
      </c>
      <c r="J171" s="29" t="str">
        <f>VLOOKUP(Sales[[#This Row],[Product ID]],Products[],3,)</f>
        <v>Cash Flow Modeling Course</v>
      </c>
    </row>
    <row r="172" spans="2:10">
      <c r="B172" s="33">
        <v>40747</v>
      </c>
      <c r="C172" s="29" t="s">
        <v>56</v>
      </c>
      <c r="D172" s="29" t="s">
        <v>86</v>
      </c>
      <c r="E172" s="29">
        <v>4</v>
      </c>
      <c r="F172" s="29" t="s">
        <v>58</v>
      </c>
      <c r="G172" s="29" t="s">
        <v>59</v>
      </c>
      <c r="H172" s="34">
        <f>IF(Sales[[#This Row],[Channel]]="Affiliate",VLOOKUP(Sales[[#This Row],[Product ID]],Products[],5,)*VLOOKUP(Sales[[#This Row],[Product ID]],Products[],6,)*Sales[[#This Row],[Units]]*66,0)</f>
        <v>0</v>
      </c>
      <c r="I172" s="35">
        <f>VLOOKUP(Sales[[#This Row],[Product ID]],Products[],5,)*Sales[[#This Row],[Units]]*66</f>
        <v>5852.8799999999992</v>
      </c>
      <c r="J172" s="29" t="str">
        <f>VLOOKUP(Sales[[#This Row],[Product ID]],Products[],3,)</f>
        <v>StartUp Modeling Template - New</v>
      </c>
    </row>
    <row r="173" spans="2:10">
      <c r="B173" s="33">
        <v>40748</v>
      </c>
      <c r="C173" s="29" t="s">
        <v>64</v>
      </c>
      <c r="D173" s="29" t="s">
        <v>60</v>
      </c>
      <c r="E173" s="29">
        <v>1</v>
      </c>
      <c r="F173" s="29" t="s">
        <v>72</v>
      </c>
      <c r="G173" s="29" t="s">
        <v>59</v>
      </c>
      <c r="H173" s="34">
        <f>IF(Sales[[#This Row],[Channel]]="Affiliate",VLOOKUP(Sales[[#This Row],[Product ID]],Products[],5,)*VLOOKUP(Sales[[#This Row],[Product ID]],Products[],6,)*Sales[[#This Row],[Units]]*66,0)</f>
        <v>0</v>
      </c>
      <c r="I173" s="35">
        <f>VLOOKUP(Sales[[#This Row],[Product ID]],Products[],5,)*Sales[[#This Row],[Units]]*66</f>
        <v>0</v>
      </c>
      <c r="J173" s="29" t="str">
        <f>VLOOKUP(Sales[[#This Row],[Product ID]],Products[],3,)</f>
        <v>Ebook - Guide to Understanding Financial Statements</v>
      </c>
    </row>
    <row r="174" spans="2:10">
      <c r="B174" s="33">
        <v>40751</v>
      </c>
      <c r="C174" s="29" t="s">
        <v>56</v>
      </c>
      <c r="D174" s="29" t="s">
        <v>65</v>
      </c>
      <c r="E174" s="29">
        <v>3</v>
      </c>
      <c r="F174" s="29" t="s">
        <v>58</v>
      </c>
      <c r="G174" s="29" t="s">
        <v>73</v>
      </c>
      <c r="H174" s="34">
        <f>IF(Sales[[#This Row],[Channel]]="Affiliate",VLOOKUP(Sales[[#This Row],[Product ID]],Products[],5,)*VLOOKUP(Sales[[#This Row],[Product ID]],Products[],6,)*Sales[[#This Row],[Units]]*66,0)</f>
        <v>0</v>
      </c>
      <c r="I174" s="35">
        <f>VLOOKUP(Sales[[#This Row],[Product ID]],Products[],5,)*Sales[[#This Row],[Units]]*66</f>
        <v>1188</v>
      </c>
      <c r="J174" s="29" t="str">
        <f>VLOOKUP(Sales[[#This Row],[Product ID]],Products[],3,)</f>
        <v>Football Field Charts Template</v>
      </c>
    </row>
    <row r="175" spans="2:10">
      <c r="B175" s="33">
        <v>40751</v>
      </c>
      <c r="C175" s="29" t="s">
        <v>64</v>
      </c>
      <c r="D175" s="29" t="s">
        <v>81</v>
      </c>
      <c r="E175" s="29">
        <v>5</v>
      </c>
      <c r="F175" s="29" t="s">
        <v>58</v>
      </c>
      <c r="G175" s="29" t="s">
        <v>73</v>
      </c>
      <c r="H175" s="34">
        <f>IF(Sales[[#This Row],[Channel]]="Affiliate",VLOOKUP(Sales[[#This Row],[Product ID]],Products[],5,)*VLOOKUP(Sales[[#This Row],[Product ID]],Products[],6,)*Sales[[#This Row],[Units]]*66,0)</f>
        <v>0</v>
      </c>
      <c r="I175" s="35">
        <f>VLOOKUP(Sales[[#This Row],[Product ID]],Products[],5,)*Sales[[#This Row],[Units]]*66</f>
        <v>6920.0999999999995</v>
      </c>
      <c r="J175" s="29" t="str">
        <f>VLOOKUP(Sales[[#This Row],[Product ID]],Products[],3,)</f>
        <v>Real Estate Template - V 1</v>
      </c>
    </row>
    <row r="176" spans="2:10">
      <c r="B176" s="33">
        <v>40751</v>
      </c>
      <c r="C176" s="29" t="s">
        <v>64</v>
      </c>
      <c r="D176" s="29" t="s">
        <v>84</v>
      </c>
      <c r="E176" s="29">
        <v>1</v>
      </c>
      <c r="F176" s="29" t="s">
        <v>72</v>
      </c>
      <c r="G176" s="29" t="s">
        <v>73</v>
      </c>
      <c r="H176" s="34">
        <f>IF(Sales[[#This Row],[Channel]]="Affiliate",VLOOKUP(Sales[[#This Row],[Product ID]],Products[],5,)*VLOOKUP(Sales[[#This Row],[Product ID]],Products[],6,)*Sales[[#This Row],[Units]]*66,0)</f>
        <v>69.200999999999993</v>
      </c>
      <c r="I176" s="35">
        <f>VLOOKUP(Sales[[#This Row],[Product ID]],Products[],5,)*Sales[[#This Row],[Units]]*66</f>
        <v>1384.02</v>
      </c>
      <c r="J176" s="29" t="str">
        <f>VLOOKUP(Sales[[#This Row],[Product ID]],Products[],3,)</f>
        <v>Project Finance Template - Automated Schedules</v>
      </c>
    </row>
    <row r="177" spans="2:10">
      <c r="B177" s="33">
        <v>40751</v>
      </c>
      <c r="C177" s="29" t="s">
        <v>64</v>
      </c>
      <c r="D177" s="29" t="s">
        <v>76</v>
      </c>
      <c r="E177" s="29">
        <v>3</v>
      </c>
      <c r="F177" s="29" t="s">
        <v>80</v>
      </c>
      <c r="G177" s="29" t="s">
        <v>73</v>
      </c>
      <c r="H177" s="34">
        <f>IF(Sales[[#This Row],[Channel]]="Affiliate",VLOOKUP(Sales[[#This Row],[Product ID]],Products[],5,)*VLOOKUP(Sales[[#This Row],[Product ID]],Products[],6,)*Sales[[#This Row],[Units]]*66,0)</f>
        <v>0</v>
      </c>
      <c r="I177" s="35">
        <f>VLOOKUP(Sales[[#This Row],[Product ID]],Products[],5,)*Sales[[#This Row],[Units]]*66</f>
        <v>2970</v>
      </c>
      <c r="J177" s="29" t="str">
        <f>VLOOKUP(Sales[[#This Row],[Product ID]],Products[],3,)</f>
        <v>Cash Flow Template -  V 2.0</v>
      </c>
    </row>
    <row r="178" spans="2:10">
      <c r="B178" s="33">
        <v>40751</v>
      </c>
      <c r="C178" s="29" t="s">
        <v>64</v>
      </c>
      <c r="D178" s="29" t="s">
        <v>57</v>
      </c>
      <c r="E178" s="29">
        <v>3</v>
      </c>
      <c r="F178" s="29" t="s">
        <v>58</v>
      </c>
      <c r="G178" s="29" t="s">
        <v>59</v>
      </c>
      <c r="H178" s="34">
        <f>IF(Sales[[#This Row],[Channel]]="Affiliate",VLOOKUP(Sales[[#This Row],[Product ID]],Products[],5,)*VLOOKUP(Sales[[#This Row],[Product ID]],Products[],6,)*Sales[[#This Row],[Units]]*66,0)</f>
        <v>0</v>
      </c>
      <c r="I178" s="35">
        <f>VLOOKUP(Sales[[#This Row],[Product ID]],Products[],5,)*Sales[[#This Row],[Units]]*66</f>
        <v>2970</v>
      </c>
      <c r="J178" s="29" t="str">
        <f>VLOOKUP(Sales[[#This Row],[Product ID]],Products[],3,)</f>
        <v>Balance Sheet Template -  V 1.1</v>
      </c>
    </row>
    <row r="179" spans="2:10">
      <c r="B179" s="33">
        <v>40754</v>
      </c>
      <c r="C179" s="29" t="s">
        <v>64</v>
      </c>
      <c r="D179" s="29" t="s">
        <v>70</v>
      </c>
      <c r="E179" s="29">
        <v>2</v>
      </c>
      <c r="F179" s="29" t="s">
        <v>58</v>
      </c>
      <c r="G179" s="29" t="s">
        <v>73</v>
      </c>
      <c r="H179" s="34">
        <f>IF(Sales[[#This Row],[Channel]]="Affiliate",VLOOKUP(Sales[[#This Row],[Product ID]],Products[],5,)*VLOOKUP(Sales[[#This Row],[Product ID]],Products[],6,)*Sales[[#This Row],[Units]]*66,0)</f>
        <v>0</v>
      </c>
      <c r="I179" s="35">
        <f>VLOOKUP(Sales[[#This Row],[Product ID]],Products[],5,)*Sales[[#This Row],[Units]]*66</f>
        <v>1782</v>
      </c>
      <c r="J179" s="29" t="str">
        <f>VLOOKUP(Sales[[#This Row],[Product ID]],Products[],3,)</f>
        <v>Ebook - Important Ratios and Metrics</v>
      </c>
    </row>
    <row r="180" spans="2:10">
      <c r="B180" s="33">
        <v>40754</v>
      </c>
      <c r="C180" s="29" t="s">
        <v>64</v>
      </c>
      <c r="D180" s="29" t="s">
        <v>78</v>
      </c>
      <c r="E180" s="29">
        <v>2</v>
      </c>
      <c r="F180" s="29" t="s">
        <v>58</v>
      </c>
      <c r="G180" s="29" t="s">
        <v>59</v>
      </c>
      <c r="H180" s="34">
        <f>IF(Sales[[#This Row],[Channel]]="Affiliate",VLOOKUP(Sales[[#This Row],[Product ID]],Products[],5,)*VLOOKUP(Sales[[#This Row],[Product ID]],Products[],6,)*Sales[[#This Row],[Units]]*66,0)</f>
        <v>0</v>
      </c>
      <c r="I180" s="35">
        <f>VLOOKUP(Sales[[#This Row],[Product ID]],Products[],5,)*Sales[[#This Row],[Units]]*66</f>
        <v>1980</v>
      </c>
      <c r="J180" s="29" t="str">
        <f>VLOOKUP(Sales[[#This Row],[Product ID]],Products[],3,)</f>
        <v>P&amp;L Statement Template -  V 2.0</v>
      </c>
    </row>
    <row r="181" spans="2:10">
      <c r="B181" s="33">
        <v>40755</v>
      </c>
      <c r="C181" s="29" t="s">
        <v>64</v>
      </c>
      <c r="D181" s="29" t="s">
        <v>60</v>
      </c>
      <c r="E181" s="29">
        <v>2</v>
      </c>
      <c r="F181" s="29" t="s">
        <v>72</v>
      </c>
      <c r="G181" s="29" t="s">
        <v>59</v>
      </c>
      <c r="H181" s="34">
        <f>IF(Sales[[#This Row],[Channel]]="Affiliate",VLOOKUP(Sales[[#This Row],[Product ID]],Products[],5,)*VLOOKUP(Sales[[#This Row],[Product ID]],Products[],6,)*Sales[[#This Row],[Units]]*66,0)</f>
        <v>0</v>
      </c>
      <c r="I181" s="35">
        <f>VLOOKUP(Sales[[#This Row],[Product ID]],Products[],5,)*Sales[[#This Row],[Units]]*66</f>
        <v>0</v>
      </c>
      <c r="J181" s="29" t="str">
        <f>VLOOKUP(Sales[[#This Row],[Product ID]],Products[],3,)</f>
        <v>Ebook - Guide to Understanding Financial Statements</v>
      </c>
    </row>
    <row r="182" spans="2:10">
      <c r="B182" s="33">
        <v>40756</v>
      </c>
      <c r="C182" s="29" t="s">
        <v>56</v>
      </c>
      <c r="D182" s="29" t="s">
        <v>86</v>
      </c>
      <c r="E182" s="29">
        <v>2</v>
      </c>
      <c r="F182" s="29" t="s">
        <v>72</v>
      </c>
      <c r="G182" s="29" t="s">
        <v>59</v>
      </c>
      <c r="H182" s="34">
        <f>IF(Sales[[#This Row],[Channel]]="Affiliate",VLOOKUP(Sales[[#This Row],[Product ID]],Products[],5,)*VLOOKUP(Sales[[#This Row],[Product ID]],Products[],6,)*Sales[[#This Row],[Units]]*66,0)</f>
        <v>146.322</v>
      </c>
      <c r="I182" s="35">
        <f>VLOOKUP(Sales[[#This Row],[Product ID]],Products[],5,)*Sales[[#This Row],[Units]]*66</f>
        <v>2926.4399999999996</v>
      </c>
      <c r="J182" s="29" t="str">
        <f>VLOOKUP(Sales[[#This Row],[Product ID]],Products[],3,)</f>
        <v>StartUp Modeling Template - New</v>
      </c>
    </row>
    <row r="183" spans="2:10">
      <c r="B183" s="33">
        <v>40756</v>
      </c>
      <c r="C183" s="29" t="s">
        <v>56</v>
      </c>
      <c r="D183" s="29" t="s">
        <v>81</v>
      </c>
      <c r="E183" s="29">
        <v>1</v>
      </c>
      <c r="F183" s="29" t="s">
        <v>58</v>
      </c>
      <c r="G183" s="29" t="s">
        <v>59</v>
      </c>
      <c r="H183" s="34">
        <f>IF(Sales[[#This Row],[Channel]]="Affiliate",VLOOKUP(Sales[[#This Row],[Product ID]],Products[],5,)*VLOOKUP(Sales[[#This Row],[Product ID]],Products[],6,)*Sales[[#This Row],[Units]]*66,0)</f>
        <v>0</v>
      </c>
      <c r="I183" s="35">
        <f>VLOOKUP(Sales[[#This Row],[Product ID]],Products[],5,)*Sales[[#This Row],[Units]]*66</f>
        <v>1384.02</v>
      </c>
      <c r="J183" s="29" t="str">
        <f>VLOOKUP(Sales[[#This Row],[Product ID]],Products[],3,)</f>
        <v>Real Estate Template - V 1</v>
      </c>
    </row>
    <row r="184" spans="2:10">
      <c r="B184" s="33">
        <v>40758</v>
      </c>
      <c r="C184" s="29" t="s">
        <v>56</v>
      </c>
      <c r="D184" s="29" t="s">
        <v>69</v>
      </c>
      <c r="E184" s="29">
        <v>1</v>
      </c>
      <c r="F184" s="29" t="s">
        <v>80</v>
      </c>
      <c r="G184" s="29" t="s">
        <v>59</v>
      </c>
      <c r="H184" s="34">
        <f>IF(Sales[[#This Row],[Channel]]="Affiliate",VLOOKUP(Sales[[#This Row],[Product ID]],Products[],5,)*VLOOKUP(Sales[[#This Row],[Product ID]],Products[],6,)*Sales[[#This Row],[Units]]*66,0)</f>
        <v>0</v>
      </c>
      <c r="I184" s="35">
        <f>VLOOKUP(Sales[[#This Row],[Product ID]],Products[],5,)*Sales[[#This Row],[Units]]*66</f>
        <v>2871</v>
      </c>
      <c r="J184" s="29" t="str">
        <f>VLOOKUP(Sales[[#This Row],[Product ID]],Products[],3,)</f>
        <v>Practical Business Modeling Course</v>
      </c>
    </row>
    <row r="185" spans="2:10">
      <c r="B185" s="33">
        <v>40761</v>
      </c>
      <c r="C185" s="29" t="s">
        <v>56</v>
      </c>
      <c r="D185" s="29" t="s">
        <v>78</v>
      </c>
      <c r="E185" s="29">
        <v>1</v>
      </c>
      <c r="F185" s="29" t="s">
        <v>72</v>
      </c>
      <c r="G185" s="29" t="s">
        <v>59</v>
      </c>
      <c r="H185" s="34">
        <f>IF(Sales[[#This Row],[Channel]]="Affiliate",VLOOKUP(Sales[[#This Row],[Product ID]],Products[],5,)*VLOOKUP(Sales[[#This Row],[Product ID]],Products[],6,)*Sales[[#This Row],[Units]]*66,0)</f>
        <v>49.5</v>
      </c>
      <c r="I185" s="35">
        <f>VLOOKUP(Sales[[#This Row],[Product ID]],Products[],5,)*Sales[[#This Row],[Units]]*66</f>
        <v>990</v>
      </c>
      <c r="J185" s="29" t="str">
        <f>VLOOKUP(Sales[[#This Row],[Product ID]],Products[],3,)</f>
        <v>P&amp;L Statement Template -  V 2.0</v>
      </c>
    </row>
    <row r="186" spans="2:10">
      <c r="B186" s="33">
        <v>40762</v>
      </c>
      <c r="C186" s="29" t="s">
        <v>98</v>
      </c>
      <c r="D186" s="29" t="s">
        <v>83</v>
      </c>
      <c r="E186" s="29">
        <v>1</v>
      </c>
      <c r="F186" s="29" t="s">
        <v>80</v>
      </c>
      <c r="G186" s="29" t="s">
        <v>59</v>
      </c>
      <c r="H186" s="34">
        <f>IF(Sales[[#This Row],[Channel]]="Affiliate",VLOOKUP(Sales[[#This Row],[Product ID]],Products[],5,)*VLOOKUP(Sales[[#This Row],[Product ID]],Products[],6,)*Sales[[#This Row],[Units]]*66,0)</f>
        <v>0</v>
      </c>
      <c r="I186" s="35">
        <f>VLOOKUP(Sales[[#This Row],[Product ID]],Products[],5,)*Sales[[#This Row],[Units]]*66</f>
        <v>1978.02</v>
      </c>
      <c r="J186" s="29" t="str">
        <f>VLOOKUP(Sales[[#This Row],[Product ID]],Products[],3,)</f>
        <v>Cash Flow Modeling Course</v>
      </c>
    </row>
    <row r="187" spans="2:10">
      <c r="B187" s="33">
        <v>40765</v>
      </c>
      <c r="C187" s="29" t="s">
        <v>64</v>
      </c>
      <c r="D187" s="29" t="s">
        <v>84</v>
      </c>
      <c r="E187" s="29">
        <v>3</v>
      </c>
      <c r="F187" s="29" t="s">
        <v>72</v>
      </c>
      <c r="G187" s="29" t="s">
        <v>59</v>
      </c>
      <c r="H187" s="34">
        <f>IF(Sales[[#This Row],[Channel]]="Affiliate",VLOOKUP(Sales[[#This Row],[Product ID]],Products[],5,)*VLOOKUP(Sales[[#This Row],[Product ID]],Products[],6,)*Sales[[#This Row],[Units]]*66,0)</f>
        <v>207.60300000000001</v>
      </c>
      <c r="I187" s="35">
        <f>VLOOKUP(Sales[[#This Row],[Product ID]],Products[],5,)*Sales[[#This Row],[Units]]*66</f>
        <v>4152.0599999999995</v>
      </c>
      <c r="J187" s="29" t="str">
        <f>VLOOKUP(Sales[[#This Row],[Product ID]],Products[],3,)</f>
        <v>Project Finance Template - Automated Schedules</v>
      </c>
    </row>
    <row r="188" spans="2:10">
      <c r="B188" s="33">
        <v>40766</v>
      </c>
      <c r="C188" s="29" t="s">
        <v>56</v>
      </c>
      <c r="D188" s="29" t="s">
        <v>76</v>
      </c>
      <c r="E188" s="29">
        <v>1</v>
      </c>
      <c r="F188" s="29" t="s">
        <v>72</v>
      </c>
      <c r="G188" s="29" t="s">
        <v>59</v>
      </c>
      <c r="H188" s="34">
        <f>IF(Sales[[#This Row],[Channel]]="Affiliate",VLOOKUP(Sales[[#This Row],[Product ID]],Products[],5,)*VLOOKUP(Sales[[#This Row],[Product ID]],Products[],6,)*Sales[[#This Row],[Units]]*66,0)</f>
        <v>49.5</v>
      </c>
      <c r="I188" s="35">
        <f>VLOOKUP(Sales[[#This Row],[Product ID]],Products[],5,)*Sales[[#This Row],[Units]]*66</f>
        <v>990</v>
      </c>
      <c r="J188" s="29" t="str">
        <f>VLOOKUP(Sales[[#This Row],[Product ID]],Products[],3,)</f>
        <v>Cash Flow Template -  V 2.0</v>
      </c>
    </row>
    <row r="189" spans="2:10">
      <c r="B189" s="33">
        <v>40767</v>
      </c>
      <c r="C189" s="29" t="s">
        <v>64</v>
      </c>
      <c r="D189" s="29" t="s">
        <v>81</v>
      </c>
      <c r="E189" s="29">
        <v>1</v>
      </c>
      <c r="F189" s="29" t="s">
        <v>58</v>
      </c>
      <c r="G189" s="29" t="s">
        <v>59</v>
      </c>
      <c r="H189" s="34">
        <f>IF(Sales[[#This Row],[Channel]]="Affiliate",VLOOKUP(Sales[[#This Row],[Product ID]],Products[],5,)*VLOOKUP(Sales[[#This Row],[Product ID]],Products[],6,)*Sales[[#This Row],[Units]]*66,0)</f>
        <v>0</v>
      </c>
      <c r="I189" s="35">
        <f>VLOOKUP(Sales[[#This Row],[Product ID]],Products[],5,)*Sales[[#This Row],[Units]]*66</f>
        <v>1384.02</v>
      </c>
      <c r="J189" s="29" t="str">
        <f>VLOOKUP(Sales[[#This Row],[Product ID]],Products[],3,)</f>
        <v>Real Estate Template - V 1</v>
      </c>
    </row>
    <row r="190" spans="2:10">
      <c r="B190" s="33">
        <v>40769</v>
      </c>
      <c r="C190" s="29" t="s">
        <v>64</v>
      </c>
      <c r="D190" s="29" t="s">
        <v>57</v>
      </c>
      <c r="E190" s="29">
        <v>1</v>
      </c>
      <c r="F190" s="29" t="s">
        <v>80</v>
      </c>
      <c r="G190" s="29" t="s">
        <v>59</v>
      </c>
      <c r="H190" s="34">
        <f>IF(Sales[[#This Row],[Channel]]="Affiliate",VLOOKUP(Sales[[#This Row],[Product ID]],Products[],5,)*VLOOKUP(Sales[[#This Row],[Product ID]],Products[],6,)*Sales[[#This Row],[Units]]*66,0)</f>
        <v>0</v>
      </c>
      <c r="I190" s="35">
        <f>VLOOKUP(Sales[[#This Row],[Product ID]],Products[],5,)*Sales[[#This Row],[Units]]*66</f>
        <v>990</v>
      </c>
      <c r="J190" s="29" t="str">
        <f>VLOOKUP(Sales[[#This Row],[Product ID]],Products[],3,)</f>
        <v>Balance Sheet Template -  V 1.1</v>
      </c>
    </row>
    <row r="191" spans="2:10">
      <c r="B191" s="33">
        <v>40773</v>
      </c>
      <c r="C191" s="29" t="s">
        <v>64</v>
      </c>
      <c r="D191" s="29" t="s">
        <v>70</v>
      </c>
      <c r="E191" s="29">
        <v>2</v>
      </c>
      <c r="F191" s="29" t="s">
        <v>58</v>
      </c>
      <c r="G191" s="29" t="s">
        <v>59</v>
      </c>
      <c r="H191" s="34">
        <f>IF(Sales[[#This Row],[Channel]]="Affiliate",VLOOKUP(Sales[[#This Row],[Product ID]],Products[],5,)*VLOOKUP(Sales[[#This Row],[Product ID]],Products[],6,)*Sales[[#This Row],[Units]]*66,0)</f>
        <v>0</v>
      </c>
      <c r="I191" s="35">
        <f>VLOOKUP(Sales[[#This Row],[Product ID]],Products[],5,)*Sales[[#This Row],[Units]]*66</f>
        <v>1782</v>
      </c>
      <c r="J191" s="29" t="str">
        <f>VLOOKUP(Sales[[#This Row],[Product ID]],Products[],3,)</f>
        <v>Ebook - Important Ratios and Metrics</v>
      </c>
    </row>
    <row r="192" spans="2:10">
      <c r="B192" s="33">
        <v>40775</v>
      </c>
      <c r="C192" s="29" t="s">
        <v>56</v>
      </c>
      <c r="D192" s="29" t="s">
        <v>65</v>
      </c>
      <c r="E192" s="29">
        <v>5</v>
      </c>
      <c r="F192" s="29" t="s">
        <v>72</v>
      </c>
      <c r="G192" s="29" t="s">
        <v>59</v>
      </c>
      <c r="H192" s="34">
        <f>IF(Sales[[#This Row],[Channel]]="Affiliate",VLOOKUP(Sales[[#This Row],[Product ID]],Products[],5,)*VLOOKUP(Sales[[#This Row],[Product ID]],Products[],6,)*Sales[[#This Row],[Units]]*66,0)</f>
        <v>39.6</v>
      </c>
      <c r="I192" s="35">
        <f>VLOOKUP(Sales[[#This Row],[Product ID]],Products[],5,)*Sales[[#This Row],[Units]]*66</f>
        <v>1980</v>
      </c>
      <c r="J192" s="29" t="str">
        <f>VLOOKUP(Sales[[#This Row],[Product ID]],Products[],3,)</f>
        <v>Football Field Charts Template</v>
      </c>
    </row>
    <row r="193" spans="2:10">
      <c r="B193" s="33">
        <v>40777</v>
      </c>
      <c r="C193" s="29" t="s">
        <v>64</v>
      </c>
      <c r="D193" s="29" t="s">
        <v>65</v>
      </c>
      <c r="E193" s="29">
        <v>3</v>
      </c>
      <c r="F193" s="29" t="s">
        <v>58</v>
      </c>
      <c r="G193" s="29" t="s">
        <v>59</v>
      </c>
      <c r="H193" s="34">
        <f>IF(Sales[[#This Row],[Channel]]="Affiliate",VLOOKUP(Sales[[#This Row],[Product ID]],Products[],5,)*VLOOKUP(Sales[[#This Row],[Product ID]],Products[],6,)*Sales[[#This Row],[Units]]*66,0)</f>
        <v>0</v>
      </c>
      <c r="I193" s="35">
        <f>VLOOKUP(Sales[[#This Row],[Product ID]],Products[],5,)*Sales[[#This Row],[Units]]*66</f>
        <v>1188</v>
      </c>
      <c r="J193" s="29" t="str">
        <f>VLOOKUP(Sales[[#This Row],[Product ID]],Products[],3,)</f>
        <v>Football Field Charts Template</v>
      </c>
    </row>
    <row r="194" spans="2:10">
      <c r="B194" s="33">
        <v>40777</v>
      </c>
      <c r="C194" s="29" t="s">
        <v>56</v>
      </c>
      <c r="D194" s="29" t="s">
        <v>81</v>
      </c>
      <c r="E194" s="29">
        <v>3</v>
      </c>
      <c r="F194" s="29" t="s">
        <v>58</v>
      </c>
      <c r="G194" s="29" t="s">
        <v>59</v>
      </c>
      <c r="H194" s="34">
        <f>IF(Sales[[#This Row],[Channel]]="Affiliate",VLOOKUP(Sales[[#This Row],[Product ID]],Products[],5,)*VLOOKUP(Sales[[#This Row],[Product ID]],Products[],6,)*Sales[[#This Row],[Units]]*66,0)</f>
        <v>0</v>
      </c>
      <c r="I194" s="35">
        <f>VLOOKUP(Sales[[#This Row],[Product ID]],Products[],5,)*Sales[[#This Row],[Units]]*66</f>
        <v>4152.0599999999995</v>
      </c>
      <c r="J194" s="29" t="str">
        <f>VLOOKUP(Sales[[#This Row],[Product ID]],Products[],3,)</f>
        <v>Real Estate Template - V 1</v>
      </c>
    </row>
    <row r="195" spans="2:10">
      <c r="B195" s="33">
        <v>40779</v>
      </c>
      <c r="C195" s="29" t="s">
        <v>98</v>
      </c>
      <c r="D195" s="29" t="s">
        <v>57</v>
      </c>
      <c r="E195" s="29">
        <v>1</v>
      </c>
      <c r="F195" s="29" t="s">
        <v>58</v>
      </c>
      <c r="G195" s="29" t="s">
        <v>59</v>
      </c>
      <c r="H195" s="34">
        <f>IF(Sales[[#This Row],[Channel]]="Affiliate",VLOOKUP(Sales[[#This Row],[Product ID]],Products[],5,)*VLOOKUP(Sales[[#This Row],[Product ID]],Products[],6,)*Sales[[#This Row],[Units]]*66,0)</f>
        <v>0</v>
      </c>
      <c r="I195" s="35">
        <f>VLOOKUP(Sales[[#This Row],[Product ID]],Products[],5,)*Sales[[#This Row],[Units]]*66</f>
        <v>990</v>
      </c>
      <c r="J195" s="29" t="str">
        <f>VLOOKUP(Sales[[#This Row],[Product ID]],Products[],3,)</f>
        <v>Balance Sheet Template -  V 1.1</v>
      </c>
    </row>
    <row r="196" spans="2:10">
      <c r="B196" s="33">
        <v>40779</v>
      </c>
      <c r="C196" s="29" t="s">
        <v>64</v>
      </c>
      <c r="D196" s="29" t="s">
        <v>84</v>
      </c>
      <c r="E196" s="29">
        <v>4</v>
      </c>
      <c r="F196" s="29" t="s">
        <v>58</v>
      </c>
      <c r="G196" s="29" t="s">
        <v>73</v>
      </c>
      <c r="H196" s="34">
        <f>IF(Sales[[#This Row],[Channel]]="Affiliate",VLOOKUP(Sales[[#This Row],[Product ID]],Products[],5,)*VLOOKUP(Sales[[#This Row],[Product ID]],Products[],6,)*Sales[[#This Row],[Units]]*66,0)</f>
        <v>0</v>
      </c>
      <c r="I196" s="35">
        <f>VLOOKUP(Sales[[#This Row],[Product ID]],Products[],5,)*Sales[[#This Row],[Units]]*66</f>
        <v>5536.08</v>
      </c>
      <c r="J196" s="29" t="str">
        <f>VLOOKUP(Sales[[#This Row],[Product ID]],Products[],3,)</f>
        <v>Project Finance Template - Automated Schedules</v>
      </c>
    </row>
    <row r="197" spans="2:10">
      <c r="B197" s="33">
        <v>40780</v>
      </c>
      <c r="C197" s="29" t="s">
        <v>64</v>
      </c>
      <c r="D197" s="29" t="s">
        <v>76</v>
      </c>
      <c r="E197" s="29">
        <v>1</v>
      </c>
      <c r="F197" s="29" t="s">
        <v>58</v>
      </c>
      <c r="G197" s="29" t="s">
        <v>59</v>
      </c>
      <c r="H197" s="34">
        <f>IF(Sales[[#This Row],[Channel]]="Affiliate",VLOOKUP(Sales[[#This Row],[Product ID]],Products[],5,)*VLOOKUP(Sales[[#This Row],[Product ID]],Products[],6,)*Sales[[#This Row],[Units]]*66,0)</f>
        <v>0</v>
      </c>
      <c r="I197" s="35">
        <f>VLOOKUP(Sales[[#This Row],[Product ID]],Products[],5,)*Sales[[#This Row],[Units]]*66</f>
        <v>990</v>
      </c>
      <c r="J197" s="29" t="str">
        <f>VLOOKUP(Sales[[#This Row],[Product ID]],Products[],3,)</f>
        <v>Cash Flow Template -  V 2.0</v>
      </c>
    </row>
    <row r="198" spans="2:10">
      <c r="B198" s="33">
        <v>40782</v>
      </c>
      <c r="C198" s="29" t="s">
        <v>64</v>
      </c>
      <c r="D198" s="29" t="s">
        <v>88</v>
      </c>
      <c r="E198" s="29">
        <v>2</v>
      </c>
      <c r="F198" s="29" t="s">
        <v>72</v>
      </c>
      <c r="G198" s="29" t="s">
        <v>59</v>
      </c>
      <c r="H198" s="34">
        <f>IF(Sales[[#This Row],[Channel]]="Affiliate",VLOOKUP(Sales[[#This Row],[Product ID]],Products[],5,)*VLOOKUP(Sales[[#This Row],[Product ID]],Products[],6,)*Sales[[#This Row],[Units]]*66,0)</f>
        <v>285.12</v>
      </c>
      <c r="I198" s="35">
        <f>VLOOKUP(Sales[[#This Row],[Product ID]],Products[],5,)*Sales[[#This Row],[Units]]*66</f>
        <v>3564</v>
      </c>
      <c r="J198" s="29" t="str">
        <f>VLOOKUP(Sales[[#This Row],[Product ID]],Products[],3,)</f>
        <v>Project Finance - Automated Schedules</v>
      </c>
    </row>
    <row r="199" spans="2:10">
      <c r="B199" s="33">
        <v>40782</v>
      </c>
      <c r="C199" s="29" t="s">
        <v>64</v>
      </c>
      <c r="D199" s="29" t="s">
        <v>60</v>
      </c>
      <c r="E199" s="29">
        <v>1</v>
      </c>
      <c r="F199" s="29" t="s">
        <v>58</v>
      </c>
      <c r="G199" s="29" t="s">
        <v>59</v>
      </c>
      <c r="H199" s="34">
        <f>IF(Sales[[#This Row],[Channel]]="Affiliate",VLOOKUP(Sales[[#This Row],[Product ID]],Products[],5,)*VLOOKUP(Sales[[#This Row],[Product ID]],Products[],6,)*Sales[[#This Row],[Units]]*66,0)</f>
        <v>0</v>
      </c>
      <c r="I199" s="35">
        <f>VLOOKUP(Sales[[#This Row],[Product ID]],Products[],5,)*Sales[[#This Row],[Units]]*66</f>
        <v>0</v>
      </c>
      <c r="J199" s="29" t="str">
        <f>VLOOKUP(Sales[[#This Row],[Product ID]],Products[],3,)</f>
        <v>Ebook - Guide to Understanding Financial Statements</v>
      </c>
    </row>
    <row r="200" spans="2:10">
      <c r="B200" s="33">
        <v>40783</v>
      </c>
      <c r="C200" s="29" t="s">
        <v>98</v>
      </c>
      <c r="D200" s="29" t="s">
        <v>60</v>
      </c>
      <c r="E200" s="29">
        <v>1</v>
      </c>
      <c r="F200" s="29" t="s">
        <v>72</v>
      </c>
      <c r="G200" s="29" t="s">
        <v>59</v>
      </c>
      <c r="H200" s="34">
        <f>IF(Sales[[#This Row],[Channel]]="Affiliate",VLOOKUP(Sales[[#This Row],[Product ID]],Products[],5,)*VLOOKUP(Sales[[#This Row],[Product ID]],Products[],6,)*Sales[[#This Row],[Units]]*66,0)</f>
        <v>0</v>
      </c>
      <c r="I200" s="35">
        <f>VLOOKUP(Sales[[#This Row],[Product ID]],Products[],5,)*Sales[[#This Row],[Units]]*66</f>
        <v>0</v>
      </c>
      <c r="J200" s="29" t="str">
        <f>VLOOKUP(Sales[[#This Row],[Product ID]],Products[],3,)</f>
        <v>Ebook - Guide to Understanding Financial Statements</v>
      </c>
    </row>
    <row r="201" spans="2:10">
      <c r="B201" s="33">
        <v>40783</v>
      </c>
      <c r="C201" s="29" t="s">
        <v>64</v>
      </c>
      <c r="D201" s="29" t="s">
        <v>78</v>
      </c>
      <c r="E201" s="29">
        <v>1</v>
      </c>
      <c r="F201" s="29" t="s">
        <v>58</v>
      </c>
      <c r="G201" s="29" t="s">
        <v>59</v>
      </c>
      <c r="H201" s="34">
        <f>IF(Sales[[#This Row],[Channel]]="Affiliate",VLOOKUP(Sales[[#This Row],[Product ID]],Products[],5,)*VLOOKUP(Sales[[#This Row],[Product ID]],Products[],6,)*Sales[[#This Row],[Units]]*66,0)</f>
        <v>0</v>
      </c>
      <c r="I201" s="35">
        <f>VLOOKUP(Sales[[#This Row],[Product ID]],Products[],5,)*Sales[[#This Row],[Units]]*66</f>
        <v>990</v>
      </c>
      <c r="J201" s="29" t="str">
        <f>VLOOKUP(Sales[[#This Row],[Product ID]],Products[],3,)</f>
        <v>P&amp;L Statement Template -  V 2.0</v>
      </c>
    </row>
    <row r="202" spans="2:10">
      <c r="B202" s="33">
        <v>40784</v>
      </c>
      <c r="C202" s="29" t="s">
        <v>56</v>
      </c>
      <c r="D202" s="29" t="s">
        <v>70</v>
      </c>
      <c r="E202" s="29">
        <v>1</v>
      </c>
      <c r="F202" s="29" t="s">
        <v>58</v>
      </c>
      <c r="G202" s="29" t="s">
        <v>59</v>
      </c>
      <c r="H202" s="34">
        <f>IF(Sales[[#This Row],[Channel]]="Affiliate",VLOOKUP(Sales[[#This Row],[Product ID]],Products[],5,)*VLOOKUP(Sales[[#This Row],[Product ID]],Products[],6,)*Sales[[#This Row],[Units]]*66,0)</f>
        <v>0</v>
      </c>
      <c r="I202" s="35">
        <f>VLOOKUP(Sales[[#This Row],[Product ID]],Products[],5,)*Sales[[#This Row],[Units]]*66</f>
        <v>891</v>
      </c>
      <c r="J202" s="29" t="str">
        <f>VLOOKUP(Sales[[#This Row],[Product ID]],Products[],3,)</f>
        <v>Ebook - Important Ratios and Metrics</v>
      </c>
    </row>
    <row r="203" spans="2:10">
      <c r="B203" s="33">
        <v>40785</v>
      </c>
      <c r="C203" s="29" t="s">
        <v>56</v>
      </c>
      <c r="D203" s="29" t="s">
        <v>65</v>
      </c>
      <c r="E203" s="29">
        <v>3</v>
      </c>
      <c r="F203" s="29" t="s">
        <v>80</v>
      </c>
      <c r="G203" s="29" t="s">
        <v>73</v>
      </c>
      <c r="H203" s="34">
        <f>IF(Sales[[#This Row],[Channel]]="Affiliate",VLOOKUP(Sales[[#This Row],[Product ID]],Products[],5,)*VLOOKUP(Sales[[#This Row],[Product ID]],Products[],6,)*Sales[[#This Row],[Units]]*66,0)</f>
        <v>0</v>
      </c>
      <c r="I203" s="35">
        <f>VLOOKUP(Sales[[#This Row],[Product ID]],Products[],5,)*Sales[[#This Row],[Units]]*66</f>
        <v>1188</v>
      </c>
      <c r="J203" s="29" t="str">
        <f>VLOOKUP(Sales[[#This Row],[Product ID]],Products[],3,)</f>
        <v>Football Field Charts Template</v>
      </c>
    </row>
    <row r="204" spans="2:10">
      <c r="B204" s="33">
        <v>40785</v>
      </c>
      <c r="C204" s="29" t="s">
        <v>56</v>
      </c>
      <c r="D204" s="29" t="s">
        <v>88</v>
      </c>
      <c r="E204" s="29">
        <v>4</v>
      </c>
      <c r="F204" s="29" t="s">
        <v>72</v>
      </c>
      <c r="G204" s="29" t="s">
        <v>59</v>
      </c>
      <c r="H204" s="34">
        <f>IF(Sales[[#This Row],[Channel]]="Affiliate",VLOOKUP(Sales[[#This Row],[Product ID]],Products[],5,)*VLOOKUP(Sales[[#This Row],[Product ID]],Products[],6,)*Sales[[#This Row],[Units]]*66,0)</f>
        <v>570.24</v>
      </c>
      <c r="I204" s="35">
        <f>VLOOKUP(Sales[[#This Row],[Product ID]],Products[],5,)*Sales[[#This Row],[Units]]*66</f>
        <v>7128</v>
      </c>
      <c r="J204" s="29" t="str">
        <f>VLOOKUP(Sales[[#This Row],[Product ID]],Products[],3,)</f>
        <v>Project Finance - Automated Schedules</v>
      </c>
    </row>
    <row r="205" spans="2:10">
      <c r="B205" s="33">
        <v>40785</v>
      </c>
      <c r="C205" s="29" t="s">
        <v>56</v>
      </c>
      <c r="D205" s="29" t="s">
        <v>76</v>
      </c>
      <c r="E205" s="29">
        <v>1</v>
      </c>
      <c r="F205" s="29" t="s">
        <v>58</v>
      </c>
      <c r="G205" s="29" t="s">
        <v>73</v>
      </c>
      <c r="H205" s="34">
        <f>IF(Sales[[#This Row],[Channel]]="Affiliate",VLOOKUP(Sales[[#This Row],[Product ID]],Products[],5,)*VLOOKUP(Sales[[#This Row],[Product ID]],Products[],6,)*Sales[[#This Row],[Units]]*66,0)</f>
        <v>0</v>
      </c>
      <c r="I205" s="35">
        <f>VLOOKUP(Sales[[#This Row],[Product ID]],Products[],5,)*Sales[[#This Row],[Units]]*66</f>
        <v>990</v>
      </c>
      <c r="J205" s="29" t="str">
        <f>VLOOKUP(Sales[[#This Row],[Product ID]],Products[],3,)</f>
        <v>Cash Flow Template -  V 2.0</v>
      </c>
    </row>
    <row r="206" spans="2:10">
      <c r="B206" s="33">
        <v>40788</v>
      </c>
      <c r="C206" s="29" t="s">
        <v>64</v>
      </c>
      <c r="D206" s="29" t="s">
        <v>70</v>
      </c>
      <c r="E206" s="29">
        <v>4</v>
      </c>
      <c r="F206" s="29" t="s">
        <v>58</v>
      </c>
      <c r="G206" s="29" t="s">
        <v>59</v>
      </c>
      <c r="H206" s="34">
        <f>IF(Sales[[#This Row],[Channel]]="Affiliate",VLOOKUP(Sales[[#This Row],[Product ID]],Products[],5,)*VLOOKUP(Sales[[#This Row],[Product ID]],Products[],6,)*Sales[[#This Row],[Units]]*66,0)</f>
        <v>0</v>
      </c>
      <c r="I206" s="35">
        <f>VLOOKUP(Sales[[#This Row],[Product ID]],Products[],5,)*Sales[[#This Row],[Units]]*66</f>
        <v>3564</v>
      </c>
      <c r="J206" s="29" t="str">
        <f>VLOOKUP(Sales[[#This Row],[Product ID]],Products[],3,)</f>
        <v>Ebook - Important Ratios and Metrics</v>
      </c>
    </row>
    <row r="207" spans="2:10">
      <c r="B207" s="33">
        <v>40789</v>
      </c>
      <c r="C207" s="29" t="s">
        <v>56</v>
      </c>
      <c r="D207" s="29" t="s">
        <v>88</v>
      </c>
      <c r="E207" s="29">
        <v>2</v>
      </c>
      <c r="F207" s="29" t="s">
        <v>58</v>
      </c>
      <c r="G207" s="29" t="s">
        <v>59</v>
      </c>
      <c r="H207" s="34">
        <f>IF(Sales[[#This Row],[Channel]]="Affiliate",VLOOKUP(Sales[[#This Row],[Product ID]],Products[],5,)*VLOOKUP(Sales[[#This Row],[Product ID]],Products[],6,)*Sales[[#This Row],[Units]]*66,0)</f>
        <v>0</v>
      </c>
      <c r="I207" s="35">
        <f>VLOOKUP(Sales[[#This Row],[Product ID]],Products[],5,)*Sales[[#This Row],[Units]]*66</f>
        <v>3564</v>
      </c>
      <c r="J207" s="29" t="str">
        <f>VLOOKUP(Sales[[#This Row],[Product ID]],Products[],3,)</f>
        <v>Project Finance - Automated Schedules</v>
      </c>
    </row>
    <row r="208" spans="2:10">
      <c r="B208" s="33">
        <v>40790</v>
      </c>
      <c r="C208" s="29" t="s">
        <v>64</v>
      </c>
      <c r="D208" s="29" t="s">
        <v>76</v>
      </c>
      <c r="E208" s="29">
        <v>5</v>
      </c>
      <c r="F208" s="29" t="s">
        <v>58</v>
      </c>
      <c r="G208" s="29" t="s">
        <v>73</v>
      </c>
      <c r="H208" s="34">
        <f>IF(Sales[[#This Row],[Channel]]="Affiliate",VLOOKUP(Sales[[#This Row],[Product ID]],Products[],5,)*VLOOKUP(Sales[[#This Row],[Product ID]],Products[],6,)*Sales[[#This Row],[Units]]*66,0)</f>
        <v>0</v>
      </c>
      <c r="I208" s="35">
        <f>VLOOKUP(Sales[[#This Row],[Product ID]],Products[],5,)*Sales[[#This Row],[Units]]*66</f>
        <v>4950</v>
      </c>
      <c r="J208" s="29" t="str">
        <f>VLOOKUP(Sales[[#This Row],[Product ID]],Products[],3,)</f>
        <v>Cash Flow Template -  V 2.0</v>
      </c>
    </row>
    <row r="209" spans="2:10">
      <c r="B209" s="33">
        <v>40790</v>
      </c>
      <c r="C209" s="29" t="s">
        <v>56</v>
      </c>
      <c r="D209" s="29" t="s">
        <v>83</v>
      </c>
      <c r="E209" s="29">
        <v>2</v>
      </c>
      <c r="F209" s="29" t="s">
        <v>58</v>
      </c>
      <c r="G209" s="29" t="s">
        <v>59</v>
      </c>
      <c r="H209" s="34">
        <f>IF(Sales[[#This Row],[Channel]]="Affiliate",VLOOKUP(Sales[[#This Row],[Product ID]],Products[],5,)*VLOOKUP(Sales[[#This Row],[Product ID]],Products[],6,)*Sales[[#This Row],[Units]]*66,0)</f>
        <v>0</v>
      </c>
      <c r="I209" s="35">
        <f>VLOOKUP(Sales[[#This Row],[Product ID]],Products[],5,)*Sales[[#This Row],[Units]]*66</f>
        <v>3956.04</v>
      </c>
      <c r="J209" s="29" t="str">
        <f>VLOOKUP(Sales[[#This Row],[Product ID]],Products[],3,)</f>
        <v>Cash Flow Modeling Course</v>
      </c>
    </row>
    <row r="210" spans="2:10">
      <c r="B210" s="33">
        <v>40790</v>
      </c>
      <c r="C210" s="29" t="s">
        <v>64</v>
      </c>
      <c r="D210" s="29" t="s">
        <v>76</v>
      </c>
      <c r="E210" s="29">
        <v>5</v>
      </c>
      <c r="F210" s="29" t="s">
        <v>80</v>
      </c>
      <c r="G210" s="29" t="s">
        <v>59</v>
      </c>
      <c r="H210" s="34">
        <f>IF(Sales[[#This Row],[Channel]]="Affiliate",VLOOKUP(Sales[[#This Row],[Product ID]],Products[],5,)*VLOOKUP(Sales[[#This Row],[Product ID]],Products[],6,)*Sales[[#This Row],[Units]]*66,0)</f>
        <v>0</v>
      </c>
      <c r="I210" s="35">
        <f>VLOOKUP(Sales[[#This Row],[Product ID]],Products[],5,)*Sales[[#This Row],[Units]]*66</f>
        <v>4950</v>
      </c>
      <c r="J210" s="29" t="str">
        <f>VLOOKUP(Sales[[#This Row],[Product ID]],Products[],3,)</f>
        <v>Cash Flow Template -  V 2.0</v>
      </c>
    </row>
    <row r="211" spans="2:10">
      <c r="B211" s="33">
        <v>40791</v>
      </c>
      <c r="C211" s="29" t="s">
        <v>56</v>
      </c>
      <c r="D211" s="29" t="s">
        <v>70</v>
      </c>
      <c r="E211" s="29">
        <v>2</v>
      </c>
      <c r="F211" s="29" t="s">
        <v>80</v>
      </c>
      <c r="G211" s="29" t="s">
        <v>59</v>
      </c>
      <c r="H211" s="34">
        <f>IF(Sales[[#This Row],[Channel]]="Affiliate",VLOOKUP(Sales[[#This Row],[Product ID]],Products[],5,)*VLOOKUP(Sales[[#This Row],[Product ID]],Products[],6,)*Sales[[#This Row],[Units]]*66,0)</f>
        <v>0</v>
      </c>
      <c r="I211" s="35">
        <f>VLOOKUP(Sales[[#This Row],[Product ID]],Products[],5,)*Sales[[#This Row],[Units]]*66</f>
        <v>1782</v>
      </c>
      <c r="J211" s="29" t="str">
        <f>VLOOKUP(Sales[[#This Row],[Product ID]],Products[],3,)</f>
        <v>Ebook - Important Ratios and Metrics</v>
      </c>
    </row>
    <row r="212" spans="2:10">
      <c r="B212" s="33">
        <v>40792</v>
      </c>
      <c r="C212" s="29" t="s">
        <v>56</v>
      </c>
      <c r="D212" s="29" t="s">
        <v>86</v>
      </c>
      <c r="E212" s="29">
        <v>3</v>
      </c>
      <c r="F212" s="29" t="s">
        <v>80</v>
      </c>
      <c r="G212" s="29" t="s">
        <v>59</v>
      </c>
      <c r="H212" s="34">
        <f>IF(Sales[[#This Row],[Channel]]="Affiliate",VLOOKUP(Sales[[#This Row],[Product ID]],Products[],5,)*VLOOKUP(Sales[[#This Row],[Product ID]],Products[],6,)*Sales[[#This Row],[Units]]*66,0)</f>
        <v>0</v>
      </c>
      <c r="I212" s="35">
        <f>VLOOKUP(Sales[[#This Row],[Product ID]],Products[],5,)*Sales[[#This Row],[Units]]*66</f>
        <v>4389.66</v>
      </c>
      <c r="J212" s="29" t="str">
        <f>VLOOKUP(Sales[[#This Row],[Product ID]],Products[],3,)</f>
        <v>StartUp Modeling Template - New</v>
      </c>
    </row>
    <row r="213" spans="2:10">
      <c r="B213" s="33">
        <v>40792</v>
      </c>
      <c r="C213" s="29" t="s">
        <v>56</v>
      </c>
      <c r="D213" s="29" t="s">
        <v>57</v>
      </c>
      <c r="E213" s="29">
        <v>4</v>
      </c>
      <c r="F213" s="29" t="s">
        <v>58</v>
      </c>
      <c r="G213" s="29" t="s">
        <v>59</v>
      </c>
      <c r="H213" s="34">
        <f>IF(Sales[[#This Row],[Channel]]="Affiliate",VLOOKUP(Sales[[#This Row],[Product ID]],Products[],5,)*VLOOKUP(Sales[[#This Row],[Product ID]],Products[],6,)*Sales[[#This Row],[Units]]*66,0)</f>
        <v>0</v>
      </c>
      <c r="I213" s="35">
        <f>VLOOKUP(Sales[[#This Row],[Product ID]],Products[],5,)*Sales[[#This Row],[Units]]*66</f>
        <v>3960</v>
      </c>
      <c r="J213" s="29" t="str">
        <f>VLOOKUP(Sales[[#This Row],[Product ID]],Products[],3,)</f>
        <v>Balance Sheet Template -  V 1.1</v>
      </c>
    </row>
    <row r="214" spans="2:10">
      <c r="B214" s="33">
        <v>40793</v>
      </c>
      <c r="C214" s="29" t="s">
        <v>64</v>
      </c>
      <c r="D214" s="29" t="s">
        <v>70</v>
      </c>
      <c r="E214" s="29">
        <v>3</v>
      </c>
      <c r="F214" s="29" t="s">
        <v>58</v>
      </c>
      <c r="G214" s="29" t="s">
        <v>59</v>
      </c>
      <c r="H214" s="34">
        <f>IF(Sales[[#This Row],[Channel]]="Affiliate",VLOOKUP(Sales[[#This Row],[Product ID]],Products[],5,)*VLOOKUP(Sales[[#This Row],[Product ID]],Products[],6,)*Sales[[#This Row],[Units]]*66,0)</f>
        <v>0</v>
      </c>
      <c r="I214" s="35">
        <f>VLOOKUP(Sales[[#This Row],[Product ID]],Products[],5,)*Sales[[#This Row],[Units]]*66</f>
        <v>2673</v>
      </c>
      <c r="J214" s="29" t="str">
        <f>VLOOKUP(Sales[[#This Row],[Product ID]],Products[],3,)</f>
        <v>Ebook - Important Ratios and Metrics</v>
      </c>
    </row>
    <row r="215" spans="2:10">
      <c r="B215" s="33">
        <v>40793</v>
      </c>
      <c r="C215" s="29" t="s">
        <v>64</v>
      </c>
      <c r="D215" s="29" t="s">
        <v>69</v>
      </c>
      <c r="E215" s="29">
        <v>2</v>
      </c>
      <c r="F215" s="29" t="s">
        <v>58</v>
      </c>
      <c r="G215" s="29" t="s">
        <v>59</v>
      </c>
      <c r="H215" s="34">
        <f>IF(Sales[[#This Row],[Channel]]="Affiliate",VLOOKUP(Sales[[#This Row],[Product ID]],Products[],5,)*VLOOKUP(Sales[[#This Row],[Product ID]],Products[],6,)*Sales[[#This Row],[Units]]*66,0)</f>
        <v>0</v>
      </c>
      <c r="I215" s="35">
        <f>VLOOKUP(Sales[[#This Row],[Product ID]],Products[],5,)*Sales[[#This Row],[Units]]*66</f>
        <v>5742</v>
      </c>
      <c r="J215" s="29" t="str">
        <f>VLOOKUP(Sales[[#This Row],[Product ID]],Products[],3,)</f>
        <v>Practical Business Modeling Course</v>
      </c>
    </row>
    <row r="216" spans="2:10">
      <c r="B216" s="33">
        <v>40794</v>
      </c>
      <c r="C216" s="29" t="s">
        <v>64</v>
      </c>
      <c r="D216" s="29" t="s">
        <v>57</v>
      </c>
      <c r="E216" s="29">
        <v>3</v>
      </c>
      <c r="F216" s="29" t="s">
        <v>58</v>
      </c>
      <c r="G216" s="29" t="s">
        <v>73</v>
      </c>
      <c r="H216" s="34">
        <f>IF(Sales[[#This Row],[Channel]]="Affiliate",VLOOKUP(Sales[[#This Row],[Product ID]],Products[],5,)*VLOOKUP(Sales[[#This Row],[Product ID]],Products[],6,)*Sales[[#This Row],[Units]]*66,0)</f>
        <v>0</v>
      </c>
      <c r="I216" s="35">
        <f>VLOOKUP(Sales[[#This Row],[Product ID]],Products[],5,)*Sales[[#This Row],[Units]]*66</f>
        <v>2970</v>
      </c>
      <c r="J216" s="29" t="str">
        <f>VLOOKUP(Sales[[#This Row],[Product ID]],Products[],3,)</f>
        <v>Balance Sheet Template -  V 1.1</v>
      </c>
    </row>
    <row r="217" spans="2:10">
      <c r="B217" s="33">
        <v>40794</v>
      </c>
      <c r="C217" s="29" t="s">
        <v>98</v>
      </c>
      <c r="D217" s="29" t="s">
        <v>81</v>
      </c>
      <c r="E217" s="29">
        <v>1</v>
      </c>
      <c r="F217" s="29" t="s">
        <v>58</v>
      </c>
      <c r="G217" s="29" t="s">
        <v>59</v>
      </c>
      <c r="H217" s="34">
        <f>IF(Sales[[#This Row],[Channel]]="Affiliate",VLOOKUP(Sales[[#This Row],[Product ID]],Products[],5,)*VLOOKUP(Sales[[#This Row],[Product ID]],Products[],6,)*Sales[[#This Row],[Units]]*66,0)</f>
        <v>0</v>
      </c>
      <c r="I217" s="35">
        <f>VLOOKUP(Sales[[#This Row],[Product ID]],Products[],5,)*Sales[[#This Row],[Units]]*66</f>
        <v>1384.02</v>
      </c>
      <c r="J217" s="29" t="str">
        <f>VLOOKUP(Sales[[#This Row],[Product ID]],Products[],3,)</f>
        <v>Real Estate Template - V 1</v>
      </c>
    </row>
    <row r="218" spans="2:10">
      <c r="B218" s="33">
        <v>40796</v>
      </c>
      <c r="C218" s="29" t="s">
        <v>56</v>
      </c>
      <c r="D218" s="29" t="s">
        <v>57</v>
      </c>
      <c r="E218" s="29">
        <v>1</v>
      </c>
      <c r="F218" s="29" t="s">
        <v>72</v>
      </c>
      <c r="G218" s="29" t="s">
        <v>59</v>
      </c>
      <c r="H218" s="34">
        <f>IF(Sales[[#This Row],[Channel]]="Affiliate",VLOOKUP(Sales[[#This Row],[Product ID]],Products[],5,)*VLOOKUP(Sales[[#This Row],[Product ID]],Products[],6,)*Sales[[#This Row],[Units]]*66,0)</f>
        <v>49.5</v>
      </c>
      <c r="I218" s="35">
        <f>VLOOKUP(Sales[[#This Row],[Product ID]],Products[],5,)*Sales[[#This Row],[Units]]*66</f>
        <v>990</v>
      </c>
      <c r="J218" s="29" t="str">
        <f>VLOOKUP(Sales[[#This Row],[Product ID]],Products[],3,)</f>
        <v>Balance Sheet Template -  V 1.1</v>
      </c>
    </row>
    <row r="219" spans="2:10">
      <c r="B219" s="33">
        <v>40797</v>
      </c>
      <c r="C219" s="29" t="s">
        <v>56</v>
      </c>
      <c r="D219" s="29" t="s">
        <v>70</v>
      </c>
      <c r="E219" s="29">
        <v>1</v>
      </c>
      <c r="F219" s="29" t="s">
        <v>58</v>
      </c>
      <c r="G219" s="29" t="s">
        <v>59</v>
      </c>
      <c r="H219" s="34">
        <f>IF(Sales[[#This Row],[Channel]]="Affiliate",VLOOKUP(Sales[[#This Row],[Product ID]],Products[],5,)*VLOOKUP(Sales[[#This Row],[Product ID]],Products[],6,)*Sales[[#This Row],[Units]]*66,0)</f>
        <v>0</v>
      </c>
      <c r="I219" s="35">
        <f>VLOOKUP(Sales[[#This Row],[Product ID]],Products[],5,)*Sales[[#This Row],[Units]]*66</f>
        <v>891</v>
      </c>
      <c r="J219" s="29" t="str">
        <f>VLOOKUP(Sales[[#This Row],[Product ID]],Products[],3,)</f>
        <v>Ebook - Important Ratios and Metrics</v>
      </c>
    </row>
    <row r="220" spans="2:10">
      <c r="B220" s="33">
        <v>40797</v>
      </c>
      <c r="C220" s="29" t="s">
        <v>56</v>
      </c>
      <c r="D220" s="29" t="s">
        <v>76</v>
      </c>
      <c r="E220" s="29">
        <v>4</v>
      </c>
      <c r="F220" s="29" t="s">
        <v>72</v>
      </c>
      <c r="G220" s="29" t="s">
        <v>73</v>
      </c>
      <c r="H220" s="34">
        <f>IF(Sales[[#This Row],[Channel]]="Affiliate",VLOOKUP(Sales[[#This Row],[Product ID]],Products[],5,)*VLOOKUP(Sales[[#This Row],[Product ID]],Products[],6,)*Sales[[#This Row],[Units]]*66,0)</f>
        <v>198</v>
      </c>
      <c r="I220" s="35">
        <f>VLOOKUP(Sales[[#This Row],[Product ID]],Products[],5,)*Sales[[#This Row],[Units]]*66</f>
        <v>3960</v>
      </c>
      <c r="J220" s="29" t="str">
        <f>VLOOKUP(Sales[[#This Row],[Product ID]],Products[],3,)</f>
        <v>Cash Flow Template -  V 2.0</v>
      </c>
    </row>
    <row r="221" spans="2:10">
      <c r="B221" s="33">
        <v>40799</v>
      </c>
      <c r="C221" s="29" t="s">
        <v>64</v>
      </c>
      <c r="D221" s="29" t="s">
        <v>86</v>
      </c>
      <c r="E221" s="29">
        <v>1</v>
      </c>
      <c r="F221" s="29" t="s">
        <v>72</v>
      </c>
      <c r="G221" s="29" t="s">
        <v>59</v>
      </c>
      <c r="H221" s="34">
        <f>IF(Sales[[#This Row],[Channel]]="Affiliate",VLOOKUP(Sales[[#This Row],[Product ID]],Products[],5,)*VLOOKUP(Sales[[#This Row],[Product ID]],Products[],6,)*Sales[[#This Row],[Units]]*66,0)</f>
        <v>73.161000000000001</v>
      </c>
      <c r="I221" s="35">
        <f>VLOOKUP(Sales[[#This Row],[Product ID]],Products[],5,)*Sales[[#This Row],[Units]]*66</f>
        <v>1463.2199999999998</v>
      </c>
      <c r="J221" s="29" t="str">
        <f>VLOOKUP(Sales[[#This Row],[Product ID]],Products[],3,)</f>
        <v>StartUp Modeling Template - New</v>
      </c>
    </row>
    <row r="222" spans="2:10">
      <c r="B222" s="33">
        <v>40799</v>
      </c>
      <c r="C222" s="29" t="s">
        <v>56</v>
      </c>
      <c r="D222" s="29" t="s">
        <v>70</v>
      </c>
      <c r="E222" s="29">
        <v>2</v>
      </c>
      <c r="F222" s="29" t="s">
        <v>72</v>
      </c>
      <c r="G222" s="29" t="s">
        <v>59</v>
      </c>
      <c r="H222" s="34">
        <f>IF(Sales[[#This Row],[Channel]]="Affiliate",VLOOKUP(Sales[[#This Row],[Product ID]],Products[],5,)*VLOOKUP(Sales[[#This Row],[Product ID]],Products[],6,)*Sales[[#This Row],[Units]]*66,0)</f>
        <v>35.64</v>
      </c>
      <c r="I222" s="35">
        <f>VLOOKUP(Sales[[#This Row],[Product ID]],Products[],5,)*Sales[[#This Row],[Units]]*66</f>
        <v>1782</v>
      </c>
      <c r="J222" s="29" t="str">
        <f>VLOOKUP(Sales[[#This Row],[Product ID]],Products[],3,)</f>
        <v>Ebook - Important Ratios and Metrics</v>
      </c>
    </row>
    <row r="223" spans="2:10">
      <c r="B223" s="33">
        <v>40799</v>
      </c>
      <c r="C223" s="29" t="s">
        <v>56</v>
      </c>
      <c r="D223" s="29" t="s">
        <v>70</v>
      </c>
      <c r="E223" s="29">
        <v>1</v>
      </c>
      <c r="F223" s="29" t="s">
        <v>58</v>
      </c>
      <c r="G223" s="29" t="s">
        <v>59</v>
      </c>
      <c r="H223" s="34">
        <f>IF(Sales[[#This Row],[Channel]]="Affiliate",VLOOKUP(Sales[[#This Row],[Product ID]],Products[],5,)*VLOOKUP(Sales[[#This Row],[Product ID]],Products[],6,)*Sales[[#This Row],[Units]]*66,0)</f>
        <v>0</v>
      </c>
      <c r="I223" s="35">
        <f>VLOOKUP(Sales[[#This Row],[Product ID]],Products[],5,)*Sales[[#This Row],[Units]]*66</f>
        <v>891</v>
      </c>
      <c r="J223" s="29" t="str">
        <f>VLOOKUP(Sales[[#This Row],[Product ID]],Products[],3,)</f>
        <v>Ebook - Important Ratios and Metrics</v>
      </c>
    </row>
    <row r="224" spans="2:10">
      <c r="B224" s="33">
        <v>40800</v>
      </c>
      <c r="C224" s="29" t="s">
        <v>64</v>
      </c>
      <c r="D224" s="29" t="s">
        <v>76</v>
      </c>
      <c r="E224" s="29">
        <v>3</v>
      </c>
      <c r="F224" s="29" t="s">
        <v>72</v>
      </c>
      <c r="G224" s="29" t="s">
        <v>59</v>
      </c>
      <c r="H224" s="34">
        <f>IF(Sales[[#This Row],[Channel]]="Affiliate",VLOOKUP(Sales[[#This Row],[Product ID]],Products[],5,)*VLOOKUP(Sales[[#This Row],[Product ID]],Products[],6,)*Sales[[#This Row],[Units]]*66,0)</f>
        <v>148.5</v>
      </c>
      <c r="I224" s="35">
        <f>VLOOKUP(Sales[[#This Row],[Product ID]],Products[],5,)*Sales[[#This Row],[Units]]*66</f>
        <v>2970</v>
      </c>
      <c r="J224" s="29" t="str">
        <f>VLOOKUP(Sales[[#This Row],[Product ID]],Products[],3,)</f>
        <v>Cash Flow Template -  V 2.0</v>
      </c>
    </row>
    <row r="225" spans="2:10">
      <c r="B225" s="33">
        <v>40800</v>
      </c>
      <c r="C225" s="29" t="s">
        <v>64</v>
      </c>
      <c r="D225" s="29" t="s">
        <v>76</v>
      </c>
      <c r="E225" s="29">
        <v>1</v>
      </c>
      <c r="F225" s="29" t="s">
        <v>72</v>
      </c>
      <c r="G225" s="29" t="s">
        <v>59</v>
      </c>
      <c r="H225" s="34">
        <f>IF(Sales[[#This Row],[Channel]]="Affiliate",VLOOKUP(Sales[[#This Row],[Product ID]],Products[],5,)*VLOOKUP(Sales[[#This Row],[Product ID]],Products[],6,)*Sales[[#This Row],[Units]]*66,0)</f>
        <v>49.5</v>
      </c>
      <c r="I225" s="35">
        <f>VLOOKUP(Sales[[#This Row],[Product ID]],Products[],5,)*Sales[[#This Row],[Units]]*66</f>
        <v>990</v>
      </c>
      <c r="J225" s="29" t="str">
        <f>VLOOKUP(Sales[[#This Row],[Product ID]],Products[],3,)</f>
        <v>Cash Flow Template -  V 2.0</v>
      </c>
    </row>
    <row r="226" spans="2:10">
      <c r="B226" s="33">
        <v>40801</v>
      </c>
      <c r="C226" s="29" t="s">
        <v>56</v>
      </c>
      <c r="D226" s="29" t="s">
        <v>78</v>
      </c>
      <c r="E226" s="29">
        <v>3</v>
      </c>
      <c r="F226" s="29" t="s">
        <v>80</v>
      </c>
      <c r="G226" s="29" t="s">
        <v>59</v>
      </c>
      <c r="H226" s="34">
        <f>IF(Sales[[#This Row],[Channel]]="Affiliate",VLOOKUP(Sales[[#This Row],[Product ID]],Products[],5,)*VLOOKUP(Sales[[#This Row],[Product ID]],Products[],6,)*Sales[[#This Row],[Units]]*66,0)</f>
        <v>0</v>
      </c>
      <c r="I226" s="35">
        <f>VLOOKUP(Sales[[#This Row],[Product ID]],Products[],5,)*Sales[[#This Row],[Units]]*66</f>
        <v>2970</v>
      </c>
      <c r="J226" s="29" t="str">
        <f>VLOOKUP(Sales[[#This Row],[Product ID]],Products[],3,)</f>
        <v>P&amp;L Statement Template -  V 2.0</v>
      </c>
    </row>
    <row r="227" spans="2:10">
      <c r="B227" s="33">
        <v>40802</v>
      </c>
      <c r="C227" s="29" t="s">
        <v>56</v>
      </c>
      <c r="D227" s="29" t="s">
        <v>69</v>
      </c>
      <c r="E227" s="29">
        <v>1</v>
      </c>
      <c r="F227" s="29" t="s">
        <v>58</v>
      </c>
      <c r="G227" s="29" t="s">
        <v>59</v>
      </c>
      <c r="H227" s="34">
        <f>IF(Sales[[#This Row],[Channel]]="Affiliate",VLOOKUP(Sales[[#This Row],[Product ID]],Products[],5,)*VLOOKUP(Sales[[#This Row],[Product ID]],Products[],6,)*Sales[[#This Row],[Units]]*66,0)</f>
        <v>0</v>
      </c>
      <c r="I227" s="35">
        <f>VLOOKUP(Sales[[#This Row],[Product ID]],Products[],5,)*Sales[[#This Row],[Units]]*66</f>
        <v>2871</v>
      </c>
      <c r="J227" s="29" t="str">
        <f>VLOOKUP(Sales[[#This Row],[Product ID]],Products[],3,)</f>
        <v>Practical Business Modeling Course</v>
      </c>
    </row>
    <row r="228" spans="2:10">
      <c r="B228" s="33">
        <v>40803</v>
      </c>
      <c r="C228" s="29" t="s">
        <v>98</v>
      </c>
      <c r="D228" s="29" t="s">
        <v>83</v>
      </c>
      <c r="E228" s="29">
        <v>3</v>
      </c>
      <c r="F228" s="29" t="s">
        <v>80</v>
      </c>
      <c r="G228" s="29" t="s">
        <v>59</v>
      </c>
      <c r="H228" s="34">
        <f>IF(Sales[[#This Row],[Channel]]="Affiliate",VLOOKUP(Sales[[#This Row],[Product ID]],Products[],5,)*VLOOKUP(Sales[[#This Row],[Product ID]],Products[],6,)*Sales[[#This Row],[Units]]*66,0)</f>
        <v>0</v>
      </c>
      <c r="I228" s="35">
        <f>VLOOKUP(Sales[[#This Row],[Product ID]],Products[],5,)*Sales[[#This Row],[Units]]*66</f>
        <v>5934.0599999999995</v>
      </c>
      <c r="J228" s="29" t="str">
        <f>VLOOKUP(Sales[[#This Row],[Product ID]],Products[],3,)</f>
        <v>Cash Flow Modeling Course</v>
      </c>
    </row>
    <row r="229" spans="2:10">
      <c r="B229" s="33">
        <v>40803</v>
      </c>
      <c r="C229" s="29" t="s">
        <v>64</v>
      </c>
      <c r="D229" s="29" t="s">
        <v>88</v>
      </c>
      <c r="E229" s="29">
        <v>3</v>
      </c>
      <c r="F229" s="29" t="s">
        <v>58</v>
      </c>
      <c r="G229" s="29" t="s">
        <v>59</v>
      </c>
      <c r="H229" s="34">
        <f>IF(Sales[[#This Row],[Channel]]="Affiliate",VLOOKUP(Sales[[#This Row],[Product ID]],Products[],5,)*VLOOKUP(Sales[[#This Row],[Product ID]],Products[],6,)*Sales[[#This Row],[Units]]*66,0)</f>
        <v>0</v>
      </c>
      <c r="I229" s="35">
        <f>VLOOKUP(Sales[[#This Row],[Product ID]],Products[],5,)*Sales[[#This Row],[Units]]*66</f>
        <v>5346</v>
      </c>
      <c r="J229" s="29" t="str">
        <f>VLOOKUP(Sales[[#This Row],[Product ID]],Products[],3,)</f>
        <v>Project Finance - Automated Schedules</v>
      </c>
    </row>
    <row r="230" spans="2:10">
      <c r="B230" s="33">
        <v>40804</v>
      </c>
      <c r="C230" s="29" t="s">
        <v>56</v>
      </c>
      <c r="D230" s="29" t="s">
        <v>57</v>
      </c>
      <c r="E230" s="29">
        <v>4</v>
      </c>
      <c r="F230" s="29" t="s">
        <v>72</v>
      </c>
      <c r="G230" s="29" t="s">
        <v>59</v>
      </c>
      <c r="H230" s="34">
        <f>IF(Sales[[#This Row],[Channel]]="Affiliate",VLOOKUP(Sales[[#This Row],[Product ID]],Products[],5,)*VLOOKUP(Sales[[#This Row],[Product ID]],Products[],6,)*Sales[[#This Row],[Units]]*66,0)</f>
        <v>198</v>
      </c>
      <c r="I230" s="35">
        <f>VLOOKUP(Sales[[#This Row],[Product ID]],Products[],5,)*Sales[[#This Row],[Units]]*66</f>
        <v>3960</v>
      </c>
      <c r="J230" s="29" t="str">
        <f>VLOOKUP(Sales[[#This Row],[Product ID]],Products[],3,)</f>
        <v>Balance Sheet Template -  V 1.1</v>
      </c>
    </row>
    <row r="231" spans="2:10">
      <c r="B231" s="33">
        <v>40804</v>
      </c>
      <c r="C231" s="29" t="s">
        <v>56</v>
      </c>
      <c r="D231" s="29" t="s">
        <v>65</v>
      </c>
      <c r="E231" s="29">
        <v>2</v>
      </c>
      <c r="F231" s="29" t="s">
        <v>72</v>
      </c>
      <c r="G231" s="29" t="s">
        <v>59</v>
      </c>
      <c r="H231" s="34">
        <f>IF(Sales[[#This Row],[Channel]]="Affiliate",VLOOKUP(Sales[[#This Row],[Product ID]],Products[],5,)*VLOOKUP(Sales[[#This Row],[Product ID]],Products[],6,)*Sales[[#This Row],[Units]]*66,0)</f>
        <v>15.84</v>
      </c>
      <c r="I231" s="35">
        <f>VLOOKUP(Sales[[#This Row],[Product ID]],Products[],5,)*Sales[[#This Row],[Units]]*66</f>
        <v>792</v>
      </c>
      <c r="J231" s="29" t="str">
        <f>VLOOKUP(Sales[[#This Row],[Product ID]],Products[],3,)</f>
        <v>Football Field Charts Template</v>
      </c>
    </row>
    <row r="232" spans="2:10">
      <c r="B232" s="33">
        <v>40805</v>
      </c>
      <c r="C232" s="29" t="s">
        <v>56</v>
      </c>
      <c r="D232" s="29" t="s">
        <v>57</v>
      </c>
      <c r="E232" s="29">
        <v>2</v>
      </c>
      <c r="F232" s="29" t="s">
        <v>58</v>
      </c>
      <c r="G232" s="29" t="s">
        <v>59</v>
      </c>
      <c r="H232" s="34">
        <f>IF(Sales[[#This Row],[Channel]]="Affiliate",VLOOKUP(Sales[[#This Row],[Product ID]],Products[],5,)*VLOOKUP(Sales[[#This Row],[Product ID]],Products[],6,)*Sales[[#This Row],[Units]]*66,0)</f>
        <v>0</v>
      </c>
      <c r="I232" s="35">
        <f>VLOOKUP(Sales[[#This Row],[Product ID]],Products[],5,)*Sales[[#This Row],[Units]]*66</f>
        <v>1980</v>
      </c>
      <c r="J232" s="29" t="str">
        <f>VLOOKUP(Sales[[#This Row],[Product ID]],Products[],3,)</f>
        <v>Balance Sheet Template -  V 1.1</v>
      </c>
    </row>
    <row r="233" spans="2:10">
      <c r="B233" s="33">
        <v>40806</v>
      </c>
      <c r="C233" s="29" t="s">
        <v>64</v>
      </c>
      <c r="D233" s="29" t="s">
        <v>70</v>
      </c>
      <c r="E233" s="29">
        <v>1</v>
      </c>
      <c r="F233" s="29" t="s">
        <v>80</v>
      </c>
      <c r="G233" s="29" t="s">
        <v>59</v>
      </c>
      <c r="H233" s="34">
        <f>IF(Sales[[#This Row],[Channel]]="Affiliate",VLOOKUP(Sales[[#This Row],[Product ID]],Products[],5,)*VLOOKUP(Sales[[#This Row],[Product ID]],Products[],6,)*Sales[[#This Row],[Units]]*66,0)</f>
        <v>0</v>
      </c>
      <c r="I233" s="35">
        <f>VLOOKUP(Sales[[#This Row],[Product ID]],Products[],5,)*Sales[[#This Row],[Units]]*66</f>
        <v>891</v>
      </c>
      <c r="J233" s="29" t="str">
        <f>VLOOKUP(Sales[[#This Row],[Product ID]],Products[],3,)</f>
        <v>Ebook - Important Ratios and Metrics</v>
      </c>
    </row>
    <row r="234" spans="2:10">
      <c r="B234" s="33">
        <v>40806</v>
      </c>
      <c r="C234" s="29" t="s">
        <v>56</v>
      </c>
      <c r="D234" s="29" t="s">
        <v>60</v>
      </c>
      <c r="E234" s="29">
        <v>2</v>
      </c>
      <c r="F234" s="29" t="s">
        <v>58</v>
      </c>
      <c r="G234" s="29" t="s">
        <v>59</v>
      </c>
      <c r="H234" s="34">
        <f>IF(Sales[[#This Row],[Channel]]="Affiliate",VLOOKUP(Sales[[#This Row],[Product ID]],Products[],5,)*VLOOKUP(Sales[[#This Row],[Product ID]],Products[],6,)*Sales[[#This Row],[Units]]*66,0)</f>
        <v>0</v>
      </c>
      <c r="I234" s="35">
        <f>VLOOKUP(Sales[[#This Row],[Product ID]],Products[],5,)*Sales[[#This Row],[Units]]*66</f>
        <v>0</v>
      </c>
      <c r="J234" s="29" t="str">
        <f>VLOOKUP(Sales[[#This Row],[Product ID]],Products[],3,)</f>
        <v>Ebook - Guide to Understanding Financial Statements</v>
      </c>
    </row>
    <row r="235" spans="2:10">
      <c r="B235" s="33">
        <v>40808</v>
      </c>
      <c r="C235" s="29" t="s">
        <v>64</v>
      </c>
      <c r="D235" s="29" t="s">
        <v>57</v>
      </c>
      <c r="E235" s="29">
        <v>5</v>
      </c>
      <c r="F235" s="29" t="s">
        <v>58</v>
      </c>
      <c r="G235" s="29" t="s">
        <v>59</v>
      </c>
      <c r="H235" s="34">
        <f>IF(Sales[[#This Row],[Channel]]="Affiliate",VLOOKUP(Sales[[#This Row],[Product ID]],Products[],5,)*VLOOKUP(Sales[[#This Row],[Product ID]],Products[],6,)*Sales[[#This Row],[Units]]*66,0)</f>
        <v>0</v>
      </c>
      <c r="I235" s="35">
        <f>VLOOKUP(Sales[[#This Row],[Product ID]],Products[],5,)*Sales[[#This Row],[Units]]*66</f>
        <v>4950</v>
      </c>
      <c r="J235" s="29" t="str">
        <f>VLOOKUP(Sales[[#This Row],[Product ID]],Products[],3,)</f>
        <v>Balance Sheet Template -  V 1.1</v>
      </c>
    </row>
    <row r="236" spans="2:10">
      <c r="B236" s="33">
        <v>40808</v>
      </c>
      <c r="C236" s="29" t="s">
        <v>64</v>
      </c>
      <c r="D236" s="29" t="s">
        <v>86</v>
      </c>
      <c r="E236" s="29">
        <v>4</v>
      </c>
      <c r="F236" s="29" t="s">
        <v>58</v>
      </c>
      <c r="G236" s="29" t="s">
        <v>59</v>
      </c>
      <c r="H236" s="34">
        <f>IF(Sales[[#This Row],[Channel]]="Affiliate",VLOOKUP(Sales[[#This Row],[Product ID]],Products[],5,)*VLOOKUP(Sales[[#This Row],[Product ID]],Products[],6,)*Sales[[#This Row],[Units]]*66,0)</f>
        <v>0</v>
      </c>
      <c r="I236" s="35">
        <f>VLOOKUP(Sales[[#This Row],[Product ID]],Products[],5,)*Sales[[#This Row],[Units]]*66</f>
        <v>5852.8799999999992</v>
      </c>
      <c r="J236" s="29" t="str">
        <f>VLOOKUP(Sales[[#This Row],[Product ID]],Products[],3,)</f>
        <v>StartUp Modeling Template - New</v>
      </c>
    </row>
    <row r="237" spans="2:10">
      <c r="B237" s="33">
        <v>40809</v>
      </c>
      <c r="C237" s="29" t="s">
        <v>64</v>
      </c>
      <c r="D237" s="29" t="s">
        <v>60</v>
      </c>
      <c r="E237" s="29">
        <v>4</v>
      </c>
      <c r="F237" s="29" t="s">
        <v>58</v>
      </c>
      <c r="G237" s="29" t="s">
        <v>73</v>
      </c>
      <c r="H237" s="34">
        <f>IF(Sales[[#This Row],[Channel]]="Affiliate",VLOOKUP(Sales[[#This Row],[Product ID]],Products[],5,)*VLOOKUP(Sales[[#This Row],[Product ID]],Products[],6,)*Sales[[#This Row],[Units]]*66,0)</f>
        <v>0</v>
      </c>
      <c r="I237" s="35">
        <f>VLOOKUP(Sales[[#This Row],[Product ID]],Products[],5,)*Sales[[#This Row],[Units]]*66</f>
        <v>0</v>
      </c>
      <c r="J237" s="29" t="str">
        <f>VLOOKUP(Sales[[#This Row],[Product ID]],Products[],3,)</f>
        <v>Ebook - Guide to Understanding Financial Statements</v>
      </c>
    </row>
    <row r="238" spans="2:10">
      <c r="B238" s="33">
        <v>40809</v>
      </c>
      <c r="C238" s="29" t="s">
        <v>56</v>
      </c>
      <c r="D238" s="29" t="s">
        <v>86</v>
      </c>
      <c r="E238" s="29">
        <v>4</v>
      </c>
      <c r="F238" s="29" t="s">
        <v>72</v>
      </c>
      <c r="G238" s="29" t="s">
        <v>59</v>
      </c>
      <c r="H238" s="34">
        <f>IF(Sales[[#This Row],[Channel]]="Affiliate",VLOOKUP(Sales[[#This Row],[Product ID]],Products[],5,)*VLOOKUP(Sales[[#This Row],[Product ID]],Products[],6,)*Sales[[#This Row],[Units]]*66,0)</f>
        <v>292.64400000000001</v>
      </c>
      <c r="I238" s="35">
        <f>VLOOKUP(Sales[[#This Row],[Product ID]],Products[],5,)*Sales[[#This Row],[Units]]*66</f>
        <v>5852.8799999999992</v>
      </c>
      <c r="J238" s="29" t="str">
        <f>VLOOKUP(Sales[[#This Row],[Product ID]],Products[],3,)</f>
        <v>StartUp Modeling Template - New</v>
      </c>
    </row>
    <row r="239" spans="2:10">
      <c r="B239" s="33">
        <v>40809</v>
      </c>
      <c r="C239" s="29" t="s">
        <v>56</v>
      </c>
      <c r="D239" s="29" t="s">
        <v>81</v>
      </c>
      <c r="E239" s="29">
        <v>5</v>
      </c>
      <c r="F239" s="29" t="s">
        <v>72</v>
      </c>
      <c r="G239" s="29" t="s">
        <v>59</v>
      </c>
      <c r="H239" s="34">
        <f>IF(Sales[[#This Row],[Channel]]="Affiliate",VLOOKUP(Sales[[#This Row],[Product ID]],Products[],5,)*VLOOKUP(Sales[[#This Row],[Product ID]],Products[],6,)*Sales[[#This Row],[Units]]*66,0)</f>
        <v>346.005</v>
      </c>
      <c r="I239" s="35">
        <f>VLOOKUP(Sales[[#This Row],[Product ID]],Products[],5,)*Sales[[#This Row],[Units]]*66</f>
        <v>6920.0999999999995</v>
      </c>
      <c r="J239" s="29" t="str">
        <f>VLOOKUP(Sales[[#This Row],[Product ID]],Products[],3,)</f>
        <v>Real Estate Template - V 1</v>
      </c>
    </row>
    <row r="240" spans="2:10">
      <c r="B240" s="33">
        <v>40809</v>
      </c>
      <c r="C240" s="29" t="s">
        <v>56</v>
      </c>
      <c r="D240" s="29" t="s">
        <v>83</v>
      </c>
      <c r="E240" s="29">
        <v>2</v>
      </c>
      <c r="F240" s="29" t="s">
        <v>58</v>
      </c>
      <c r="G240" s="29" t="s">
        <v>73</v>
      </c>
      <c r="H240" s="34">
        <f>IF(Sales[[#This Row],[Channel]]="Affiliate",VLOOKUP(Sales[[#This Row],[Product ID]],Products[],5,)*VLOOKUP(Sales[[#This Row],[Product ID]],Products[],6,)*Sales[[#This Row],[Units]]*66,0)</f>
        <v>0</v>
      </c>
      <c r="I240" s="35">
        <f>VLOOKUP(Sales[[#This Row],[Product ID]],Products[],5,)*Sales[[#This Row],[Units]]*66</f>
        <v>3956.04</v>
      </c>
      <c r="J240" s="29" t="str">
        <f>VLOOKUP(Sales[[#This Row],[Product ID]],Products[],3,)</f>
        <v>Cash Flow Modeling Course</v>
      </c>
    </row>
    <row r="241" spans="2:10">
      <c r="B241" s="33">
        <v>40810</v>
      </c>
      <c r="C241" s="29" t="s">
        <v>64</v>
      </c>
      <c r="D241" s="29" t="s">
        <v>83</v>
      </c>
      <c r="E241" s="29">
        <v>2</v>
      </c>
      <c r="F241" s="29" t="s">
        <v>80</v>
      </c>
      <c r="G241" s="29" t="s">
        <v>73</v>
      </c>
      <c r="H241" s="34">
        <f>IF(Sales[[#This Row],[Channel]]="Affiliate",VLOOKUP(Sales[[#This Row],[Product ID]],Products[],5,)*VLOOKUP(Sales[[#This Row],[Product ID]],Products[],6,)*Sales[[#This Row],[Units]]*66,0)</f>
        <v>0</v>
      </c>
      <c r="I241" s="35">
        <f>VLOOKUP(Sales[[#This Row],[Product ID]],Products[],5,)*Sales[[#This Row],[Units]]*66</f>
        <v>3956.04</v>
      </c>
      <c r="J241" s="29" t="str">
        <f>VLOOKUP(Sales[[#This Row],[Product ID]],Products[],3,)</f>
        <v>Cash Flow Modeling Course</v>
      </c>
    </row>
    <row r="242" spans="2:10">
      <c r="B242" s="33">
        <v>40810</v>
      </c>
      <c r="C242" s="29" t="s">
        <v>64</v>
      </c>
      <c r="D242" s="29" t="s">
        <v>78</v>
      </c>
      <c r="E242" s="29">
        <v>3</v>
      </c>
      <c r="F242" s="29" t="s">
        <v>72</v>
      </c>
      <c r="G242" s="29" t="s">
        <v>59</v>
      </c>
      <c r="H242" s="34">
        <f>IF(Sales[[#This Row],[Channel]]="Affiliate",VLOOKUP(Sales[[#This Row],[Product ID]],Products[],5,)*VLOOKUP(Sales[[#This Row],[Product ID]],Products[],6,)*Sales[[#This Row],[Units]]*66,0)</f>
        <v>148.5</v>
      </c>
      <c r="I242" s="35">
        <f>VLOOKUP(Sales[[#This Row],[Product ID]],Products[],5,)*Sales[[#This Row],[Units]]*66</f>
        <v>2970</v>
      </c>
      <c r="J242" s="29" t="str">
        <f>VLOOKUP(Sales[[#This Row],[Product ID]],Products[],3,)</f>
        <v>P&amp;L Statement Template -  V 2.0</v>
      </c>
    </row>
    <row r="243" spans="2:10">
      <c r="B243" s="33">
        <v>40811</v>
      </c>
      <c r="C243" s="29" t="s">
        <v>98</v>
      </c>
      <c r="D243" s="29" t="s">
        <v>57</v>
      </c>
      <c r="E243" s="29">
        <v>2</v>
      </c>
      <c r="F243" s="29" t="s">
        <v>58</v>
      </c>
      <c r="G243" s="29" t="s">
        <v>59</v>
      </c>
      <c r="H243" s="34">
        <f>IF(Sales[[#This Row],[Channel]]="Affiliate",VLOOKUP(Sales[[#This Row],[Product ID]],Products[],5,)*VLOOKUP(Sales[[#This Row],[Product ID]],Products[],6,)*Sales[[#This Row],[Units]]*66,0)</f>
        <v>0</v>
      </c>
      <c r="I243" s="35">
        <f>VLOOKUP(Sales[[#This Row],[Product ID]],Products[],5,)*Sales[[#This Row],[Units]]*66</f>
        <v>1980</v>
      </c>
      <c r="J243" s="29" t="str">
        <f>VLOOKUP(Sales[[#This Row],[Product ID]],Products[],3,)</f>
        <v>Balance Sheet Template -  V 1.1</v>
      </c>
    </row>
    <row r="244" spans="2:10">
      <c r="B244" s="33">
        <v>40812</v>
      </c>
      <c r="C244" s="29" t="s">
        <v>56</v>
      </c>
      <c r="D244" s="29" t="s">
        <v>81</v>
      </c>
      <c r="E244" s="29">
        <v>2</v>
      </c>
      <c r="F244" s="29" t="s">
        <v>72</v>
      </c>
      <c r="G244" s="29" t="s">
        <v>59</v>
      </c>
      <c r="H244" s="34">
        <f>IF(Sales[[#This Row],[Channel]]="Affiliate",VLOOKUP(Sales[[#This Row],[Product ID]],Products[],5,)*VLOOKUP(Sales[[#This Row],[Product ID]],Products[],6,)*Sales[[#This Row],[Units]]*66,0)</f>
        <v>138.40199999999999</v>
      </c>
      <c r="I244" s="35">
        <f>VLOOKUP(Sales[[#This Row],[Product ID]],Products[],5,)*Sales[[#This Row],[Units]]*66</f>
        <v>2768.04</v>
      </c>
      <c r="J244" s="29" t="str">
        <f>VLOOKUP(Sales[[#This Row],[Product ID]],Products[],3,)</f>
        <v>Real Estate Template - V 1</v>
      </c>
    </row>
    <row r="245" spans="2:10">
      <c r="B245" s="33">
        <v>40812</v>
      </c>
      <c r="C245" s="29" t="s">
        <v>64</v>
      </c>
      <c r="D245" s="29" t="s">
        <v>81</v>
      </c>
      <c r="E245" s="29">
        <v>4</v>
      </c>
      <c r="F245" s="29" t="s">
        <v>72</v>
      </c>
      <c r="G245" s="29" t="s">
        <v>59</v>
      </c>
      <c r="H245" s="34">
        <f>IF(Sales[[#This Row],[Channel]]="Affiliate",VLOOKUP(Sales[[#This Row],[Product ID]],Products[],5,)*VLOOKUP(Sales[[#This Row],[Product ID]],Products[],6,)*Sales[[#This Row],[Units]]*66,0)</f>
        <v>276.80399999999997</v>
      </c>
      <c r="I245" s="35">
        <f>VLOOKUP(Sales[[#This Row],[Product ID]],Products[],5,)*Sales[[#This Row],[Units]]*66</f>
        <v>5536.08</v>
      </c>
      <c r="J245" s="29" t="str">
        <f>VLOOKUP(Sales[[#This Row],[Product ID]],Products[],3,)</f>
        <v>Real Estate Template - V 1</v>
      </c>
    </row>
    <row r="246" spans="2:10">
      <c r="B246" s="33">
        <v>40813</v>
      </c>
      <c r="C246" s="29" t="s">
        <v>64</v>
      </c>
      <c r="D246" s="29" t="s">
        <v>60</v>
      </c>
      <c r="E246" s="29">
        <v>3</v>
      </c>
      <c r="F246" s="29" t="s">
        <v>58</v>
      </c>
      <c r="G246" s="29" t="s">
        <v>59</v>
      </c>
      <c r="H246" s="34">
        <f>IF(Sales[[#This Row],[Channel]]="Affiliate",VLOOKUP(Sales[[#This Row],[Product ID]],Products[],5,)*VLOOKUP(Sales[[#This Row],[Product ID]],Products[],6,)*Sales[[#This Row],[Units]]*66,0)</f>
        <v>0</v>
      </c>
      <c r="I246" s="35">
        <f>VLOOKUP(Sales[[#This Row],[Product ID]],Products[],5,)*Sales[[#This Row],[Units]]*66</f>
        <v>0</v>
      </c>
      <c r="J246" s="29" t="str">
        <f>VLOOKUP(Sales[[#This Row],[Product ID]],Products[],3,)</f>
        <v>Ebook - Guide to Understanding Financial Statements</v>
      </c>
    </row>
    <row r="247" spans="2:10">
      <c r="B247" s="33">
        <v>40813</v>
      </c>
      <c r="C247" s="29" t="s">
        <v>64</v>
      </c>
      <c r="D247" s="29" t="s">
        <v>57</v>
      </c>
      <c r="E247" s="29">
        <v>4</v>
      </c>
      <c r="F247" s="29" t="s">
        <v>58</v>
      </c>
      <c r="G247" s="29" t="s">
        <v>59</v>
      </c>
      <c r="H247" s="34">
        <f>IF(Sales[[#This Row],[Channel]]="Affiliate",VLOOKUP(Sales[[#This Row],[Product ID]],Products[],5,)*VLOOKUP(Sales[[#This Row],[Product ID]],Products[],6,)*Sales[[#This Row],[Units]]*66,0)</f>
        <v>0</v>
      </c>
      <c r="I247" s="35">
        <f>VLOOKUP(Sales[[#This Row],[Product ID]],Products[],5,)*Sales[[#This Row],[Units]]*66</f>
        <v>3960</v>
      </c>
      <c r="J247" s="29" t="str">
        <f>VLOOKUP(Sales[[#This Row],[Product ID]],Products[],3,)</f>
        <v>Balance Sheet Template -  V 1.1</v>
      </c>
    </row>
    <row r="248" spans="2:10">
      <c r="B248" s="33">
        <v>40814</v>
      </c>
      <c r="C248" s="29" t="s">
        <v>64</v>
      </c>
      <c r="D248" s="29" t="s">
        <v>84</v>
      </c>
      <c r="E248" s="29">
        <v>1</v>
      </c>
      <c r="F248" s="29" t="s">
        <v>80</v>
      </c>
      <c r="G248" s="29" t="s">
        <v>59</v>
      </c>
      <c r="H248" s="34">
        <f>IF(Sales[[#This Row],[Channel]]="Affiliate",VLOOKUP(Sales[[#This Row],[Product ID]],Products[],5,)*VLOOKUP(Sales[[#This Row],[Product ID]],Products[],6,)*Sales[[#This Row],[Units]]*66,0)</f>
        <v>0</v>
      </c>
      <c r="I248" s="35">
        <f>VLOOKUP(Sales[[#This Row],[Product ID]],Products[],5,)*Sales[[#This Row],[Units]]*66</f>
        <v>1384.02</v>
      </c>
      <c r="J248" s="29" t="str">
        <f>VLOOKUP(Sales[[#This Row],[Product ID]],Products[],3,)</f>
        <v>Project Finance Template - Automated Schedules</v>
      </c>
    </row>
    <row r="249" spans="2:10">
      <c r="B249" s="33">
        <v>40815</v>
      </c>
      <c r="C249" s="29" t="s">
        <v>98</v>
      </c>
      <c r="D249" s="29" t="s">
        <v>69</v>
      </c>
      <c r="E249" s="29">
        <v>2</v>
      </c>
      <c r="F249" s="29" t="s">
        <v>72</v>
      </c>
      <c r="G249" s="29" t="s">
        <v>59</v>
      </c>
      <c r="H249" s="34">
        <f>IF(Sales[[#This Row],[Channel]]="Affiliate",VLOOKUP(Sales[[#This Row],[Product ID]],Products[],5,)*VLOOKUP(Sales[[#This Row],[Product ID]],Products[],6,)*Sales[[#This Row],[Units]]*66,0)</f>
        <v>459.36</v>
      </c>
      <c r="I249" s="35">
        <f>VLOOKUP(Sales[[#This Row],[Product ID]],Products[],5,)*Sales[[#This Row],[Units]]*66</f>
        <v>5742</v>
      </c>
      <c r="J249" s="29" t="str">
        <f>VLOOKUP(Sales[[#This Row],[Product ID]],Products[],3,)</f>
        <v>Practical Business Modeling Course</v>
      </c>
    </row>
    <row r="250" spans="2:10">
      <c r="B250" s="33">
        <v>40815</v>
      </c>
      <c r="C250" s="29" t="s">
        <v>56</v>
      </c>
      <c r="D250" s="29" t="s">
        <v>69</v>
      </c>
      <c r="E250" s="29">
        <v>4</v>
      </c>
      <c r="F250" s="29" t="s">
        <v>58</v>
      </c>
      <c r="G250" s="29" t="s">
        <v>73</v>
      </c>
      <c r="H250" s="34">
        <f>IF(Sales[[#This Row],[Channel]]="Affiliate",VLOOKUP(Sales[[#This Row],[Product ID]],Products[],5,)*VLOOKUP(Sales[[#This Row],[Product ID]],Products[],6,)*Sales[[#This Row],[Units]]*66,0)</f>
        <v>0</v>
      </c>
      <c r="I250" s="35">
        <f>VLOOKUP(Sales[[#This Row],[Product ID]],Products[],5,)*Sales[[#This Row],[Units]]*66</f>
        <v>11484</v>
      </c>
      <c r="J250" s="29" t="str">
        <f>VLOOKUP(Sales[[#This Row],[Product ID]],Products[],3,)</f>
        <v>Practical Business Modeling Course</v>
      </c>
    </row>
    <row r="251" spans="2:10">
      <c r="B251" s="33">
        <v>40816</v>
      </c>
      <c r="C251" s="29" t="s">
        <v>56</v>
      </c>
      <c r="D251" s="29" t="s">
        <v>78</v>
      </c>
      <c r="E251" s="29">
        <v>4</v>
      </c>
      <c r="F251" s="29" t="s">
        <v>72</v>
      </c>
      <c r="G251" s="29" t="s">
        <v>59</v>
      </c>
      <c r="H251" s="34">
        <f>IF(Sales[[#This Row],[Channel]]="Affiliate",VLOOKUP(Sales[[#This Row],[Product ID]],Products[],5,)*VLOOKUP(Sales[[#This Row],[Product ID]],Products[],6,)*Sales[[#This Row],[Units]]*66,0)</f>
        <v>198</v>
      </c>
      <c r="I251" s="35">
        <f>VLOOKUP(Sales[[#This Row],[Product ID]],Products[],5,)*Sales[[#This Row],[Units]]*66</f>
        <v>3960</v>
      </c>
      <c r="J251" s="29" t="str">
        <f>VLOOKUP(Sales[[#This Row],[Product ID]],Products[],3,)</f>
        <v>P&amp;L Statement Template -  V 2.0</v>
      </c>
    </row>
    <row r="252" spans="2:10">
      <c r="B252" s="33">
        <v>40816</v>
      </c>
      <c r="C252" s="29" t="s">
        <v>56</v>
      </c>
      <c r="D252" s="29" t="s">
        <v>81</v>
      </c>
      <c r="E252" s="29">
        <v>1</v>
      </c>
      <c r="F252" s="29" t="s">
        <v>72</v>
      </c>
      <c r="G252" s="29" t="s">
        <v>59</v>
      </c>
      <c r="H252" s="34">
        <f>IF(Sales[[#This Row],[Channel]]="Affiliate",VLOOKUP(Sales[[#This Row],[Product ID]],Products[],5,)*VLOOKUP(Sales[[#This Row],[Product ID]],Products[],6,)*Sales[[#This Row],[Units]]*66,0)</f>
        <v>69.200999999999993</v>
      </c>
      <c r="I252" s="35">
        <f>VLOOKUP(Sales[[#This Row],[Product ID]],Products[],5,)*Sales[[#This Row],[Units]]*66</f>
        <v>1384.02</v>
      </c>
      <c r="J252" s="29" t="str">
        <f>VLOOKUP(Sales[[#This Row],[Product ID]],Products[],3,)</f>
        <v>Real Estate Template - V 1</v>
      </c>
    </row>
    <row r="253" spans="2:10">
      <c r="B253" s="33">
        <v>40817</v>
      </c>
      <c r="C253" s="29" t="s">
        <v>64</v>
      </c>
      <c r="D253" s="29" t="s">
        <v>69</v>
      </c>
      <c r="E253" s="29">
        <v>2</v>
      </c>
      <c r="F253" s="29" t="s">
        <v>58</v>
      </c>
      <c r="G253" s="29" t="s">
        <v>73</v>
      </c>
      <c r="H253" s="34">
        <f>IF(Sales[[#This Row],[Channel]]="Affiliate",VLOOKUP(Sales[[#This Row],[Product ID]],Products[],5,)*VLOOKUP(Sales[[#This Row],[Product ID]],Products[],6,)*Sales[[#This Row],[Units]]*66,0)</f>
        <v>0</v>
      </c>
      <c r="I253" s="35">
        <f>VLOOKUP(Sales[[#This Row],[Product ID]],Products[],5,)*Sales[[#This Row],[Units]]*66</f>
        <v>5742</v>
      </c>
      <c r="J253" s="29" t="str">
        <f>VLOOKUP(Sales[[#This Row],[Product ID]],Products[],3,)</f>
        <v>Practical Business Modeling Course</v>
      </c>
    </row>
    <row r="254" spans="2:10">
      <c r="B254" s="33">
        <v>40818</v>
      </c>
      <c r="C254" s="29" t="s">
        <v>56</v>
      </c>
      <c r="D254" s="29" t="s">
        <v>76</v>
      </c>
      <c r="E254" s="29">
        <v>2</v>
      </c>
      <c r="F254" s="29" t="s">
        <v>58</v>
      </c>
      <c r="G254" s="29" t="s">
        <v>73</v>
      </c>
      <c r="H254" s="34">
        <f>IF(Sales[[#This Row],[Channel]]="Affiliate",VLOOKUP(Sales[[#This Row],[Product ID]],Products[],5,)*VLOOKUP(Sales[[#This Row],[Product ID]],Products[],6,)*Sales[[#This Row],[Units]]*66,0)</f>
        <v>0</v>
      </c>
      <c r="I254" s="35">
        <f>VLOOKUP(Sales[[#This Row],[Product ID]],Products[],5,)*Sales[[#This Row],[Units]]*66</f>
        <v>1980</v>
      </c>
      <c r="J254" s="29" t="str">
        <f>VLOOKUP(Sales[[#This Row],[Product ID]],Products[],3,)</f>
        <v>Cash Flow Template -  V 2.0</v>
      </c>
    </row>
    <row r="255" spans="2:10">
      <c r="B255" s="33">
        <v>40818</v>
      </c>
      <c r="C255" s="29" t="s">
        <v>98</v>
      </c>
      <c r="D255" s="29" t="s">
        <v>76</v>
      </c>
      <c r="E255" s="29">
        <v>2</v>
      </c>
      <c r="F255" s="29" t="s">
        <v>58</v>
      </c>
      <c r="G255" s="29" t="s">
        <v>73</v>
      </c>
      <c r="H255" s="34">
        <f>IF(Sales[[#This Row],[Channel]]="Affiliate",VLOOKUP(Sales[[#This Row],[Product ID]],Products[],5,)*VLOOKUP(Sales[[#This Row],[Product ID]],Products[],6,)*Sales[[#This Row],[Units]]*66,0)</f>
        <v>0</v>
      </c>
      <c r="I255" s="35">
        <f>VLOOKUP(Sales[[#This Row],[Product ID]],Products[],5,)*Sales[[#This Row],[Units]]*66</f>
        <v>1980</v>
      </c>
      <c r="J255" s="29" t="str">
        <f>VLOOKUP(Sales[[#This Row],[Product ID]],Products[],3,)</f>
        <v>Cash Flow Template -  V 2.0</v>
      </c>
    </row>
    <row r="256" spans="2:10">
      <c r="B256" s="33">
        <v>40819</v>
      </c>
      <c r="C256" s="29" t="s">
        <v>56</v>
      </c>
      <c r="D256" s="29" t="s">
        <v>69</v>
      </c>
      <c r="E256" s="29">
        <v>3</v>
      </c>
      <c r="F256" s="29" t="s">
        <v>80</v>
      </c>
      <c r="G256" s="29" t="s">
        <v>59</v>
      </c>
      <c r="H256" s="34">
        <f>IF(Sales[[#This Row],[Channel]]="Affiliate",VLOOKUP(Sales[[#This Row],[Product ID]],Products[],5,)*VLOOKUP(Sales[[#This Row],[Product ID]],Products[],6,)*Sales[[#This Row],[Units]]*66,0)</f>
        <v>0</v>
      </c>
      <c r="I256" s="35">
        <f>VLOOKUP(Sales[[#This Row],[Product ID]],Products[],5,)*Sales[[#This Row],[Units]]*66</f>
        <v>8613</v>
      </c>
      <c r="J256" s="29" t="str">
        <f>VLOOKUP(Sales[[#This Row],[Product ID]],Products[],3,)</f>
        <v>Practical Business Modeling Course</v>
      </c>
    </row>
    <row r="257" spans="2:10">
      <c r="B257" s="33">
        <v>40820</v>
      </c>
      <c r="C257" s="29" t="s">
        <v>64</v>
      </c>
      <c r="D257" s="29" t="s">
        <v>88</v>
      </c>
      <c r="E257" s="29">
        <v>3</v>
      </c>
      <c r="F257" s="29" t="s">
        <v>72</v>
      </c>
      <c r="G257" s="29" t="s">
        <v>59</v>
      </c>
      <c r="H257" s="34">
        <f>IF(Sales[[#This Row],[Channel]]="Affiliate",VLOOKUP(Sales[[#This Row],[Product ID]],Products[],5,)*VLOOKUP(Sales[[#This Row],[Product ID]],Products[],6,)*Sales[[#This Row],[Units]]*66,0)</f>
        <v>427.68</v>
      </c>
      <c r="I257" s="35">
        <f>VLOOKUP(Sales[[#This Row],[Product ID]],Products[],5,)*Sales[[#This Row],[Units]]*66</f>
        <v>5346</v>
      </c>
      <c r="J257" s="29" t="str">
        <f>VLOOKUP(Sales[[#This Row],[Product ID]],Products[],3,)</f>
        <v>Project Finance - Automated Schedules</v>
      </c>
    </row>
    <row r="258" spans="2:10">
      <c r="B258" s="33">
        <v>40821</v>
      </c>
      <c r="C258" s="29" t="s">
        <v>56</v>
      </c>
      <c r="D258" s="29" t="s">
        <v>83</v>
      </c>
      <c r="E258" s="29">
        <v>1</v>
      </c>
      <c r="F258" s="29" t="s">
        <v>72</v>
      </c>
      <c r="G258" s="29" t="s">
        <v>73</v>
      </c>
      <c r="H258" s="34">
        <f>IF(Sales[[#This Row],[Channel]]="Affiliate",VLOOKUP(Sales[[#This Row],[Product ID]],Products[],5,)*VLOOKUP(Sales[[#This Row],[Product ID]],Products[],6,)*Sales[[#This Row],[Units]]*66,0)</f>
        <v>158.24160000000001</v>
      </c>
      <c r="I258" s="35">
        <f>VLOOKUP(Sales[[#This Row],[Product ID]],Products[],5,)*Sales[[#This Row],[Units]]*66</f>
        <v>1978.02</v>
      </c>
      <c r="J258" s="29" t="str">
        <f>VLOOKUP(Sales[[#This Row],[Product ID]],Products[],3,)</f>
        <v>Cash Flow Modeling Course</v>
      </c>
    </row>
    <row r="259" spans="2:10">
      <c r="B259" s="33">
        <v>40821</v>
      </c>
      <c r="C259" s="29" t="s">
        <v>64</v>
      </c>
      <c r="D259" s="29" t="s">
        <v>86</v>
      </c>
      <c r="E259" s="29">
        <v>1</v>
      </c>
      <c r="F259" s="29" t="s">
        <v>58</v>
      </c>
      <c r="G259" s="29" t="s">
        <v>59</v>
      </c>
      <c r="H259" s="34">
        <f>IF(Sales[[#This Row],[Channel]]="Affiliate",VLOOKUP(Sales[[#This Row],[Product ID]],Products[],5,)*VLOOKUP(Sales[[#This Row],[Product ID]],Products[],6,)*Sales[[#This Row],[Units]]*66,0)</f>
        <v>0</v>
      </c>
      <c r="I259" s="35">
        <f>VLOOKUP(Sales[[#This Row],[Product ID]],Products[],5,)*Sales[[#This Row],[Units]]*66</f>
        <v>1463.2199999999998</v>
      </c>
      <c r="J259" s="29" t="str">
        <f>VLOOKUP(Sales[[#This Row],[Product ID]],Products[],3,)</f>
        <v>StartUp Modeling Template - New</v>
      </c>
    </row>
    <row r="260" spans="2:10">
      <c r="B260" s="33">
        <v>40821</v>
      </c>
      <c r="C260" s="29" t="s">
        <v>64</v>
      </c>
      <c r="D260" s="29" t="s">
        <v>60</v>
      </c>
      <c r="E260" s="29">
        <v>1</v>
      </c>
      <c r="F260" s="29" t="s">
        <v>72</v>
      </c>
      <c r="G260" s="29" t="s">
        <v>73</v>
      </c>
      <c r="H260" s="34">
        <f>IF(Sales[[#This Row],[Channel]]="Affiliate",VLOOKUP(Sales[[#This Row],[Product ID]],Products[],5,)*VLOOKUP(Sales[[#This Row],[Product ID]],Products[],6,)*Sales[[#This Row],[Units]]*66,0)</f>
        <v>0</v>
      </c>
      <c r="I260" s="35">
        <f>VLOOKUP(Sales[[#This Row],[Product ID]],Products[],5,)*Sales[[#This Row],[Units]]*66</f>
        <v>0</v>
      </c>
      <c r="J260" s="29" t="str">
        <f>VLOOKUP(Sales[[#This Row],[Product ID]],Products[],3,)</f>
        <v>Ebook - Guide to Understanding Financial Statements</v>
      </c>
    </row>
    <row r="261" spans="2:10">
      <c r="B261" s="33">
        <v>40822</v>
      </c>
      <c r="C261" s="29" t="s">
        <v>64</v>
      </c>
      <c r="D261" s="29" t="s">
        <v>88</v>
      </c>
      <c r="E261" s="29">
        <v>2</v>
      </c>
      <c r="F261" s="29" t="s">
        <v>72</v>
      </c>
      <c r="G261" s="29" t="s">
        <v>73</v>
      </c>
      <c r="H261" s="34">
        <f>IF(Sales[[#This Row],[Channel]]="Affiliate",VLOOKUP(Sales[[#This Row],[Product ID]],Products[],5,)*VLOOKUP(Sales[[#This Row],[Product ID]],Products[],6,)*Sales[[#This Row],[Units]]*66,0)</f>
        <v>285.12</v>
      </c>
      <c r="I261" s="35">
        <f>VLOOKUP(Sales[[#This Row],[Product ID]],Products[],5,)*Sales[[#This Row],[Units]]*66</f>
        <v>3564</v>
      </c>
      <c r="J261" s="29" t="str">
        <f>VLOOKUP(Sales[[#This Row],[Product ID]],Products[],3,)</f>
        <v>Project Finance - Automated Schedules</v>
      </c>
    </row>
    <row r="262" spans="2:10">
      <c r="B262" s="33">
        <v>40822</v>
      </c>
      <c r="C262" s="29" t="s">
        <v>56</v>
      </c>
      <c r="D262" s="29" t="s">
        <v>86</v>
      </c>
      <c r="E262" s="29">
        <v>1</v>
      </c>
      <c r="F262" s="29" t="s">
        <v>72</v>
      </c>
      <c r="G262" s="29" t="s">
        <v>59</v>
      </c>
      <c r="H262" s="34">
        <f>IF(Sales[[#This Row],[Channel]]="Affiliate",VLOOKUP(Sales[[#This Row],[Product ID]],Products[],5,)*VLOOKUP(Sales[[#This Row],[Product ID]],Products[],6,)*Sales[[#This Row],[Units]]*66,0)</f>
        <v>73.161000000000001</v>
      </c>
      <c r="I262" s="35">
        <f>VLOOKUP(Sales[[#This Row],[Product ID]],Products[],5,)*Sales[[#This Row],[Units]]*66</f>
        <v>1463.2199999999998</v>
      </c>
      <c r="J262" s="29" t="str">
        <f>VLOOKUP(Sales[[#This Row],[Product ID]],Products[],3,)</f>
        <v>StartUp Modeling Template - New</v>
      </c>
    </row>
    <row r="263" spans="2:10">
      <c r="B263" s="33">
        <v>40823</v>
      </c>
      <c r="C263" s="29" t="s">
        <v>64</v>
      </c>
      <c r="D263" s="29" t="s">
        <v>86</v>
      </c>
      <c r="E263" s="29">
        <v>1</v>
      </c>
      <c r="F263" s="29" t="s">
        <v>72</v>
      </c>
      <c r="G263" s="29" t="s">
        <v>59</v>
      </c>
      <c r="H263" s="34">
        <f>IF(Sales[[#This Row],[Channel]]="Affiliate",VLOOKUP(Sales[[#This Row],[Product ID]],Products[],5,)*VLOOKUP(Sales[[#This Row],[Product ID]],Products[],6,)*Sales[[#This Row],[Units]]*66,0)</f>
        <v>73.161000000000001</v>
      </c>
      <c r="I263" s="35">
        <f>VLOOKUP(Sales[[#This Row],[Product ID]],Products[],5,)*Sales[[#This Row],[Units]]*66</f>
        <v>1463.2199999999998</v>
      </c>
      <c r="J263" s="29" t="str">
        <f>VLOOKUP(Sales[[#This Row],[Product ID]],Products[],3,)</f>
        <v>StartUp Modeling Template - New</v>
      </c>
    </row>
    <row r="264" spans="2:10">
      <c r="B264" s="33">
        <v>40824</v>
      </c>
      <c r="C264" s="29" t="s">
        <v>56</v>
      </c>
      <c r="D264" s="29" t="s">
        <v>86</v>
      </c>
      <c r="E264" s="29">
        <v>3</v>
      </c>
      <c r="F264" s="29" t="s">
        <v>72</v>
      </c>
      <c r="G264" s="29" t="s">
        <v>59</v>
      </c>
      <c r="H264" s="34">
        <f>IF(Sales[[#This Row],[Channel]]="Affiliate",VLOOKUP(Sales[[#This Row],[Product ID]],Products[],5,)*VLOOKUP(Sales[[#This Row],[Product ID]],Products[],6,)*Sales[[#This Row],[Units]]*66,0)</f>
        <v>219.483</v>
      </c>
      <c r="I264" s="35">
        <f>VLOOKUP(Sales[[#This Row],[Product ID]],Products[],5,)*Sales[[#This Row],[Units]]*66</f>
        <v>4389.66</v>
      </c>
      <c r="J264" s="29" t="str">
        <f>VLOOKUP(Sales[[#This Row],[Product ID]],Products[],3,)</f>
        <v>StartUp Modeling Template - New</v>
      </c>
    </row>
    <row r="265" spans="2:10">
      <c r="B265" s="33">
        <v>40827</v>
      </c>
      <c r="C265" s="29" t="s">
        <v>98</v>
      </c>
      <c r="D265" s="29" t="s">
        <v>70</v>
      </c>
      <c r="E265" s="29">
        <v>1</v>
      </c>
      <c r="F265" s="29" t="s">
        <v>58</v>
      </c>
      <c r="G265" s="29" t="s">
        <v>73</v>
      </c>
      <c r="H265" s="34">
        <f>IF(Sales[[#This Row],[Channel]]="Affiliate",VLOOKUP(Sales[[#This Row],[Product ID]],Products[],5,)*VLOOKUP(Sales[[#This Row],[Product ID]],Products[],6,)*Sales[[#This Row],[Units]]*66,0)</f>
        <v>0</v>
      </c>
      <c r="I265" s="35">
        <f>VLOOKUP(Sales[[#This Row],[Product ID]],Products[],5,)*Sales[[#This Row],[Units]]*66</f>
        <v>891</v>
      </c>
      <c r="J265" s="29" t="str">
        <f>VLOOKUP(Sales[[#This Row],[Product ID]],Products[],3,)</f>
        <v>Ebook - Important Ratios and Metrics</v>
      </c>
    </row>
    <row r="266" spans="2:10">
      <c r="B266" s="33">
        <v>40828</v>
      </c>
      <c r="C266" s="29" t="s">
        <v>64</v>
      </c>
      <c r="D266" s="29" t="s">
        <v>57</v>
      </c>
      <c r="E266" s="29">
        <v>2</v>
      </c>
      <c r="F266" s="29" t="s">
        <v>58</v>
      </c>
      <c r="G266" s="29" t="s">
        <v>73</v>
      </c>
      <c r="H266" s="34">
        <f>IF(Sales[[#This Row],[Channel]]="Affiliate",VLOOKUP(Sales[[#This Row],[Product ID]],Products[],5,)*VLOOKUP(Sales[[#This Row],[Product ID]],Products[],6,)*Sales[[#This Row],[Units]]*66,0)</f>
        <v>0</v>
      </c>
      <c r="I266" s="35">
        <f>VLOOKUP(Sales[[#This Row],[Product ID]],Products[],5,)*Sales[[#This Row],[Units]]*66</f>
        <v>1980</v>
      </c>
      <c r="J266" s="29" t="str">
        <f>VLOOKUP(Sales[[#This Row],[Product ID]],Products[],3,)</f>
        <v>Balance Sheet Template -  V 1.1</v>
      </c>
    </row>
    <row r="267" spans="2:10">
      <c r="B267" s="33">
        <v>40828</v>
      </c>
      <c r="C267" s="29" t="s">
        <v>56</v>
      </c>
      <c r="D267" s="29" t="s">
        <v>86</v>
      </c>
      <c r="E267" s="29">
        <v>1</v>
      </c>
      <c r="F267" s="29" t="s">
        <v>72</v>
      </c>
      <c r="G267" s="29" t="s">
        <v>59</v>
      </c>
      <c r="H267" s="34">
        <f>IF(Sales[[#This Row],[Channel]]="Affiliate",VLOOKUP(Sales[[#This Row],[Product ID]],Products[],5,)*VLOOKUP(Sales[[#This Row],[Product ID]],Products[],6,)*Sales[[#This Row],[Units]]*66,0)</f>
        <v>73.161000000000001</v>
      </c>
      <c r="I267" s="35">
        <f>VLOOKUP(Sales[[#This Row],[Product ID]],Products[],5,)*Sales[[#This Row],[Units]]*66</f>
        <v>1463.2199999999998</v>
      </c>
      <c r="J267" s="29" t="str">
        <f>VLOOKUP(Sales[[#This Row],[Product ID]],Products[],3,)</f>
        <v>StartUp Modeling Template - New</v>
      </c>
    </row>
    <row r="268" spans="2:10">
      <c r="B268" s="33">
        <v>40829</v>
      </c>
      <c r="C268" s="29" t="s">
        <v>56</v>
      </c>
      <c r="D268" s="29" t="s">
        <v>70</v>
      </c>
      <c r="E268" s="29">
        <v>1</v>
      </c>
      <c r="F268" s="29" t="s">
        <v>72</v>
      </c>
      <c r="G268" s="29" t="s">
        <v>59</v>
      </c>
      <c r="H268" s="34">
        <f>IF(Sales[[#This Row],[Channel]]="Affiliate",VLOOKUP(Sales[[#This Row],[Product ID]],Products[],5,)*VLOOKUP(Sales[[#This Row],[Product ID]],Products[],6,)*Sales[[#This Row],[Units]]*66,0)</f>
        <v>17.82</v>
      </c>
      <c r="I268" s="35">
        <f>VLOOKUP(Sales[[#This Row],[Product ID]],Products[],5,)*Sales[[#This Row],[Units]]*66</f>
        <v>891</v>
      </c>
      <c r="J268" s="29" t="str">
        <f>VLOOKUP(Sales[[#This Row],[Product ID]],Products[],3,)</f>
        <v>Ebook - Important Ratios and Metrics</v>
      </c>
    </row>
    <row r="269" spans="2:10">
      <c r="B269" s="33">
        <v>40830</v>
      </c>
      <c r="C269" s="29" t="s">
        <v>56</v>
      </c>
      <c r="D269" s="29" t="s">
        <v>86</v>
      </c>
      <c r="E269" s="29">
        <v>4</v>
      </c>
      <c r="F269" s="29" t="s">
        <v>72</v>
      </c>
      <c r="G269" s="29" t="s">
        <v>59</v>
      </c>
      <c r="H269" s="34">
        <f>IF(Sales[[#This Row],[Channel]]="Affiliate",VLOOKUP(Sales[[#This Row],[Product ID]],Products[],5,)*VLOOKUP(Sales[[#This Row],[Product ID]],Products[],6,)*Sales[[#This Row],[Units]]*66,0)</f>
        <v>292.64400000000001</v>
      </c>
      <c r="I269" s="35">
        <f>VLOOKUP(Sales[[#This Row],[Product ID]],Products[],5,)*Sales[[#This Row],[Units]]*66</f>
        <v>5852.8799999999992</v>
      </c>
      <c r="J269" s="29" t="str">
        <f>VLOOKUP(Sales[[#This Row],[Product ID]],Products[],3,)</f>
        <v>StartUp Modeling Template - New</v>
      </c>
    </row>
    <row r="270" spans="2:10">
      <c r="B270" s="33">
        <v>40830</v>
      </c>
      <c r="C270" s="29" t="s">
        <v>64</v>
      </c>
      <c r="D270" s="29" t="s">
        <v>88</v>
      </c>
      <c r="E270" s="29">
        <v>1</v>
      </c>
      <c r="F270" s="29" t="s">
        <v>72</v>
      </c>
      <c r="G270" s="29" t="s">
        <v>59</v>
      </c>
      <c r="H270" s="34">
        <f>IF(Sales[[#This Row],[Channel]]="Affiliate",VLOOKUP(Sales[[#This Row],[Product ID]],Products[],5,)*VLOOKUP(Sales[[#This Row],[Product ID]],Products[],6,)*Sales[[#This Row],[Units]]*66,0)</f>
        <v>142.56</v>
      </c>
      <c r="I270" s="35">
        <f>VLOOKUP(Sales[[#This Row],[Product ID]],Products[],5,)*Sales[[#This Row],[Units]]*66</f>
        <v>1782</v>
      </c>
      <c r="J270" s="29" t="str">
        <f>VLOOKUP(Sales[[#This Row],[Product ID]],Products[],3,)</f>
        <v>Project Finance - Automated Schedules</v>
      </c>
    </row>
    <row r="271" spans="2:10">
      <c r="B271" s="33">
        <v>40831</v>
      </c>
      <c r="C271" s="29" t="s">
        <v>56</v>
      </c>
      <c r="D271" s="29" t="s">
        <v>65</v>
      </c>
      <c r="E271" s="29">
        <v>1</v>
      </c>
      <c r="F271" s="29" t="s">
        <v>58</v>
      </c>
      <c r="G271" s="29" t="s">
        <v>73</v>
      </c>
      <c r="H271" s="34">
        <f>IF(Sales[[#This Row],[Channel]]="Affiliate",VLOOKUP(Sales[[#This Row],[Product ID]],Products[],5,)*VLOOKUP(Sales[[#This Row],[Product ID]],Products[],6,)*Sales[[#This Row],[Units]]*66,0)</f>
        <v>0</v>
      </c>
      <c r="I271" s="35">
        <f>VLOOKUP(Sales[[#This Row],[Product ID]],Products[],5,)*Sales[[#This Row],[Units]]*66</f>
        <v>396</v>
      </c>
      <c r="J271" s="29" t="str">
        <f>VLOOKUP(Sales[[#This Row],[Product ID]],Products[],3,)</f>
        <v>Football Field Charts Template</v>
      </c>
    </row>
    <row r="272" spans="2:10">
      <c r="B272" s="33">
        <v>40832</v>
      </c>
      <c r="C272" s="29" t="s">
        <v>64</v>
      </c>
      <c r="D272" s="29" t="s">
        <v>84</v>
      </c>
      <c r="E272" s="29">
        <v>4</v>
      </c>
      <c r="F272" s="29" t="s">
        <v>72</v>
      </c>
      <c r="G272" s="29" t="s">
        <v>59</v>
      </c>
      <c r="H272" s="34">
        <f>IF(Sales[[#This Row],[Channel]]="Affiliate",VLOOKUP(Sales[[#This Row],[Product ID]],Products[],5,)*VLOOKUP(Sales[[#This Row],[Product ID]],Products[],6,)*Sales[[#This Row],[Units]]*66,0)</f>
        <v>276.80399999999997</v>
      </c>
      <c r="I272" s="35">
        <f>VLOOKUP(Sales[[#This Row],[Product ID]],Products[],5,)*Sales[[#This Row],[Units]]*66</f>
        <v>5536.08</v>
      </c>
      <c r="J272" s="29" t="str">
        <f>VLOOKUP(Sales[[#This Row],[Product ID]],Products[],3,)</f>
        <v>Project Finance Template - Automated Schedules</v>
      </c>
    </row>
    <row r="273" spans="2:10">
      <c r="B273" s="33">
        <v>40832</v>
      </c>
      <c r="C273" s="29" t="s">
        <v>64</v>
      </c>
      <c r="D273" s="29" t="s">
        <v>88</v>
      </c>
      <c r="E273" s="29">
        <v>4</v>
      </c>
      <c r="F273" s="29" t="s">
        <v>72</v>
      </c>
      <c r="G273" s="29" t="s">
        <v>59</v>
      </c>
      <c r="H273" s="34">
        <f>IF(Sales[[#This Row],[Channel]]="Affiliate",VLOOKUP(Sales[[#This Row],[Product ID]],Products[],5,)*VLOOKUP(Sales[[#This Row],[Product ID]],Products[],6,)*Sales[[#This Row],[Units]]*66,0)</f>
        <v>570.24</v>
      </c>
      <c r="I273" s="35">
        <f>VLOOKUP(Sales[[#This Row],[Product ID]],Products[],5,)*Sales[[#This Row],[Units]]*66</f>
        <v>7128</v>
      </c>
      <c r="J273" s="29" t="str">
        <f>VLOOKUP(Sales[[#This Row],[Product ID]],Products[],3,)</f>
        <v>Project Finance - Automated Schedules</v>
      </c>
    </row>
    <row r="274" spans="2:10">
      <c r="B274" s="33">
        <v>40834</v>
      </c>
      <c r="C274" s="29" t="s">
        <v>56</v>
      </c>
      <c r="D274" s="29" t="s">
        <v>65</v>
      </c>
      <c r="E274" s="29">
        <v>3</v>
      </c>
      <c r="F274" s="29" t="s">
        <v>72</v>
      </c>
      <c r="G274" s="29" t="s">
        <v>73</v>
      </c>
      <c r="H274" s="34">
        <f>IF(Sales[[#This Row],[Channel]]="Affiliate",VLOOKUP(Sales[[#This Row],[Product ID]],Products[],5,)*VLOOKUP(Sales[[#This Row],[Product ID]],Products[],6,)*Sales[[#This Row],[Units]]*66,0)</f>
        <v>23.759999999999998</v>
      </c>
      <c r="I274" s="35">
        <f>VLOOKUP(Sales[[#This Row],[Product ID]],Products[],5,)*Sales[[#This Row],[Units]]*66</f>
        <v>1188</v>
      </c>
      <c r="J274" s="29" t="str">
        <f>VLOOKUP(Sales[[#This Row],[Product ID]],Products[],3,)</f>
        <v>Football Field Charts Template</v>
      </c>
    </row>
    <row r="275" spans="2:10">
      <c r="B275" s="33">
        <v>40834</v>
      </c>
      <c r="C275" s="29" t="s">
        <v>98</v>
      </c>
      <c r="D275" s="29" t="s">
        <v>88</v>
      </c>
      <c r="E275" s="29">
        <v>2</v>
      </c>
      <c r="F275" s="29" t="s">
        <v>80</v>
      </c>
      <c r="G275" s="29" t="s">
        <v>59</v>
      </c>
      <c r="H275" s="34">
        <f>IF(Sales[[#This Row],[Channel]]="Affiliate",VLOOKUP(Sales[[#This Row],[Product ID]],Products[],5,)*VLOOKUP(Sales[[#This Row],[Product ID]],Products[],6,)*Sales[[#This Row],[Units]]*66,0)</f>
        <v>0</v>
      </c>
      <c r="I275" s="35">
        <f>VLOOKUP(Sales[[#This Row],[Product ID]],Products[],5,)*Sales[[#This Row],[Units]]*66</f>
        <v>3564</v>
      </c>
      <c r="J275" s="29" t="str">
        <f>VLOOKUP(Sales[[#This Row],[Product ID]],Products[],3,)</f>
        <v>Project Finance - Automated Schedules</v>
      </c>
    </row>
    <row r="276" spans="2:10">
      <c r="B276" s="33">
        <v>40835</v>
      </c>
      <c r="C276" s="29" t="s">
        <v>56</v>
      </c>
      <c r="D276" s="29" t="s">
        <v>81</v>
      </c>
      <c r="E276" s="29">
        <v>4</v>
      </c>
      <c r="F276" s="29" t="s">
        <v>72</v>
      </c>
      <c r="G276" s="29" t="s">
        <v>59</v>
      </c>
      <c r="H276" s="34">
        <f>IF(Sales[[#This Row],[Channel]]="Affiliate",VLOOKUP(Sales[[#This Row],[Product ID]],Products[],5,)*VLOOKUP(Sales[[#This Row],[Product ID]],Products[],6,)*Sales[[#This Row],[Units]]*66,0)</f>
        <v>276.80399999999997</v>
      </c>
      <c r="I276" s="35">
        <f>VLOOKUP(Sales[[#This Row],[Product ID]],Products[],5,)*Sales[[#This Row],[Units]]*66</f>
        <v>5536.08</v>
      </c>
      <c r="J276" s="29" t="str">
        <f>VLOOKUP(Sales[[#This Row],[Product ID]],Products[],3,)</f>
        <v>Real Estate Template - V 1</v>
      </c>
    </row>
    <row r="277" spans="2:10">
      <c r="B277" s="33">
        <v>40835</v>
      </c>
      <c r="C277" s="29" t="s">
        <v>56</v>
      </c>
      <c r="D277" s="29" t="s">
        <v>65</v>
      </c>
      <c r="E277" s="29">
        <v>1</v>
      </c>
      <c r="F277" s="29" t="s">
        <v>72</v>
      </c>
      <c r="G277" s="29" t="s">
        <v>73</v>
      </c>
      <c r="H277" s="34">
        <f>IF(Sales[[#This Row],[Channel]]="Affiliate",VLOOKUP(Sales[[#This Row],[Product ID]],Products[],5,)*VLOOKUP(Sales[[#This Row],[Product ID]],Products[],6,)*Sales[[#This Row],[Units]]*66,0)</f>
        <v>7.92</v>
      </c>
      <c r="I277" s="35">
        <f>VLOOKUP(Sales[[#This Row],[Product ID]],Products[],5,)*Sales[[#This Row],[Units]]*66</f>
        <v>396</v>
      </c>
      <c r="J277" s="29" t="str">
        <f>VLOOKUP(Sales[[#This Row],[Product ID]],Products[],3,)</f>
        <v>Football Field Charts Template</v>
      </c>
    </row>
    <row r="278" spans="2:10">
      <c r="B278" s="33">
        <v>40836</v>
      </c>
      <c r="C278" s="29" t="s">
        <v>56</v>
      </c>
      <c r="D278" s="29" t="s">
        <v>88</v>
      </c>
      <c r="E278" s="29">
        <v>3</v>
      </c>
      <c r="F278" s="29" t="s">
        <v>58</v>
      </c>
      <c r="G278" s="29" t="s">
        <v>59</v>
      </c>
      <c r="H278" s="34">
        <f>IF(Sales[[#This Row],[Channel]]="Affiliate",VLOOKUP(Sales[[#This Row],[Product ID]],Products[],5,)*VLOOKUP(Sales[[#This Row],[Product ID]],Products[],6,)*Sales[[#This Row],[Units]]*66,0)</f>
        <v>0</v>
      </c>
      <c r="I278" s="35">
        <f>VLOOKUP(Sales[[#This Row],[Product ID]],Products[],5,)*Sales[[#This Row],[Units]]*66</f>
        <v>5346</v>
      </c>
      <c r="J278" s="29" t="str">
        <f>VLOOKUP(Sales[[#This Row],[Product ID]],Products[],3,)</f>
        <v>Project Finance - Automated Schedules</v>
      </c>
    </row>
    <row r="279" spans="2:10">
      <c r="B279" s="33">
        <v>40837</v>
      </c>
      <c r="C279" s="29" t="s">
        <v>64</v>
      </c>
      <c r="D279" s="29" t="s">
        <v>69</v>
      </c>
      <c r="E279" s="29">
        <v>2</v>
      </c>
      <c r="F279" s="29" t="s">
        <v>72</v>
      </c>
      <c r="G279" s="29" t="s">
        <v>59</v>
      </c>
      <c r="H279" s="34">
        <f>IF(Sales[[#This Row],[Channel]]="Affiliate",VLOOKUP(Sales[[#This Row],[Product ID]],Products[],5,)*VLOOKUP(Sales[[#This Row],[Product ID]],Products[],6,)*Sales[[#This Row],[Units]]*66,0)</f>
        <v>459.36</v>
      </c>
      <c r="I279" s="35">
        <f>VLOOKUP(Sales[[#This Row],[Product ID]],Products[],5,)*Sales[[#This Row],[Units]]*66</f>
        <v>5742</v>
      </c>
      <c r="J279" s="29" t="str">
        <f>VLOOKUP(Sales[[#This Row],[Product ID]],Products[],3,)</f>
        <v>Practical Business Modeling Course</v>
      </c>
    </row>
    <row r="280" spans="2:10">
      <c r="B280" s="33">
        <v>40837</v>
      </c>
      <c r="C280" s="29" t="s">
        <v>56</v>
      </c>
      <c r="D280" s="29" t="s">
        <v>60</v>
      </c>
      <c r="E280" s="29">
        <v>3</v>
      </c>
      <c r="F280" s="29" t="s">
        <v>58</v>
      </c>
      <c r="G280" s="29" t="s">
        <v>59</v>
      </c>
      <c r="H280" s="34">
        <f>IF(Sales[[#This Row],[Channel]]="Affiliate",VLOOKUP(Sales[[#This Row],[Product ID]],Products[],5,)*VLOOKUP(Sales[[#This Row],[Product ID]],Products[],6,)*Sales[[#This Row],[Units]]*66,0)</f>
        <v>0</v>
      </c>
      <c r="I280" s="35">
        <f>VLOOKUP(Sales[[#This Row],[Product ID]],Products[],5,)*Sales[[#This Row],[Units]]*66</f>
        <v>0</v>
      </c>
      <c r="J280" s="29" t="str">
        <f>VLOOKUP(Sales[[#This Row],[Product ID]],Products[],3,)</f>
        <v>Ebook - Guide to Understanding Financial Statements</v>
      </c>
    </row>
    <row r="281" spans="2:10">
      <c r="B281" s="33">
        <v>40839</v>
      </c>
      <c r="C281" s="29" t="s">
        <v>56</v>
      </c>
      <c r="D281" s="29" t="s">
        <v>57</v>
      </c>
      <c r="E281" s="29">
        <v>3</v>
      </c>
      <c r="F281" s="29" t="s">
        <v>58</v>
      </c>
      <c r="G281" s="29" t="s">
        <v>59</v>
      </c>
      <c r="H281" s="34">
        <f>IF(Sales[[#This Row],[Channel]]="Affiliate",VLOOKUP(Sales[[#This Row],[Product ID]],Products[],5,)*VLOOKUP(Sales[[#This Row],[Product ID]],Products[],6,)*Sales[[#This Row],[Units]]*66,0)</f>
        <v>0</v>
      </c>
      <c r="I281" s="35">
        <f>VLOOKUP(Sales[[#This Row],[Product ID]],Products[],5,)*Sales[[#This Row],[Units]]*66</f>
        <v>2970</v>
      </c>
      <c r="J281" s="29" t="str">
        <f>VLOOKUP(Sales[[#This Row],[Product ID]],Products[],3,)</f>
        <v>Balance Sheet Template -  V 1.1</v>
      </c>
    </row>
    <row r="282" spans="2:10">
      <c r="B282" s="33">
        <v>40839</v>
      </c>
      <c r="C282" s="29" t="s">
        <v>98</v>
      </c>
      <c r="D282" s="29" t="s">
        <v>83</v>
      </c>
      <c r="E282" s="29">
        <v>2</v>
      </c>
      <c r="F282" s="29" t="s">
        <v>72</v>
      </c>
      <c r="G282" s="29" t="s">
        <v>73</v>
      </c>
      <c r="H282" s="34">
        <f>IF(Sales[[#This Row],[Channel]]="Affiliate",VLOOKUP(Sales[[#This Row],[Product ID]],Products[],5,)*VLOOKUP(Sales[[#This Row],[Product ID]],Products[],6,)*Sales[[#This Row],[Units]]*66,0)</f>
        <v>316.48320000000001</v>
      </c>
      <c r="I282" s="35">
        <f>VLOOKUP(Sales[[#This Row],[Product ID]],Products[],5,)*Sales[[#This Row],[Units]]*66</f>
        <v>3956.04</v>
      </c>
      <c r="J282" s="29" t="str">
        <f>VLOOKUP(Sales[[#This Row],[Product ID]],Products[],3,)</f>
        <v>Cash Flow Modeling Course</v>
      </c>
    </row>
    <row r="283" spans="2:10">
      <c r="B283" s="33">
        <v>40841</v>
      </c>
      <c r="C283" s="29" t="s">
        <v>56</v>
      </c>
      <c r="D283" s="29" t="s">
        <v>70</v>
      </c>
      <c r="E283" s="29">
        <v>3</v>
      </c>
      <c r="F283" s="29" t="s">
        <v>72</v>
      </c>
      <c r="G283" s="29" t="s">
        <v>59</v>
      </c>
      <c r="H283" s="34">
        <f>IF(Sales[[#This Row],[Channel]]="Affiliate",VLOOKUP(Sales[[#This Row],[Product ID]],Products[],5,)*VLOOKUP(Sales[[#This Row],[Product ID]],Products[],6,)*Sales[[#This Row],[Units]]*66,0)</f>
        <v>53.46</v>
      </c>
      <c r="I283" s="35">
        <f>VLOOKUP(Sales[[#This Row],[Product ID]],Products[],5,)*Sales[[#This Row],[Units]]*66</f>
        <v>2673</v>
      </c>
      <c r="J283" s="29" t="str">
        <f>VLOOKUP(Sales[[#This Row],[Product ID]],Products[],3,)</f>
        <v>Ebook - Important Ratios and Metrics</v>
      </c>
    </row>
    <row r="284" spans="2:10">
      <c r="B284" s="33">
        <v>40841</v>
      </c>
      <c r="C284" s="29" t="s">
        <v>56</v>
      </c>
      <c r="D284" s="29" t="s">
        <v>69</v>
      </c>
      <c r="E284" s="29">
        <v>3</v>
      </c>
      <c r="F284" s="29" t="s">
        <v>72</v>
      </c>
      <c r="G284" s="29" t="s">
        <v>59</v>
      </c>
      <c r="H284" s="34">
        <f>IF(Sales[[#This Row],[Channel]]="Affiliate",VLOOKUP(Sales[[#This Row],[Product ID]],Products[],5,)*VLOOKUP(Sales[[#This Row],[Product ID]],Products[],6,)*Sales[[#This Row],[Units]]*66,0)</f>
        <v>689.04</v>
      </c>
      <c r="I284" s="35">
        <f>VLOOKUP(Sales[[#This Row],[Product ID]],Products[],5,)*Sales[[#This Row],[Units]]*66</f>
        <v>8613</v>
      </c>
      <c r="J284" s="29" t="str">
        <f>VLOOKUP(Sales[[#This Row],[Product ID]],Products[],3,)</f>
        <v>Practical Business Modeling Course</v>
      </c>
    </row>
    <row r="285" spans="2:10">
      <c r="B285" s="33">
        <v>40841</v>
      </c>
      <c r="C285" s="29" t="s">
        <v>56</v>
      </c>
      <c r="D285" s="29" t="s">
        <v>57</v>
      </c>
      <c r="E285" s="29">
        <v>3</v>
      </c>
      <c r="F285" s="29" t="s">
        <v>58</v>
      </c>
      <c r="G285" s="29" t="s">
        <v>59</v>
      </c>
      <c r="H285" s="34">
        <f>IF(Sales[[#This Row],[Channel]]="Affiliate",VLOOKUP(Sales[[#This Row],[Product ID]],Products[],5,)*VLOOKUP(Sales[[#This Row],[Product ID]],Products[],6,)*Sales[[#This Row],[Units]]*66,0)</f>
        <v>0</v>
      </c>
      <c r="I285" s="35">
        <f>VLOOKUP(Sales[[#This Row],[Product ID]],Products[],5,)*Sales[[#This Row],[Units]]*66</f>
        <v>2970</v>
      </c>
      <c r="J285" s="29" t="str">
        <f>VLOOKUP(Sales[[#This Row],[Product ID]],Products[],3,)</f>
        <v>Balance Sheet Template -  V 1.1</v>
      </c>
    </row>
    <row r="286" spans="2:10">
      <c r="B286" s="33">
        <v>40842</v>
      </c>
      <c r="C286" s="29" t="s">
        <v>56</v>
      </c>
      <c r="D286" s="29" t="s">
        <v>70</v>
      </c>
      <c r="E286" s="29">
        <v>1</v>
      </c>
      <c r="F286" s="29" t="s">
        <v>72</v>
      </c>
      <c r="G286" s="29" t="s">
        <v>59</v>
      </c>
      <c r="H286" s="34">
        <f>IF(Sales[[#This Row],[Channel]]="Affiliate",VLOOKUP(Sales[[#This Row],[Product ID]],Products[],5,)*VLOOKUP(Sales[[#This Row],[Product ID]],Products[],6,)*Sales[[#This Row],[Units]]*66,0)</f>
        <v>17.82</v>
      </c>
      <c r="I286" s="35">
        <f>VLOOKUP(Sales[[#This Row],[Product ID]],Products[],5,)*Sales[[#This Row],[Units]]*66</f>
        <v>891</v>
      </c>
      <c r="J286" s="29" t="str">
        <f>VLOOKUP(Sales[[#This Row],[Product ID]],Products[],3,)</f>
        <v>Ebook - Important Ratios and Metrics</v>
      </c>
    </row>
    <row r="287" spans="2:10">
      <c r="B287" s="33">
        <v>40842</v>
      </c>
      <c r="C287" s="29" t="s">
        <v>64</v>
      </c>
      <c r="D287" s="29" t="s">
        <v>76</v>
      </c>
      <c r="E287" s="29">
        <v>1</v>
      </c>
      <c r="F287" s="29" t="s">
        <v>72</v>
      </c>
      <c r="G287" s="29" t="s">
        <v>59</v>
      </c>
      <c r="H287" s="34">
        <f>IF(Sales[[#This Row],[Channel]]="Affiliate",VLOOKUP(Sales[[#This Row],[Product ID]],Products[],5,)*VLOOKUP(Sales[[#This Row],[Product ID]],Products[],6,)*Sales[[#This Row],[Units]]*66,0)</f>
        <v>49.5</v>
      </c>
      <c r="I287" s="35">
        <f>VLOOKUP(Sales[[#This Row],[Product ID]],Products[],5,)*Sales[[#This Row],[Units]]*66</f>
        <v>990</v>
      </c>
      <c r="J287" s="29" t="str">
        <f>VLOOKUP(Sales[[#This Row],[Product ID]],Products[],3,)</f>
        <v>Cash Flow Template -  V 2.0</v>
      </c>
    </row>
    <row r="288" spans="2:10">
      <c r="B288" s="33">
        <v>40842</v>
      </c>
      <c r="C288" s="29" t="s">
        <v>56</v>
      </c>
      <c r="D288" s="29" t="s">
        <v>60</v>
      </c>
      <c r="E288" s="29">
        <v>2</v>
      </c>
      <c r="F288" s="29" t="s">
        <v>72</v>
      </c>
      <c r="G288" s="29" t="s">
        <v>59</v>
      </c>
      <c r="H288" s="34">
        <f>IF(Sales[[#This Row],[Channel]]="Affiliate",VLOOKUP(Sales[[#This Row],[Product ID]],Products[],5,)*VLOOKUP(Sales[[#This Row],[Product ID]],Products[],6,)*Sales[[#This Row],[Units]]*66,0)</f>
        <v>0</v>
      </c>
      <c r="I288" s="35">
        <f>VLOOKUP(Sales[[#This Row],[Product ID]],Products[],5,)*Sales[[#This Row],[Units]]*66</f>
        <v>0</v>
      </c>
      <c r="J288" s="29" t="str">
        <f>VLOOKUP(Sales[[#This Row],[Product ID]],Products[],3,)</f>
        <v>Ebook - Guide to Understanding Financial Statements</v>
      </c>
    </row>
    <row r="289" spans="2:10">
      <c r="B289" s="33">
        <v>40844</v>
      </c>
      <c r="C289" s="29" t="s">
        <v>56</v>
      </c>
      <c r="D289" s="29" t="s">
        <v>65</v>
      </c>
      <c r="E289" s="29">
        <v>2</v>
      </c>
      <c r="F289" s="29" t="s">
        <v>72</v>
      </c>
      <c r="G289" s="29" t="s">
        <v>59</v>
      </c>
      <c r="H289" s="34">
        <f>IF(Sales[[#This Row],[Channel]]="Affiliate",VLOOKUP(Sales[[#This Row],[Product ID]],Products[],5,)*VLOOKUP(Sales[[#This Row],[Product ID]],Products[],6,)*Sales[[#This Row],[Units]]*66,0)</f>
        <v>15.84</v>
      </c>
      <c r="I289" s="35">
        <f>VLOOKUP(Sales[[#This Row],[Product ID]],Products[],5,)*Sales[[#This Row],[Units]]*66</f>
        <v>792</v>
      </c>
      <c r="J289" s="29" t="str">
        <f>VLOOKUP(Sales[[#This Row],[Product ID]],Products[],3,)</f>
        <v>Football Field Charts Template</v>
      </c>
    </row>
    <row r="290" spans="2:10">
      <c r="B290" s="33">
        <v>40844</v>
      </c>
      <c r="C290" s="29" t="s">
        <v>64</v>
      </c>
      <c r="D290" s="29" t="s">
        <v>65</v>
      </c>
      <c r="E290" s="29">
        <v>4</v>
      </c>
      <c r="F290" s="29" t="s">
        <v>72</v>
      </c>
      <c r="G290" s="29" t="s">
        <v>59</v>
      </c>
      <c r="H290" s="34">
        <f>IF(Sales[[#This Row],[Channel]]="Affiliate",VLOOKUP(Sales[[#This Row],[Product ID]],Products[],5,)*VLOOKUP(Sales[[#This Row],[Product ID]],Products[],6,)*Sales[[#This Row],[Units]]*66,0)</f>
        <v>31.68</v>
      </c>
      <c r="I290" s="35">
        <f>VLOOKUP(Sales[[#This Row],[Product ID]],Products[],5,)*Sales[[#This Row],[Units]]*66</f>
        <v>1584</v>
      </c>
      <c r="J290" s="29" t="str">
        <f>VLOOKUP(Sales[[#This Row],[Product ID]],Products[],3,)</f>
        <v>Football Field Charts Template</v>
      </c>
    </row>
    <row r="291" spans="2:10">
      <c r="B291" s="33">
        <v>40845</v>
      </c>
      <c r="C291" s="29" t="s">
        <v>56</v>
      </c>
      <c r="D291" s="29" t="s">
        <v>70</v>
      </c>
      <c r="E291" s="29">
        <v>4</v>
      </c>
      <c r="F291" s="29" t="s">
        <v>58</v>
      </c>
      <c r="G291" s="29" t="s">
        <v>59</v>
      </c>
      <c r="H291" s="34">
        <f>IF(Sales[[#This Row],[Channel]]="Affiliate",VLOOKUP(Sales[[#This Row],[Product ID]],Products[],5,)*VLOOKUP(Sales[[#This Row],[Product ID]],Products[],6,)*Sales[[#This Row],[Units]]*66,0)</f>
        <v>0</v>
      </c>
      <c r="I291" s="35">
        <f>VLOOKUP(Sales[[#This Row],[Product ID]],Products[],5,)*Sales[[#This Row],[Units]]*66</f>
        <v>3564</v>
      </c>
      <c r="J291" s="29" t="str">
        <f>VLOOKUP(Sales[[#This Row],[Product ID]],Products[],3,)</f>
        <v>Ebook - Important Ratios and Metrics</v>
      </c>
    </row>
    <row r="292" spans="2:10">
      <c r="B292" s="33">
        <v>40846</v>
      </c>
      <c r="C292" s="29" t="s">
        <v>56</v>
      </c>
      <c r="D292" s="29" t="s">
        <v>57</v>
      </c>
      <c r="E292" s="29">
        <v>4</v>
      </c>
      <c r="F292" s="29" t="s">
        <v>58</v>
      </c>
      <c r="G292" s="29" t="s">
        <v>59</v>
      </c>
      <c r="H292" s="34">
        <f>IF(Sales[[#This Row],[Channel]]="Affiliate",VLOOKUP(Sales[[#This Row],[Product ID]],Products[],5,)*VLOOKUP(Sales[[#This Row],[Product ID]],Products[],6,)*Sales[[#This Row],[Units]]*66,0)</f>
        <v>0</v>
      </c>
      <c r="I292" s="35">
        <f>VLOOKUP(Sales[[#This Row],[Product ID]],Products[],5,)*Sales[[#This Row],[Units]]*66</f>
        <v>3960</v>
      </c>
      <c r="J292" s="29" t="str">
        <f>VLOOKUP(Sales[[#This Row],[Product ID]],Products[],3,)</f>
        <v>Balance Sheet Template -  V 1.1</v>
      </c>
    </row>
    <row r="293" spans="2:10">
      <c r="B293" s="33">
        <v>40846</v>
      </c>
      <c r="C293" s="29" t="s">
        <v>56</v>
      </c>
      <c r="D293" s="29" t="s">
        <v>76</v>
      </c>
      <c r="E293" s="29">
        <v>4</v>
      </c>
      <c r="F293" s="29" t="s">
        <v>58</v>
      </c>
      <c r="G293" s="29" t="s">
        <v>59</v>
      </c>
      <c r="H293" s="34">
        <f>IF(Sales[[#This Row],[Channel]]="Affiliate",VLOOKUP(Sales[[#This Row],[Product ID]],Products[],5,)*VLOOKUP(Sales[[#This Row],[Product ID]],Products[],6,)*Sales[[#This Row],[Units]]*66,0)</f>
        <v>0</v>
      </c>
      <c r="I293" s="35">
        <f>VLOOKUP(Sales[[#This Row],[Product ID]],Products[],5,)*Sales[[#This Row],[Units]]*66</f>
        <v>3960</v>
      </c>
      <c r="J293" s="29" t="str">
        <f>VLOOKUP(Sales[[#This Row],[Product ID]],Products[],3,)</f>
        <v>Cash Flow Template -  V 2.0</v>
      </c>
    </row>
    <row r="294" spans="2:10">
      <c r="B294" s="33">
        <v>40847</v>
      </c>
      <c r="C294" s="29" t="s">
        <v>64</v>
      </c>
      <c r="D294" s="29" t="s">
        <v>69</v>
      </c>
      <c r="E294" s="29">
        <v>1</v>
      </c>
      <c r="F294" s="29" t="s">
        <v>80</v>
      </c>
      <c r="G294" s="29" t="s">
        <v>73</v>
      </c>
      <c r="H294" s="34">
        <f>IF(Sales[[#This Row],[Channel]]="Affiliate",VLOOKUP(Sales[[#This Row],[Product ID]],Products[],5,)*VLOOKUP(Sales[[#This Row],[Product ID]],Products[],6,)*Sales[[#This Row],[Units]]*66,0)</f>
        <v>0</v>
      </c>
      <c r="I294" s="35">
        <f>VLOOKUP(Sales[[#This Row],[Product ID]],Products[],5,)*Sales[[#This Row],[Units]]*66</f>
        <v>2871</v>
      </c>
      <c r="J294" s="29" t="str">
        <f>VLOOKUP(Sales[[#This Row],[Product ID]],Products[],3,)</f>
        <v>Practical Business Modeling Course</v>
      </c>
    </row>
    <row r="295" spans="2:10">
      <c r="B295" s="33">
        <v>40847</v>
      </c>
      <c r="C295" s="29" t="s">
        <v>56</v>
      </c>
      <c r="D295" s="29" t="s">
        <v>81</v>
      </c>
      <c r="E295" s="29">
        <v>4</v>
      </c>
      <c r="F295" s="29" t="s">
        <v>58</v>
      </c>
      <c r="G295" s="29" t="s">
        <v>59</v>
      </c>
      <c r="H295" s="34">
        <f>IF(Sales[[#This Row],[Channel]]="Affiliate",VLOOKUP(Sales[[#This Row],[Product ID]],Products[],5,)*VLOOKUP(Sales[[#This Row],[Product ID]],Products[],6,)*Sales[[#This Row],[Units]]*66,0)</f>
        <v>0</v>
      </c>
      <c r="I295" s="35">
        <f>VLOOKUP(Sales[[#This Row],[Product ID]],Products[],5,)*Sales[[#This Row],[Units]]*66</f>
        <v>5536.08</v>
      </c>
      <c r="J295" s="29" t="str">
        <f>VLOOKUP(Sales[[#This Row],[Product ID]],Products[],3,)</f>
        <v>Real Estate Template - V 1</v>
      </c>
    </row>
    <row r="296" spans="2:10">
      <c r="B296" s="33">
        <v>40847</v>
      </c>
      <c r="C296" s="29" t="s">
        <v>56</v>
      </c>
      <c r="D296" s="29" t="s">
        <v>65</v>
      </c>
      <c r="E296" s="29">
        <v>5</v>
      </c>
      <c r="F296" s="29" t="s">
        <v>72</v>
      </c>
      <c r="G296" s="29" t="s">
        <v>59</v>
      </c>
      <c r="H296" s="34">
        <f>IF(Sales[[#This Row],[Channel]]="Affiliate",VLOOKUP(Sales[[#This Row],[Product ID]],Products[],5,)*VLOOKUP(Sales[[#This Row],[Product ID]],Products[],6,)*Sales[[#This Row],[Units]]*66,0)</f>
        <v>39.6</v>
      </c>
      <c r="I296" s="35">
        <f>VLOOKUP(Sales[[#This Row],[Product ID]],Products[],5,)*Sales[[#This Row],[Units]]*66</f>
        <v>1980</v>
      </c>
      <c r="J296" s="29" t="str">
        <f>VLOOKUP(Sales[[#This Row],[Product ID]],Products[],3,)</f>
        <v>Football Field Charts Template</v>
      </c>
    </row>
    <row r="297" spans="2:10">
      <c r="B297" s="33">
        <v>40849</v>
      </c>
      <c r="C297" s="29" t="s">
        <v>56</v>
      </c>
      <c r="D297" s="29" t="s">
        <v>57</v>
      </c>
      <c r="E297" s="29">
        <v>4</v>
      </c>
      <c r="F297" s="29" t="s">
        <v>80</v>
      </c>
      <c r="G297" s="29" t="s">
        <v>59</v>
      </c>
      <c r="H297" s="34">
        <f>IF(Sales[[#This Row],[Channel]]="Affiliate",VLOOKUP(Sales[[#This Row],[Product ID]],Products[],5,)*VLOOKUP(Sales[[#This Row],[Product ID]],Products[],6,)*Sales[[#This Row],[Units]]*66,0)</f>
        <v>0</v>
      </c>
      <c r="I297" s="35">
        <f>VLOOKUP(Sales[[#This Row],[Product ID]],Products[],5,)*Sales[[#This Row],[Units]]*66</f>
        <v>3960</v>
      </c>
      <c r="J297" s="29" t="str">
        <f>VLOOKUP(Sales[[#This Row],[Product ID]],Products[],3,)</f>
        <v>Balance Sheet Template -  V 1.1</v>
      </c>
    </row>
    <row r="298" spans="2:10">
      <c r="B298" s="33">
        <v>40849</v>
      </c>
      <c r="C298" s="29" t="s">
        <v>64</v>
      </c>
      <c r="D298" s="29" t="s">
        <v>86</v>
      </c>
      <c r="E298" s="29">
        <v>3</v>
      </c>
      <c r="F298" s="29" t="s">
        <v>58</v>
      </c>
      <c r="G298" s="29" t="s">
        <v>59</v>
      </c>
      <c r="H298" s="34">
        <f>IF(Sales[[#This Row],[Channel]]="Affiliate",VLOOKUP(Sales[[#This Row],[Product ID]],Products[],5,)*VLOOKUP(Sales[[#This Row],[Product ID]],Products[],6,)*Sales[[#This Row],[Units]]*66,0)</f>
        <v>0</v>
      </c>
      <c r="I298" s="35">
        <f>VLOOKUP(Sales[[#This Row],[Product ID]],Products[],5,)*Sales[[#This Row],[Units]]*66</f>
        <v>4389.66</v>
      </c>
      <c r="J298" s="29" t="str">
        <f>VLOOKUP(Sales[[#This Row],[Product ID]],Products[],3,)</f>
        <v>StartUp Modeling Template - New</v>
      </c>
    </row>
    <row r="299" spans="2:10">
      <c r="B299" s="33">
        <v>40850</v>
      </c>
      <c r="C299" s="29" t="s">
        <v>98</v>
      </c>
      <c r="D299" s="29" t="s">
        <v>60</v>
      </c>
      <c r="E299" s="29">
        <v>3</v>
      </c>
      <c r="F299" s="29" t="s">
        <v>72</v>
      </c>
      <c r="G299" s="29" t="s">
        <v>59</v>
      </c>
      <c r="H299" s="34">
        <f>IF(Sales[[#This Row],[Channel]]="Affiliate",VLOOKUP(Sales[[#This Row],[Product ID]],Products[],5,)*VLOOKUP(Sales[[#This Row],[Product ID]],Products[],6,)*Sales[[#This Row],[Units]]*66,0)</f>
        <v>0</v>
      </c>
      <c r="I299" s="35">
        <f>VLOOKUP(Sales[[#This Row],[Product ID]],Products[],5,)*Sales[[#This Row],[Units]]*66</f>
        <v>0</v>
      </c>
      <c r="J299" s="29" t="str">
        <f>VLOOKUP(Sales[[#This Row],[Product ID]],Products[],3,)</f>
        <v>Ebook - Guide to Understanding Financial Statements</v>
      </c>
    </row>
    <row r="300" spans="2:10">
      <c r="B300" s="33">
        <v>40850</v>
      </c>
      <c r="C300" s="29" t="s">
        <v>56</v>
      </c>
      <c r="D300" s="29" t="s">
        <v>69</v>
      </c>
      <c r="E300" s="29">
        <v>1</v>
      </c>
      <c r="F300" s="29" t="s">
        <v>72</v>
      </c>
      <c r="G300" s="29" t="s">
        <v>73</v>
      </c>
      <c r="H300" s="34">
        <f>IF(Sales[[#This Row],[Channel]]="Affiliate",VLOOKUP(Sales[[#This Row],[Product ID]],Products[],5,)*VLOOKUP(Sales[[#This Row],[Product ID]],Products[],6,)*Sales[[#This Row],[Units]]*66,0)</f>
        <v>229.68</v>
      </c>
      <c r="I300" s="35">
        <f>VLOOKUP(Sales[[#This Row],[Product ID]],Products[],5,)*Sales[[#This Row],[Units]]*66</f>
        <v>2871</v>
      </c>
      <c r="J300" s="29" t="str">
        <f>VLOOKUP(Sales[[#This Row],[Product ID]],Products[],3,)</f>
        <v>Practical Business Modeling Course</v>
      </c>
    </row>
    <row r="301" spans="2:10">
      <c r="B301" s="33">
        <v>40850</v>
      </c>
      <c r="C301" s="29" t="s">
        <v>64</v>
      </c>
      <c r="D301" s="29" t="s">
        <v>70</v>
      </c>
      <c r="E301" s="29">
        <v>4</v>
      </c>
      <c r="F301" s="29" t="s">
        <v>58</v>
      </c>
      <c r="G301" s="29" t="s">
        <v>73</v>
      </c>
      <c r="H301" s="34">
        <f>IF(Sales[[#This Row],[Channel]]="Affiliate",VLOOKUP(Sales[[#This Row],[Product ID]],Products[],5,)*VLOOKUP(Sales[[#This Row],[Product ID]],Products[],6,)*Sales[[#This Row],[Units]]*66,0)</f>
        <v>0</v>
      </c>
      <c r="I301" s="35">
        <f>VLOOKUP(Sales[[#This Row],[Product ID]],Products[],5,)*Sales[[#This Row],[Units]]*66</f>
        <v>3564</v>
      </c>
      <c r="J301" s="29" t="str">
        <f>VLOOKUP(Sales[[#This Row],[Product ID]],Products[],3,)</f>
        <v>Ebook - Important Ratios and Metrics</v>
      </c>
    </row>
    <row r="302" spans="2:10">
      <c r="B302" s="33">
        <v>40852</v>
      </c>
      <c r="C302" s="29" t="s">
        <v>56</v>
      </c>
      <c r="D302" s="29" t="s">
        <v>81</v>
      </c>
      <c r="E302" s="29">
        <v>5</v>
      </c>
      <c r="F302" s="29" t="s">
        <v>72</v>
      </c>
      <c r="G302" s="29" t="s">
        <v>59</v>
      </c>
      <c r="H302" s="34">
        <f>IF(Sales[[#This Row],[Channel]]="Affiliate",VLOOKUP(Sales[[#This Row],[Product ID]],Products[],5,)*VLOOKUP(Sales[[#This Row],[Product ID]],Products[],6,)*Sales[[#This Row],[Units]]*66,0)</f>
        <v>346.005</v>
      </c>
      <c r="I302" s="35">
        <f>VLOOKUP(Sales[[#This Row],[Product ID]],Products[],5,)*Sales[[#This Row],[Units]]*66</f>
        <v>6920.0999999999995</v>
      </c>
      <c r="J302" s="29" t="str">
        <f>VLOOKUP(Sales[[#This Row],[Product ID]],Products[],3,)</f>
        <v>Real Estate Template - V 1</v>
      </c>
    </row>
    <row r="303" spans="2:10">
      <c r="B303" s="33">
        <v>40853</v>
      </c>
      <c r="C303" s="29" t="s">
        <v>56</v>
      </c>
      <c r="D303" s="29" t="s">
        <v>70</v>
      </c>
      <c r="E303" s="29">
        <v>3</v>
      </c>
      <c r="F303" s="29" t="s">
        <v>58</v>
      </c>
      <c r="G303" s="29" t="s">
        <v>59</v>
      </c>
      <c r="H303" s="34">
        <f>IF(Sales[[#This Row],[Channel]]="Affiliate",VLOOKUP(Sales[[#This Row],[Product ID]],Products[],5,)*VLOOKUP(Sales[[#This Row],[Product ID]],Products[],6,)*Sales[[#This Row],[Units]]*66,0)</f>
        <v>0</v>
      </c>
      <c r="I303" s="35">
        <f>VLOOKUP(Sales[[#This Row],[Product ID]],Products[],5,)*Sales[[#This Row],[Units]]*66</f>
        <v>2673</v>
      </c>
      <c r="J303" s="29" t="str">
        <f>VLOOKUP(Sales[[#This Row],[Product ID]],Products[],3,)</f>
        <v>Ebook - Important Ratios and Metrics</v>
      </c>
    </row>
    <row r="304" spans="2:10">
      <c r="B304" s="33">
        <v>40853</v>
      </c>
      <c r="C304" s="29" t="s">
        <v>64</v>
      </c>
      <c r="D304" s="29" t="s">
        <v>81</v>
      </c>
      <c r="E304" s="29">
        <v>2</v>
      </c>
      <c r="F304" s="29" t="s">
        <v>58</v>
      </c>
      <c r="G304" s="29" t="s">
        <v>59</v>
      </c>
      <c r="H304" s="34">
        <f>IF(Sales[[#This Row],[Channel]]="Affiliate",VLOOKUP(Sales[[#This Row],[Product ID]],Products[],5,)*VLOOKUP(Sales[[#This Row],[Product ID]],Products[],6,)*Sales[[#This Row],[Units]]*66,0)</f>
        <v>0</v>
      </c>
      <c r="I304" s="35">
        <f>VLOOKUP(Sales[[#This Row],[Product ID]],Products[],5,)*Sales[[#This Row],[Units]]*66</f>
        <v>2768.04</v>
      </c>
      <c r="J304" s="29" t="str">
        <f>VLOOKUP(Sales[[#This Row],[Product ID]],Products[],3,)</f>
        <v>Real Estate Template - V 1</v>
      </c>
    </row>
    <row r="305" spans="2:10">
      <c r="B305" s="33">
        <v>40853</v>
      </c>
      <c r="C305" s="29" t="s">
        <v>64</v>
      </c>
      <c r="D305" s="29" t="s">
        <v>81</v>
      </c>
      <c r="E305" s="29">
        <v>4</v>
      </c>
      <c r="F305" s="29" t="s">
        <v>72</v>
      </c>
      <c r="G305" s="29" t="s">
        <v>73</v>
      </c>
      <c r="H305" s="34">
        <f>IF(Sales[[#This Row],[Channel]]="Affiliate",VLOOKUP(Sales[[#This Row],[Product ID]],Products[],5,)*VLOOKUP(Sales[[#This Row],[Product ID]],Products[],6,)*Sales[[#This Row],[Units]]*66,0)</f>
        <v>276.80399999999997</v>
      </c>
      <c r="I305" s="35">
        <f>VLOOKUP(Sales[[#This Row],[Product ID]],Products[],5,)*Sales[[#This Row],[Units]]*66</f>
        <v>5536.08</v>
      </c>
      <c r="J305" s="29" t="str">
        <f>VLOOKUP(Sales[[#This Row],[Product ID]],Products[],3,)</f>
        <v>Real Estate Template - V 1</v>
      </c>
    </row>
    <row r="306" spans="2:10">
      <c r="B306" s="33">
        <v>40854</v>
      </c>
      <c r="C306" s="29" t="s">
        <v>64</v>
      </c>
      <c r="D306" s="29" t="s">
        <v>57</v>
      </c>
      <c r="E306" s="29">
        <v>2</v>
      </c>
      <c r="F306" s="29" t="s">
        <v>72</v>
      </c>
      <c r="G306" s="29" t="s">
        <v>59</v>
      </c>
      <c r="H306" s="34">
        <f>IF(Sales[[#This Row],[Channel]]="Affiliate",VLOOKUP(Sales[[#This Row],[Product ID]],Products[],5,)*VLOOKUP(Sales[[#This Row],[Product ID]],Products[],6,)*Sales[[#This Row],[Units]]*66,0)</f>
        <v>99</v>
      </c>
      <c r="I306" s="35">
        <f>VLOOKUP(Sales[[#This Row],[Product ID]],Products[],5,)*Sales[[#This Row],[Units]]*66</f>
        <v>1980</v>
      </c>
      <c r="J306" s="29" t="str">
        <f>VLOOKUP(Sales[[#This Row],[Product ID]],Products[],3,)</f>
        <v>Balance Sheet Template -  V 1.1</v>
      </c>
    </row>
    <row r="307" spans="2:10">
      <c r="B307" s="33">
        <v>40855</v>
      </c>
      <c r="C307" s="29" t="s">
        <v>56</v>
      </c>
      <c r="D307" s="29" t="s">
        <v>65</v>
      </c>
      <c r="E307" s="29">
        <v>4</v>
      </c>
      <c r="F307" s="29" t="s">
        <v>72</v>
      </c>
      <c r="G307" s="29" t="s">
        <v>59</v>
      </c>
      <c r="H307" s="34">
        <f>IF(Sales[[#This Row],[Channel]]="Affiliate",VLOOKUP(Sales[[#This Row],[Product ID]],Products[],5,)*VLOOKUP(Sales[[#This Row],[Product ID]],Products[],6,)*Sales[[#This Row],[Units]]*66,0)</f>
        <v>31.68</v>
      </c>
      <c r="I307" s="35">
        <f>VLOOKUP(Sales[[#This Row],[Product ID]],Products[],5,)*Sales[[#This Row],[Units]]*66</f>
        <v>1584</v>
      </c>
      <c r="J307" s="29" t="str">
        <f>VLOOKUP(Sales[[#This Row],[Product ID]],Products[],3,)</f>
        <v>Football Field Charts Template</v>
      </c>
    </row>
    <row r="308" spans="2:10">
      <c r="B308" s="33">
        <v>40855</v>
      </c>
      <c r="C308" s="29" t="s">
        <v>56</v>
      </c>
      <c r="D308" s="29" t="s">
        <v>60</v>
      </c>
      <c r="E308" s="29">
        <v>2</v>
      </c>
      <c r="F308" s="29" t="s">
        <v>72</v>
      </c>
      <c r="G308" s="29" t="s">
        <v>59</v>
      </c>
      <c r="H308" s="34">
        <f>IF(Sales[[#This Row],[Channel]]="Affiliate",VLOOKUP(Sales[[#This Row],[Product ID]],Products[],5,)*VLOOKUP(Sales[[#This Row],[Product ID]],Products[],6,)*Sales[[#This Row],[Units]]*66,0)</f>
        <v>0</v>
      </c>
      <c r="I308" s="35">
        <f>VLOOKUP(Sales[[#This Row],[Product ID]],Products[],5,)*Sales[[#This Row],[Units]]*66</f>
        <v>0</v>
      </c>
      <c r="J308" s="29" t="str">
        <f>VLOOKUP(Sales[[#This Row],[Product ID]],Products[],3,)</f>
        <v>Ebook - Guide to Understanding Financial Statements</v>
      </c>
    </row>
    <row r="309" spans="2:10">
      <c r="B309" s="33">
        <v>40855</v>
      </c>
      <c r="C309" s="29" t="s">
        <v>56</v>
      </c>
      <c r="D309" s="29" t="s">
        <v>84</v>
      </c>
      <c r="E309" s="29">
        <v>2</v>
      </c>
      <c r="F309" s="29" t="s">
        <v>72</v>
      </c>
      <c r="G309" s="29" t="s">
        <v>73</v>
      </c>
      <c r="H309" s="34">
        <f>IF(Sales[[#This Row],[Channel]]="Affiliate",VLOOKUP(Sales[[#This Row],[Product ID]],Products[],5,)*VLOOKUP(Sales[[#This Row],[Product ID]],Products[],6,)*Sales[[#This Row],[Units]]*66,0)</f>
        <v>138.40199999999999</v>
      </c>
      <c r="I309" s="35">
        <f>VLOOKUP(Sales[[#This Row],[Product ID]],Products[],5,)*Sales[[#This Row],[Units]]*66</f>
        <v>2768.04</v>
      </c>
      <c r="J309" s="29" t="str">
        <f>VLOOKUP(Sales[[#This Row],[Product ID]],Products[],3,)</f>
        <v>Project Finance Template - Automated Schedules</v>
      </c>
    </row>
    <row r="310" spans="2:10">
      <c r="B310" s="33">
        <v>40855</v>
      </c>
      <c r="C310" s="29" t="s">
        <v>56</v>
      </c>
      <c r="D310" s="29" t="s">
        <v>60</v>
      </c>
      <c r="E310" s="29">
        <v>2</v>
      </c>
      <c r="F310" s="29" t="s">
        <v>58</v>
      </c>
      <c r="G310" s="29" t="s">
        <v>59</v>
      </c>
      <c r="H310" s="34">
        <f>IF(Sales[[#This Row],[Channel]]="Affiliate",VLOOKUP(Sales[[#This Row],[Product ID]],Products[],5,)*VLOOKUP(Sales[[#This Row],[Product ID]],Products[],6,)*Sales[[#This Row],[Units]]*66,0)</f>
        <v>0</v>
      </c>
      <c r="I310" s="35">
        <f>VLOOKUP(Sales[[#This Row],[Product ID]],Products[],5,)*Sales[[#This Row],[Units]]*66</f>
        <v>0</v>
      </c>
      <c r="J310" s="29" t="str">
        <f>VLOOKUP(Sales[[#This Row],[Product ID]],Products[],3,)</f>
        <v>Ebook - Guide to Understanding Financial Statements</v>
      </c>
    </row>
    <row r="311" spans="2:10">
      <c r="B311" s="33">
        <v>40856</v>
      </c>
      <c r="C311" s="29" t="s">
        <v>56</v>
      </c>
      <c r="D311" s="29" t="s">
        <v>57</v>
      </c>
      <c r="E311" s="29">
        <v>4</v>
      </c>
      <c r="F311" s="29" t="s">
        <v>72</v>
      </c>
      <c r="G311" s="29" t="s">
        <v>73</v>
      </c>
      <c r="H311" s="34">
        <f>IF(Sales[[#This Row],[Channel]]="Affiliate",VLOOKUP(Sales[[#This Row],[Product ID]],Products[],5,)*VLOOKUP(Sales[[#This Row],[Product ID]],Products[],6,)*Sales[[#This Row],[Units]]*66,0)</f>
        <v>198</v>
      </c>
      <c r="I311" s="35">
        <f>VLOOKUP(Sales[[#This Row],[Product ID]],Products[],5,)*Sales[[#This Row],[Units]]*66</f>
        <v>3960</v>
      </c>
      <c r="J311" s="29" t="str">
        <f>VLOOKUP(Sales[[#This Row],[Product ID]],Products[],3,)</f>
        <v>Balance Sheet Template -  V 1.1</v>
      </c>
    </row>
    <row r="312" spans="2:10">
      <c r="B312" s="33">
        <v>40857</v>
      </c>
      <c r="C312" s="29" t="s">
        <v>56</v>
      </c>
      <c r="D312" s="29" t="s">
        <v>60</v>
      </c>
      <c r="E312" s="29">
        <v>2</v>
      </c>
      <c r="F312" s="29" t="s">
        <v>58</v>
      </c>
      <c r="G312" s="29" t="s">
        <v>59</v>
      </c>
      <c r="H312" s="34">
        <f>IF(Sales[[#This Row],[Channel]]="Affiliate",VLOOKUP(Sales[[#This Row],[Product ID]],Products[],5,)*VLOOKUP(Sales[[#This Row],[Product ID]],Products[],6,)*Sales[[#This Row],[Units]]*66,0)</f>
        <v>0</v>
      </c>
      <c r="I312" s="35">
        <f>VLOOKUP(Sales[[#This Row],[Product ID]],Products[],5,)*Sales[[#This Row],[Units]]*66</f>
        <v>0</v>
      </c>
      <c r="J312" s="29" t="str">
        <f>VLOOKUP(Sales[[#This Row],[Product ID]],Products[],3,)</f>
        <v>Ebook - Guide to Understanding Financial Statements</v>
      </c>
    </row>
    <row r="313" spans="2:10">
      <c r="B313" s="33">
        <v>40857</v>
      </c>
      <c r="C313" s="29" t="s">
        <v>64</v>
      </c>
      <c r="D313" s="29" t="s">
        <v>65</v>
      </c>
      <c r="E313" s="29">
        <v>3</v>
      </c>
      <c r="F313" s="29" t="s">
        <v>72</v>
      </c>
      <c r="G313" s="29" t="s">
        <v>59</v>
      </c>
      <c r="H313" s="34">
        <f>IF(Sales[[#This Row],[Channel]]="Affiliate",VLOOKUP(Sales[[#This Row],[Product ID]],Products[],5,)*VLOOKUP(Sales[[#This Row],[Product ID]],Products[],6,)*Sales[[#This Row],[Units]]*66,0)</f>
        <v>23.759999999999998</v>
      </c>
      <c r="I313" s="35">
        <f>VLOOKUP(Sales[[#This Row],[Product ID]],Products[],5,)*Sales[[#This Row],[Units]]*66</f>
        <v>1188</v>
      </c>
      <c r="J313" s="29" t="str">
        <f>VLOOKUP(Sales[[#This Row],[Product ID]],Products[],3,)</f>
        <v>Football Field Charts Template</v>
      </c>
    </row>
    <row r="314" spans="2:10">
      <c r="B314" s="33">
        <v>40857</v>
      </c>
      <c r="C314" s="29" t="s">
        <v>56</v>
      </c>
      <c r="D314" s="29" t="s">
        <v>70</v>
      </c>
      <c r="E314" s="29">
        <v>2</v>
      </c>
      <c r="F314" s="29" t="s">
        <v>80</v>
      </c>
      <c r="G314" s="29" t="s">
        <v>73</v>
      </c>
      <c r="H314" s="34">
        <f>IF(Sales[[#This Row],[Channel]]="Affiliate",VLOOKUP(Sales[[#This Row],[Product ID]],Products[],5,)*VLOOKUP(Sales[[#This Row],[Product ID]],Products[],6,)*Sales[[#This Row],[Units]]*66,0)</f>
        <v>0</v>
      </c>
      <c r="I314" s="35">
        <f>VLOOKUP(Sales[[#This Row],[Product ID]],Products[],5,)*Sales[[#This Row],[Units]]*66</f>
        <v>1782</v>
      </c>
      <c r="J314" s="29" t="str">
        <f>VLOOKUP(Sales[[#This Row],[Product ID]],Products[],3,)</f>
        <v>Ebook - Important Ratios and Metrics</v>
      </c>
    </row>
    <row r="315" spans="2:10">
      <c r="B315" s="33">
        <v>40858</v>
      </c>
      <c r="C315" s="29" t="s">
        <v>56</v>
      </c>
      <c r="D315" s="29" t="s">
        <v>57</v>
      </c>
      <c r="E315" s="29">
        <v>4</v>
      </c>
      <c r="F315" s="29" t="s">
        <v>58</v>
      </c>
      <c r="G315" s="29" t="s">
        <v>59</v>
      </c>
      <c r="H315" s="34">
        <f>IF(Sales[[#This Row],[Channel]]="Affiliate",VLOOKUP(Sales[[#This Row],[Product ID]],Products[],5,)*VLOOKUP(Sales[[#This Row],[Product ID]],Products[],6,)*Sales[[#This Row],[Units]]*66,0)</f>
        <v>0</v>
      </c>
      <c r="I315" s="35">
        <f>VLOOKUP(Sales[[#This Row],[Product ID]],Products[],5,)*Sales[[#This Row],[Units]]*66</f>
        <v>3960</v>
      </c>
      <c r="J315" s="29" t="str">
        <f>VLOOKUP(Sales[[#This Row],[Product ID]],Products[],3,)</f>
        <v>Balance Sheet Template -  V 1.1</v>
      </c>
    </row>
    <row r="316" spans="2:10">
      <c r="B316" s="33">
        <v>40858</v>
      </c>
      <c r="C316" s="29" t="s">
        <v>64</v>
      </c>
      <c r="D316" s="29" t="s">
        <v>88</v>
      </c>
      <c r="E316" s="29">
        <v>5</v>
      </c>
      <c r="F316" s="29" t="s">
        <v>72</v>
      </c>
      <c r="G316" s="29" t="s">
        <v>59</v>
      </c>
      <c r="H316" s="34">
        <f>IF(Sales[[#This Row],[Channel]]="Affiliate",VLOOKUP(Sales[[#This Row],[Product ID]],Products[],5,)*VLOOKUP(Sales[[#This Row],[Product ID]],Products[],6,)*Sales[[#This Row],[Units]]*66,0)</f>
        <v>712.80000000000007</v>
      </c>
      <c r="I316" s="35">
        <f>VLOOKUP(Sales[[#This Row],[Product ID]],Products[],5,)*Sales[[#This Row],[Units]]*66</f>
        <v>8910</v>
      </c>
      <c r="J316" s="29" t="str">
        <f>VLOOKUP(Sales[[#This Row],[Product ID]],Products[],3,)</f>
        <v>Project Finance - Automated Schedules</v>
      </c>
    </row>
    <row r="317" spans="2:10">
      <c r="B317" s="33">
        <v>40858</v>
      </c>
      <c r="C317" s="29" t="s">
        <v>64</v>
      </c>
      <c r="D317" s="29" t="s">
        <v>57</v>
      </c>
      <c r="E317" s="29">
        <v>3</v>
      </c>
      <c r="F317" s="29" t="s">
        <v>72</v>
      </c>
      <c r="G317" s="29" t="s">
        <v>59</v>
      </c>
      <c r="H317" s="34">
        <f>IF(Sales[[#This Row],[Channel]]="Affiliate",VLOOKUP(Sales[[#This Row],[Product ID]],Products[],5,)*VLOOKUP(Sales[[#This Row],[Product ID]],Products[],6,)*Sales[[#This Row],[Units]]*66,0)</f>
        <v>148.5</v>
      </c>
      <c r="I317" s="35">
        <f>VLOOKUP(Sales[[#This Row],[Product ID]],Products[],5,)*Sales[[#This Row],[Units]]*66</f>
        <v>2970</v>
      </c>
      <c r="J317" s="29" t="str">
        <f>VLOOKUP(Sales[[#This Row],[Product ID]],Products[],3,)</f>
        <v>Balance Sheet Template -  V 1.1</v>
      </c>
    </row>
    <row r="318" spans="2:10">
      <c r="B318" s="33">
        <v>40858</v>
      </c>
      <c r="C318" s="29" t="s">
        <v>56</v>
      </c>
      <c r="D318" s="29" t="s">
        <v>84</v>
      </c>
      <c r="E318" s="29">
        <v>4</v>
      </c>
      <c r="F318" s="29" t="s">
        <v>72</v>
      </c>
      <c r="G318" s="29" t="s">
        <v>59</v>
      </c>
      <c r="H318" s="34">
        <f>IF(Sales[[#This Row],[Channel]]="Affiliate",VLOOKUP(Sales[[#This Row],[Product ID]],Products[],5,)*VLOOKUP(Sales[[#This Row],[Product ID]],Products[],6,)*Sales[[#This Row],[Units]]*66,0)</f>
        <v>276.80399999999997</v>
      </c>
      <c r="I318" s="35">
        <f>VLOOKUP(Sales[[#This Row],[Product ID]],Products[],5,)*Sales[[#This Row],[Units]]*66</f>
        <v>5536.08</v>
      </c>
      <c r="J318" s="29" t="str">
        <f>VLOOKUP(Sales[[#This Row],[Product ID]],Products[],3,)</f>
        <v>Project Finance Template - Automated Schedules</v>
      </c>
    </row>
    <row r="319" spans="2:10">
      <c r="B319" s="33">
        <v>40858</v>
      </c>
      <c r="C319" s="29" t="s">
        <v>56</v>
      </c>
      <c r="D319" s="29" t="s">
        <v>65</v>
      </c>
      <c r="E319" s="29">
        <v>4</v>
      </c>
      <c r="F319" s="29" t="s">
        <v>80</v>
      </c>
      <c r="G319" s="29" t="s">
        <v>59</v>
      </c>
      <c r="H319" s="34">
        <f>IF(Sales[[#This Row],[Channel]]="Affiliate",VLOOKUP(Sales[[#This Row],[Product ID]],Products[],5,)*VLOOKUP(Sales[[#This Row],[Product ID]],Products[],6,)*Sales[[#This Row],[Units]]*66,0)</f>
        <v>0</v>
      </c>
      <c r="I319" s="35">
        <f>VLOOKUP(Sales[[#This Row],[Product ID]],Products[],5,)*Sales[[#This Row],[Units]]*66</f>
        <v>1584</v>
      </c>
      <c r="J319" s="29" t="str">
        <f>VLOOKUP(Sales[[#This Row],[Product ID]],Products[],3,)</f>
        <v>Football Field Charts Template</v>
      </c>
    </row>
    <row r="320" spans="2:10">
      <c r="B320" s="33">
        <v>40858</v>
      </c>
      <c r="C320" s="29" t="s">
        <v>64</v>
      </c>
      <c r="D320" s="29" t="s">
        <v>78</v>
      </c>
      <c r="E320" s="29">
        <v>4</v>
      </c>
      <c r="F320" s="29" t="s">
        <v>58</v>
      </c>
      <c r="G320" s="29" t="s">
        <v>59</v>
      </c>
      <c r="H320" s="34">
        <f>IF(Sales[[#This Row],[Channel]]="Affiliate",VLOOKUP(Sales[[#This Row],[Product ID]],Products[],5,)*VLOOKUP(Sales[[#This Row],[Product ID]],Products[],6,)*Sales[[#This Row],[Units]]*66,0)</f>
        <v>0</v>
      </c>
      <c r="I320" s="35">
        <f>VLOOKUP(Sales[[#This Row],[Product ID]],Products[],5,)*Sales[[#This Row],[Units]]*66</f>
        <v>3960</v>
      </c>
      <c r="J320" s="29" t="str">
        <f>VLOOKUP(Sales[[#This Row],[Product ID]],Products[],3,)</f>
        <v>P&amp;L Statement Template -  V 2.0</v>
      </c>
    </row>
    <row r="321" spans="2:10">
      <c r="B321" s="33">
        <v>40858</v>
      </c>
      <c r="C321" s="29" t="s">
        <v>56</v>
      </c>
      <c r="D321" s="29" t="s">
        <v>60</v>
      </c>
      <c r="E321" s="29">
        <v>4</v>
      </c>
      <c r="F321" s="29" t="s">
        <v>58</v>
      </c>
      <c r="G321" s="29" t="s">
        <v>59</v>
      </c>
      <c r="H321" s="34">
        <f>IF(Sales[[#This Row],[Channel]]="Affiliate",VLOOKUP(Sales[[#This Row],[Product ID]],Products[],5,)*VLOOKUP(Sales[[#This Row],[Product ID]],Products[],6,)*Sales[[#This Row],[Units]]*66,0)</f>
        <v>0</v>
      </c>
      <c r="I321" s="35">
        <f>VLOOKUP(Sales[[#This Row],[Product ID]],Products[],5,)*Sales[[#This Row],[Units]]*66</f>
        <v>0</v>
      </c>
      <c r="J321" s="29" t="str">
        <f>VLOOKUP(Sales[[#This Row],[Product ID]],Products[],3,)</f>
        <v>Ebook - Guide to Understanding Financial Statements</v>
      </c>
    </row>
    <row r="322" spans="2:10">
      <c r="B322" s="33">
        <v>40859</v>
      </c>
      <c r="C322" s="29" t="s">
        <v>56</v>
      </c>
      <c r="D322" s="29" t="s">
        <v>81</v>
      </c>
      <c r="E322" s="29">
        <v>3</v>
      </c>
      <c r="F322" s="29" t="s">
        <v>58</v>
      </c>
      <c r="G322" s="29" t="s">
        <v>73</v>
      </c>
      <c r="H322" s="34">
        <f>IF(Sales[[#This Row],[Channel]]="Affiliate",VLOOKUP(Sales[[#This Row],[Product ID]],Products[],5,)*VLOOKUP(Sales[[#This Row],[Product ID]],Products[],6,)*Sales[[#This Row],[Units]]*66,0)</f>
        <v>0</v>
      </c>
      <c r="I322" s="35">
        <f>VLOOKUP(Sales[[#This Row],[Product ID]],Products[],5,)*Sales[[#This Row],[Units]]*66</f>
        <v>4152.0599999999995</v>
      </c>
      <c r="J322" s="29" t="str">
        <f>VLOOKUP(Sales[[#This Row],[Product ID]],Products[],3,)</f>
        <v>Real Estate Template - V 1</v>
      </c>
    </row>
    <row r="323" spans="2:10">
      <c r="B323" s="33">
        <v>40860</v>
      </c>
      <c r="C323" s="29" t="s">
        <v>56</v>
      </c>
      <c r="D323" s="29" t="s">
        <v>78</v>
      </c>
      <c r="E323" s="29">
        <v>5</v>
      </c>
      <c r="F323" s="29" t="s">
        <v>58</v>
      </c>
      <c r="G323" s="29" t="s">
        <v>73</v>
      </c>
      <c r="H323" s="34">
        <f>IF(Sales[[#This Row],[Channel]]="Affiliate",VLOOKUP(Sales[[#This Row],[Product ID]],Products[],5,)*VLOOKUP(Sales[[#This Row],[Product ID]],Products[],6,)*Sales[[#This Row],[Units]]*66,0)</f>
        <v>0</v>
      </c>
      <c r="I323" s="35">
        <f>VLOOKUP(Sales[[#This Row],[Product ID]],Products[],5,)*Sales[[#This Row],[Units]]*66</f>
        <v>4950</v>
      </c>
      <c r="J323" s="29" t="str">
        <f>VLOOKUP(Sales[[#This Row],[Product ID]],Products[],3,)</f>
        <v>P&amp;L Statement Template -  V 2.0</v>
      </c>
    </row>
    <row r="324" spans="2:10">
      <c r="B324" s="33">
        <v>40861</v>
      </c>
      <c r="C324" s="29" t="s">
        <v>56</v>
      </c>
      <c r="D324" s="29" t="s">
        <v>83</v>
      </c>
      <c r="E324" s="29">
        <v>1</v>
      </c>
      <c r="F324" s="29" t="s">
        <v>72</v>
      </c>
      <c r="G324" s="29" t="s">
        <v>59</v>
      </c>
      <c r="H324" s="34">
        <f>IF(Sales[[#This Row],[Channel]]="Affiliate",VLOOKUP(Sales[[#This Row],[Product ID]],Products[],5,)*VLOOKUP(Sales[[#This Row],[Product ID]],Products[],6,)*Sales[[#This Row],[Units]]*66,0)</f>
        <v>158.24160000000001</v>
      </c>
      <c r="I324" s="35">
        <f>VLOOKUP(Sales[[#This Row],[Product ID]],Products[],5,)*Sales[[#This Row],[Units]]*66</f>
        <v>1978.02</v>
      </c>
      <c r="J324" s="29" t="str">
        <f>VLOOKUP(Sales[[#This Row],[Product ID]],Products[],3,)</f>
        <v>Cash Flow Modeling Course</v>
      </c>
    </row>
    <row r="325" spans="2:10">
      <c r="B325" s="33">
        <v>40861</v>
      </c>
      <c r="C325" s="29" t="s">
        <v>56</v>
      </c>
      <c r="D325" s="29" t="s">
        <v>57</v>
      </c>
      <c r="E325" s="29">
        <v>4</v>
      </c>
      <c r="F325" s="29" t="s">
        <v>72</v>
      </c>
      <c r="G325" s="29" t="s">
        <v>59</v>
      </c>
      <c r="H325" s="34">
        <f>IF(Sales[[#This Row],[Channel]]="Affiliate",VLOOKUP(Sales[[#This Row],[Product ID]],Products[],5,)*VLOOKUP(Sales[[#This Row],[Product ID]],Products[],6,)*Sales[[#This Row],[Units]]*66,0)</f>
        <v>198</v>
      </c>
      <c r="I325" s="35">
        <f>VLOOKUP(Sales[[#This Row],[Product ID]],Products[],5,)*Sales[[#This Row],[Units]]*66</f>
        <v>3960</v>
      </c>
      <c r="J325" s="29" t="str">
        <f>VLOOKUP(Sales[[#This Row],[Product ID]],Products[],3,)</f>
        <v>Balance Sheet Template -  V 1.1</v>
      </c>
    </row>
    <row r="326" spans="2:10">
      <c r="B326" s="33">
        <v>40861</v>
      </c>
      <c r="C326" s="29" t="s">
        <v>56</v>
      </c>
      <c r="D326" s="29" t="s">
        <v>88</v>
      </c>
      <c r="E326" s="29">
        <v>1</v>
      </c>
      <c r="F326" s="29" t="s">
        <v>58</v>
      </c>
      <c r="G326" s="29" t="s">
        <v>59</v>
      </c>
      <c r="H326" s="34">
        <f>IF(Sales[[#This Row],[Channel]]="Affiliate",VLOOKUP(Sales[[#This Row],[Product ID]],Products[],5,)*VLOOKUP(Sales[[#This Row],[Product ID]],Products[],6,)*Sales[[#This Row],[Units]]*66,0)</f>
        <v>0</v>
      </c>
      <c r="I326" s="35">
        <f>VLOOKUP(Sales[[#This Row],[Product ID]],Products[],5,)*Sales[[#This Row],[Units]]*66</f>
        <v>1782</v>
      </c>
      <c r="J326" s="29" t="str">
        <f>VLOOKUP(Sales[[#This Row],[Product ID]],Products[],3,)</f>
        <v>Project Finance - Automated Schedules</v>
      </c>
    </row>
    <row r="327" spans="2:10">
      <c r="B327" s="33">
        <v>40863</v>
      </c>
      <c r="C327" s="29" t="s">
        <v>64</v>
      </c>
      <c r="D327" s="29" t="s">
        <v>76</v>
      </c>
      <c r="E327" s="29">
        <v>4</v>
      </c>
      <c r="F327" s="29" t="s">
        <v>58</v>
      </c>
      <c r="G327" s="29" t="s">
        <v>59</v>
      </c>
      <c r="H327" s="34">
        <f>IF(Sales[[#This Row],[Channel]]="Affiliate",VLOOKUP(Sales[[#This Row],[Product ID]],Products[],5,)*VLOOKUP(Sales[[#This Row],[Product ID]],Products[],6,)*Sales[[#This Row],[Units]]*66,0)</f>
        <v>0</v>
      </c>
      <c r="I327" s="35">
        <f>VLOOKUP(Sales[[#This Row],[Product ID]],Products[],5,)*Sales[[#This Row],[Units]]*66</f>
        <v>3960</v>
      </c>
      <c r="J327" s="29" t="str">
        <f>VLOOKUP(Sales[[#This Row],[Product ID]],Products[],3,)</f>
        <v>Cash Flow Template -  V 2.0</v>
      </c>
    </row>
    <row r="328" spans="2:10">
      <c r="B328" s="33">
        <v>40864</v>
      </c>
      <c r="C328" s="29" t="s">
        <v>56</v>
      </c>
      <c r="D328" s="29" t="s">
        <v>78</v>
      </c>
      <c r="E328" s="29">
        <v>4</v>
      </c>
      <c r="F328" s="29" t="s">
        <v>58</v>
      </c>
      <c r="G328" s="29" t="s">
        <v>59</v>
      </c>
      <c r="H328" s="34">
        <f>IF(Sales[[#This Row],[Channel]]="Affiliate",VLOOKUP(Sales[[#This Row],[Product ID]],Products[],5,)*VLOOKUP(Sales[[#This Row],[Product ID]],Products[],6,)*Sales[[#This Row],[Units]]*66,0)</f>
        <v>0</v>
      </c>
      <c r="I328" s="35">
        <f>VLOOKUP(Sales[[#This Row],[Product ID]],Products[],5,)*Sales[[#This Row],[Units]]*66</f>
        <v>3960</v>
      </c>
      <c r="J328" s="29" t="str">
        <f>VLOOKUP(Sales[[#This Row],[Product ID]],Products[],3,)</f>
        <v>P&amp;L Statement Template -  V 2.0</v>
      </c>
    </row>
    <row r="329" spans="2:10">
      <c r="B329" s="33">
        <v>40866</v>
      </c>
      <c r="C329" s="29" t="s">
        <v>98</v>
      </c>
      <c r="D329" s="29" t="s">
        <v>78</v>
      </c>
      <c r="E329" s="29">
        <v>3</v>
      </c>
      <c r="F329" s="29" t="s">
        <v>72</v>
      </c>
      <c r="G329" s="29" t="s">
        <v>59</v>
      </c>
      <c r="H329" s="34">
        <f>IF(Sales[[#This Row],[Channel]]="Affiliate",VLOOKUP(Sales[[#This Row],[Product ID]],Products[],5,)*VLOOKUP(Sales[[#This Row],[Product ID]],Products[],6,)*Sales[[#This Row],[Units]]*66,0)</f>
        <v>148.5</v>
      </c>
      <c r="I329" s="35">
        <f>VLOOKUP(Sales[[#This Row],[Product ID]],Products[],5,)*Sales[[#This Row],[Units]]*66</f>
        <v>2970</v>
      </c>
      <c r="J329" s="29" t="str">
        <f>VLOOKUP(Sales[[#This Row],[Product ID]],Products[],3,)</f>
        <v>P&amp;L Statement Template -  V 2.0</v>
      </c>
    </row>
    <row r="330" spans="2:10">
      <c r="B330" s="33">
        <v>40866</v>
      </c>
      <c r="C330" s="29" t="s">
        <v>56</v>
      </c>
      <c r="D330" s="29" t="s">
        <v>81</v>
      </c>
      <c r="E330" s="29">
        <v>3</v>
      </c>
      <c r="F330" s="29" t="s">
        <v>58</v>
      </c>
      <c r="G330" s="29" t="s">
        <v>59</v>
      </c>
      <c r="H330" s="34">
        <f>IF(Sales[[#This Row],[Channel]]="Affiliate",VLOOKUP(Sales[[#This Row],[Product ID]],Products[],5,)*VLOOKUP(Sales[[#This Row],[Product ID]],Products[],6,)*Sales[[#This Row],[Units]]*66,0)</f>
        <v>0</v>
      </c>
      <c r="I330" s="35">
        <f>VLOOKUP(Sales[[#This Row],[Product ID]],Products[],5,)*Sales[[#This Row],[Units]]*66</f>
        <v>4152.0599999999995</v>
      </c>
      <c r="J330" s="29" t="str">
        <f>VLOOKUP(Sales[[#This Row],[Product ID]],Products[],3,)</f>
        <v>Real Estate Template - V 1</v>
      </c>
    </row>
    <row r="331" spans="2:10">
      <c r="B331" s="33">
        <v>40867</v>
      </c>
      <c r="C331" s="29" t="s">
        <v>64</v>
      </c>
      <c r="D331" s="29" t="s">
        <v>76</v>
      </c>
      <c r="E331" s="29">
        <v>5</v>
      </c>
      <c r="F331" s="29" t="s">
        <v>58</v>
      </c>
      <c r="G331" s="29" t="s">
        <v>59</v>
      </c>
      <c r="H331" s="34">
        <f>IF(Sales[[#This Row],[Channel]]="Affiliate",VLOOKUP(Sales[[#This Row],[Product ID]],Products[],5,)*VLOOKUP(Sales[[#This Row],[Product ID]],Products[],6,)*Sales[[#This Row],[Units]]*66,0)</f>
        <v>0</v>
      </c>
      <c r="I331" s="35">
        <f>VLOOKUP(Sales[[#This Row],[Product ID]],Products[],5,)*Sales[[#This Row],[Units]]*66</f>
        <v>4950</v>
      </c>
      <c r="J331" s="29" t="str">
        <f>VLOOKUP(Sales[[#This Row],[Product ID]],Products[],3,)</f>
        <v>Cash Flow Template -  V 2.0</v>
      </c>
    </row>
    <row r="332" spans="2:10">
      <c r="B332" s="33">
        <v>40868</v>
      </c>
      <c r="C332" s="29" t="s">
        <v>64</v>
      </c>
      <c r="D332" s="29" t="s">
        <v>88</v>
      </c>
      <c r="E332" s="29">
        <v>3</v>
      </c>
      <c r="F332" s="29" t="s">
        <v>80</v>
      </c>
      <c r="G332" s="29" t="s">
        <v>59</v>
      </c>
      <c r="H332" s="34">
        <f>IF(Sales[[#This Row],[Channel]]="Affiliate",VLOOKUP(Sales[[#This Row],[Product ID]],Products[],5,)*VLOOKUP(Sales[[#This Row],[Product ID]],Products[],6,)*Sales[[#This Row],[Units]]*66,0)</f>
        <v>0</v>
      </c>
      <c r="I332" s="35">
        <f>VLOOKUP(Sales[[#This Row],[Product ID]],Products[],5,)*Sales[[#This Row],[Units]]*66</f>
        <v>5346</v>
      </c>
      <c r="J332" s="29" t="str">
        <f>VLOOKUP(Sales[[#This Row],[Product ID]],Products[],3,)</f>
        <v>Project Finance - Automated Schedules</v>
      </c>
    </row>
    <row r="333" spans="2:10">
      <c r="B333" s="33">
        <v>40869</v>
      </c>
      <c r="C333" s="29" t="s">
        <v>56</v>
      </c>
      <c r="D333" s="29" t="s">
        <v>78</v>
      </c>
      <c r="E333" s="29">
        <v>3</v>
      </c>
      <c r="F333" s="29" t="s">
        <v>72</v>
      </c>
      <c r="G333" s="29" t="s">
        <v>59</v>
      </c>
      <c r="H333" s="34">
        <f>IF(Sales[[#This Row],[Channel]]="Affiliate",VLOOKUP(Sales[[#This Row],[Product ID]],Products[],5,)*VLOOKUP(Sales[[#This Row],[Product ID]],Products[],6,)*Sales[[#This Row],[Units]]*66,0)</f>
        <v>148.5</v>
      </c>
      <c r="I333" s="35">
        <f>VLOOKUP(Sales[[#This Row],[Product ID]],Products[],5,)*Sales[[#This Row],[Units]]*66</f>
        <v>2970</v>
      </c>
      <c r="J333" s="29" t="str">
        <f>VLOOKUP(Sales[[#This Row],[Product ID]],Products[],3,)</f>
        <v>P&amp;L Statement Template -  V 2.0</v>
      </c>
    </row>
    <row r="334" spans="2:10">
      <c r="B334" s="33">
        <v>40869</v>
      </c>
      <c r="C334" s="29" t="s">
        <v>64</v>
      </c>
      <c r="D334" s="29" t="s">
        <v>57</v>
      </c>
      <c r="E334" s="29">
        <v>3</v>
      </c>
      <c r="F334" s="29" t="s">
        <v>72</v>
      </c>
      <c r="G334" s="29" t="s">
        <v>59</v>
      </c>
      <c r="H334" s="34">
        <f>IF(Sales[[#This Row],[Channel]]="Affiliate",VLOOKUP(Sales[[#This Row],[Product ID]],Products[],5,)*VLOOKUP(Sales[[#This Row],[Product ID]],Products[],6,)*Sales[[#This Row],[Units]]*66,0)</f>
        <v>148.5</v>
      </c>
      <c r="I334" s="35">
        <f>VLOOKUP(Sales[[#This Row],[Product ID]],Products[],5,)*Sales[[#This Row],[Units]]*66</f>
        <v>2970</v>
      </c>
      <c r="J334" s="29" t="str">
        <f>VLOOKUP(Sales[[#This Row],[Product ID]],Products[],3,)</f>
        <v>Balance Sheet Template -  V 1.1</v>
      </c>
    </row>
    <row r="335" spans="2:10">
      <c r="B335" s="33">
        <v>40871</v>
      </c>
      <c r="C335" s="29" t="s">
        <v>56</v>
      </c>
      <c r="D335" s="29" t="s">
        <v>57</v>
      </c>
      <c r="E335" s="29">
        <v>2</v>
      </c>
      <c r="F335" s="29" t="s">
        <v>72</v>
      </c>
      <c r="G335" s="29" t="s">
        <v>59</v>
      </c>
      <c r="H335" s="34">
        <f>IF(Sales[[#This Row],[Channel]]="Affiliate",VLOOKUP(Sales[[#This Row],[Product ID]],Products[],5,)*VLOOKUP(Sales[[#This Row],[Product ID]],Products[],6,)*Sales[[#This Row],[Units]]*66,0)</f>
        <v>99</v>
      </c>
      <c r="I335" s="35">
        <f>VLOOKUP(Sales[[#This Row],[Product ID]],Products[],5,)*Sales[[#This Row],[Units]]*66</f>
        <v>1980</v>
      </c>
      <c r="J335" s="29" t="str">
        <f>VLOOKUP(Sales[[#This Row],[Product ID]],Products[],3,)</f>
        <v>Balance Sheet Template -  V 1.1</v>
      </c>
    </row>
    <row r="336" spans="2:10">
      <c r="B336" s="33">
        <v>40873</v>
      </c>
      <c r="C336" s="29" t="s">
        <v>64</v>
      </c>
      <c r="D336" s="29" t="s">
        <v>57</v>
      </c>
      <c r="E336" s="29">
        <v>3</v>
      </c>
      <c r="F336" s="29" t="s">
        <v>58</v>
      </c>
      <c r="G336" s="29" t="s">
        <v>73</v>
      </c>
      <c r="H336" s="34">
        <f>IF(Sales[[#This Row],[Channel]]="Affiliate",VLOOKUP(Sales[[#This Row],[Product ID]],Products[],5,)*VLOOKUP(Sales[[#This Row],[Product ID]],Products[],6,)*Sales[[#This Row],[Units]]*66,0)</f>
        <v>0</v>
      </c>
      <c r="I336" s="35">
        <f>VLOOKUP(Sales[[#This Row],[Product ID]],Products[],5,)*Sales[[#This Row],[Units]]*66</f>
        <v>2970</v>
      </c>
      <c r="J336" s="29" t="str">
        <f>VLOOKUP(Sales[[#This Row],[Product ID]],Products[],3,)</f>
        <v>Balance Sheet Template -  V 1.1</v>
      </c>
    </row>
    <row r="337" spans="2:10">
      <c r="B337" s="33">
        <v>40874</v>
      </c>
      <c r="C337" s="29" t="s">
        <v>56</v>
      </c>
      <c r="D337" s="29" t="s">
        <v>84</v>
      </c>
      <c r="E337" s="29">
        <v>4</v>
      </c>
      <c r="F337" s="29" t="s">
        <v>72</v>
      </c>
      <c r="G337" s="29" t="s">
        <v>59</v>
      </c>
      <c r="H337" s="34">
        <f>IF(Sales[[#This Row],[Channel]]="Affiliate",VLOOKUP(Sales[[#This Row],[Product ID]],Products[],5,)*VLOOKUP(Sales[[#This Row],[Product ID]],Products[],6,)*Sales[[#This Row],[Units]]*66,0)</f>
        <v>276.80399999999997</v>
      </c>
      <c r="I337" s="35">
        <f>VLOOKUP(Sales[[#This Row],[Product ID]],Products[],5,)*Sales[[#This Row],[Units]]*66</f>
        <v>5536.08</v>
      </c>
      <c r="J337" s="29" t="str">
        <f>VLOOKUP(Sales[[#This Row],[Product ID]],Products[],3,)</f>
        <v>Project Finance Template - Automated Schedules</v>
      </c>
    </row>
    <row r="338" spans="2:10">
      <c r="B338" s="33">
        <v>40874</v>
      </c>
      <c r="C338" s="29" t="s">
        <v>98</v>
      </c>
      <c r="D338" s="29" t="s">
        <v>84</v>
      </c>
      <c r="E338" s="29">
        <v>2</v>
      </c>
      <c r="F338" s="29" t="s">
        <v>72</v>
      </c>
      <c r="G338" s="29" t="s">
        <v>59</v>
      </c>
      <c r="H338" s="34">
        <f>IF(Sales[[#This Row],[Channel]]="Affiliate",VLOOKUP(Sales[[#This Row],[Product ID]],Products[],5,)*VLOOKUP(Sales[[#This Row],[Product ID]],Products[],6,)*Sales[[#This Row],[Units]]*66,0)</f>
        <v>138.40199999999999</v>
      </c>
      <c r="I338" s="35">
        <f>VLOOKUP(Sales[[#This Row],[Product ID]],Products[],5,)*Sales[[#This Row],[Units]]*66</f>
        <v>2768.04</v>
      </c>
      <c r="J338" s="29" t="str">
        <f>VLOOKUP(Sales[[#This Row],[Product ID]],Products[],3,)</f>
        <v>Project Finance Template - Automated Schedules</v>
      </c>
    </row>
    <row r="339" spans="2:10">
      <c r="B339" s="33">
        <v>40875</v>
      </c>
      <c r="C339" s="29" t="s">
        <v>64</v>
      </c>
      <c r="D339" s="29" t="s">
        <v>86</v>
      </c>
      <c r="E339" s="29">
        <v>4</v>
      </c>
      <c r="F339" s="29" t="s">
        <v>72</v>
      </c>
      <c r="G339" s="29" t="s">
        <v>73</v>
      </c>
      <c r="H339" s="34">
        <f>IF(Sales[[#This Row],[Channel]]="Affiliate",VLOOKUP(Sales[[#This Row],[Product ID]],Products[],5,)*VLOOKUP(Sales[[#This Row],[Product ID]],Products[],6,)*Sales[[#This Row],[Units]]*66,0)</f>
        <v>292.64400000000001</v>
      </c>
      <c r="I339" s="35">
        <f>VLOOKUP(Sales[[#This Row],[Product ID]],Products[],5,)*Sales[[#This Row],[Units]]*66</f>
        <v>5852.8799999999992</v>
      </c>
      <c r="J339" s="29" t="str">
        <f>VLOOKUP(Sales[[#This Row],[Product ID]],Products[],3,)</f>
        <v>StartUp Modeling Template - New</v>
      </c>
    </row>
    <row r="340" spans="2:10">
      <c r="B340" s="33">
        <v>40876</v>
      </c>
      <c r="C340" s="29" t="s">
        <v>56</v>
      </c>
      <c r="D340" s="29" t="s">
        <v>88</v>
      </c>
      <c r="E340" s="29">
        <v>3</v>
      </c>
      <c r="F340" s="29" t="s">
        <v>72</v>
      </c>
      <c r="G340" s="29" t="s">
        <v>59</v>
      </c>
      <c r="H340" s="34">
        <f>IF(Sales[[#This Row],[Channel]]="Affiliate",VLOOKUP(Sales[[#This Row],[Product ID]],Products[],5,)*VLOOKUP(Sales[[#This Row],[Product ID]],Products[],6,)*Sales[[#This Row],[Units]]*66,0)</f>
        <v>427.68</v>
      </c>
      <c r="I340" s="35">
        <f>VLOOKUP(Sales[[#This Row],[Product ID]],Products[],5,)*Sales[[#This Row],[Units]]*66</f>
        <v>5346</v>
      </c>
      <c r="J340" s="29" t="str">
        <f>VLOOKUP(Sales[[#This Row],[Product ID]],Products[],3,)</f>
        <v>Project Finance - Automated Schedules</v>
      </c>
    </row>
    <row r="341" spans="2:10">
      <c r="B341" s="33">
        <v>40877</v>
      </c>
      <c r="C341" s="29" t="s">
        <v>56</v>
      </c>
      <c r="D341" s="29" t="s">
        <v>65</v>
      </c>
      <c r="E341" s="29">
        <v>3</v>
      </c>
      <c r="F341" s="29" t="s">
        <v>72</v>
      </c>
      <c r="G341" s="29" t="s">
        <v>73</v>
      </c>
      <c r="H341" s="34">
        <f>IF(Sales[[#This Row],[Channel]]="Affiliate",VLOOKUP(Sales[[#This Row],[Product ID]],Products[],5,)*VLOOKUP(Sales[[#This Row],[Product ID]],Products[],6,)*Sales[[#This Row],[Units]]*66,0)</f>
        <v>23.759999999999998</v>
      </c>
      <c r="I341" s="35">
        <f>VLOOKUP(Sales[[#This Row],[Product ID]],Products[],5,)*Sales[[#This Row],[Units]]*66</f>
        <v>1188</v>
      </c>
      <c r="J341" s="29" t="str">
        <f>VLOOKUP(Sales[[#This Row],[Product ID]],Products[],3,)</f>
        <v>Football Field Charts Template</v>
      </c>
    </row>
    <row r="342" spans="2:10">
      <c r="B342" s="33">
        <v>40878</v>
      </c>
      <c r="C342" s="29" t="s">
        <v>56</v>
      </c>
      <c r="D342" s="29" t="s">
        <v>86</v>
      </c>
      <c r="E342" s="29">
        <v>2</v>
      </c>
      <c r="F342" s="29" t="s">
        <v>72</v>
      </c>
      <c r="G342" s="29" t="s">
        <v>59</v>
      </c>
      <c r="H342" s="34">
        <f>IF(Sales[[#This Row],[Channel]]="Affiliate",VLOOKUP(Sales[[#This Row],[Product ID]],Products[],5,)*VLOOKUP(Sales[[#This Row],[Product ID]],Products[],6,)*Sales[[#This Row],[Units]]*66,0)</f>
        <v>146.322</v>
      </c>
      <c r="I342" s="35">
        <f>VLOOKUP(Sales[[#This Row],[Product ID]],Products[],5,)*Sales[[#This Row],[Units]]*66</f>
        <v>2926.4399999999996</v>
      </c>
      <c r="J342" s="29" t="str">
        <f>VLOOKUP(Sales[[#This Row],[Product ID]],Products[],3,)</f>
        <v>StartUp Modeling Template - New</v>
      </c>
    </row>
    <row r="343" spans="2:10">
      <c r="B343" s="33">
        <v>40878</v>
      </c>
      <c r="C343" s="29" t="s">
        <v>56</v>
      </c>
      <c r="D343" s="29" t="s">
        <v>60</v>
      </c>
      <c r="E343" s="29">
        <v>3</v>
      </c>
      <c r="F343" s="29" t="s">
        <v>58</v>
      </c>
      <c r="G343" s="29" t="s">
        <v>59</v>
      </c>
      <c r="H343" s="34">
        <f>IF(Sales[[#This Row],[Channel]]="Affiliate",VLOOKUP(Sales[[#This Row],[Product ID]],Products[],5,)*VLOOKUP(Sales[[#This Row],[Product ID]],Products[],6,)*Sales[[#This Row],[Units]]*66,0)</f>
        <v>0</v>
      </c>
      <c r="I343" s="35">
        <f>VLOOKUP(Sales[[#This Row],[Product ID]],Products[],5,)*Sales[[#This Row],[Units]]*66</f>
        <v>0</v>
      </c>
      <c r="J343" s="29" t="str">
        <f>VLOOKUP(Sales[[#This Row],[Product ID]],Products[],3,)</f>
        <v>Ebook - Guide to Understanding Financial Statements</v>
      </c>
    </row>
    <row r="344" spans="2:10">
      <c r="B344" s="33">
        <v>40878</v>
      </c>
      <c r="C344" s="29" t="s">
        <v>64</v>
      </c>
      <c r="D344" s="29" t="s">
        <v>65</v>
      </c>
      <c r="E344" s="29">
        <v>4</v>
      </c>
      <c r="F344" s="29" t="s">
        <v>72</v>
      </c>
      <c r="G344" s="29" t="s">
        <v>59</v>
      </c>
      <c r="H344" s="34">
        <f>IF(Sales[[#This Row],[Channel]]="Affiliate",VLOOKUP(Sales[[#This Row],[Product ID]],Products[],5,)*VLOOKUP(Sales[[#This Row],[Product ID]],Products[],6,)*Sales[[#This Row],[Units]]*66,0)</f>
        <v>31.68</v>
      </c>
      <c r="I344" s="35">
        <f>VLOOKUP(Sales[[#This Row],[Product ID]],Products[],5,)*Sales[[#This Row],[Units]]*66</f>
        <v>1584</v>
      </c>
      <c r="J344" s="29" t="str">
        <f>VLOOKUP(Sales[[#This Row],[Product ID]],Products[],3,)</f>
        <v>Football Field Charts Template</v>
      </c>
    </row>
    <row r="345" spans="2:10">
      <c r="B345" s="33">
        <v>40878</v>
      </c>
      <c r="C345" s="29" t="s">
        <v>98</v>
      </c>
      <c r="D345" s="29" t="s">
        <v>83</v>
      </c>
      <c r="E345" s="29">
        <v>2</v>
      </c>
      <c r="F345" s="29" t="s">
        <v>58</v>
      </c>
      <c r="G345" s="29" t="s">
        <v>59</v>
      </c>
      <c r="H345" s="34">
        <f>IF(Sales[[#This Row],[Channel]]="Affiliate",VLOOKUP(Sales[[#This Row],[Product ID]],Products[],5,)*VLOOKUP(Sales[[#This Row],[Product ID]],Products[],6,)*Sales[[#This Row],[Units]]*66,0)</f>
        <v>0</v>
      </c>
      <c r="I345" s="35">
        <f>VLOOKUP(Sales[[#This Row],[Product ID]],Products[],5,)*Sales[[#This Row],[Units]]*66</f>
        <v>3956.04</v>
      </c>
      <c r="J345" s="29" t="str">
        <f>VLOOKUP(Sales[[#This Row],[Product ID]],Products[],3,)</f>
        <v>Cash Flow Modeling Course</v>
      </c>
    </row>
    <row r="346" spans="2:10">
      <c r="B346" s="33">
        <v>40879</v>
      </c>
      <c r="C346" s="29" t="s">
        <v>64</v>
      </c>
      <c r="D346" s="29" t="s">
        <v>76</v>
      </c>
      <c r="E346" s="29">
        <v>2</v>
      </c>
      <c r="F346" s="29" t="s">
        <v>72</v>
      </c>
      <c r="G346" s="29" t="s">
        <v>59</v>
      </c>
      <c r="H346" s="34">
        <f>IF(Sales[[#This Row],[Channel]]="Affiliate",VLOOKUP(Sales[[#This Row],[Product ID]],Products[],5,)*VLOOKUP(Sales[[#This Row],[Product ID]],Products[],6,)*Sales[[#This Row],[Units]]*66,0)</f>
        <v>99</v>
      </c>
      <c r="I346" s="35">
        <f>VLOOKUP(Sales[[#This Row],[Product ID]],Products[],5,)*Sales[[#This Row],[Units]]*66</f>
        <v>1980</v>
      </c>
      <c r="J346" s="29" t="str">
        <f>VLOOKUP(Sales[[#This Row],[Product ID]],Products[],3,)</f>
        <v>Cash Flow Template -  V 2.0</v>
      </c>
    </row>
    <row r="347" spans="2:10">
      <c r="B347" s="33">
        <v>40879</v>
      </c>
      <c r="C347" s="29" t="s">
        <v>56</v>
      </c>
      <c r="D347" s="29" t="s">
        <v>57</v>
      </c>
      <c r="E347" s="29">
        <v>3</v>
      </c>
      <c r="F347" s="29" t="s">
        <v>72</v>
      </c>
      <c r="G347" s="29" t="s">
        <v>59</v>
      </c>
      <c r="H347" s="34">
        <f>IF(Sales[[#This Row],[Channel]]="Affiliate",VLOOKUP(Sales[[#This Row],[Product ID]],Products[],5,)*VLOOKUP(Sales[[#This Row],[Product ID]],Products[],6,)*Sales[[#This Row],[Units]]*66,0)</f>
        <v>148.5</v>
      </c>
      <c r="I347" s="35">
        <f>VLOOKUP(Sales[[#This Row],[Product ID]],Products[],5,)*Sales[[#This Row],[Units]]*66</f>
        <v>2970</v>
      </c>
      <c r="J347" s="29" t="str">
        <f>VLOOKUP(Sales[[#This Row],[Product ID]],Products[],3,)</f>
        <v>Balance Sheet Template -  V 1.1</v>
      </c>
    </row>
    <row r="348" spans="2:10">
      <c r="B348" s="33">
        <v>40879</v>
      </c>
      <c r="C348" s="29" t="s">
        <v>56</v>
      </c>
      <c r="D348" s="29" t="s">
        <v>81</v>
      </c>
      <c r="E348" s="29">
        <v>1</v>
      </c>
      <c r="F348" s="29" t="s">
        <v>58</v>
      </c>
      <c r="G348" s="29" t="s">
        <v>59</v>
      </c>
      <c r="H348" s="34">
        <f>IF(Sales[[#This Row],[Channel]]="Affiliate",VLOOKUP(Sales[[#This Row],[Product ID]],Products[],5,)*VLOOKUP(Sales[[#This Row],[Product ID]],Products[],6,)*Sales[[#This Row],[Units]]*66,0)</f>
        <v>0</v>
      </c>
      <c r="I348" s="35">
        <f>VLOOKUP(Sales[[#This Row],[Product ID]],Products[],5,)*Sales[[#This Row],[Units]]*66</f>
        <v>1384.02</v>
      </c>
      <c r="J348" s="29" t="str">
        <f>VLOOKUP(Sales[[#This Row],[Product ID]],Products[],3,)</f>
        <v>Real Estate Template - V 1</v>
      </c>
    </row>
    <row r="349" spans="2:10">
      <c r="B349" s="33">
        <v>40880</v>
      </c>
      <c r="C349" s="29" t="s">
        <v>98</v>
      </c>
      <c r="D349" s="29" t="s">
        <v>60</v>
      </c>
      <c r="E349" s="29">
        <v>4</v>
      </c>
      <c r="F349" s="29" t="s">
        <v>72</v>
      </c>
      <c r="G349" s="29" t="s">
        <v>73</v>
      </c>
      <c r="H349" s="34">
        <f>IF(Sales[[#This Row],[Channel]]="Affiliate",VLOOKUP(Sales[[#This Row],[Product ID]],Products[],5,)*VLOOKUP(Sales[[#This Row],[Product ID]],Products[],6,)*Sales[[#This Row],[Units]]*66,0)</f>
        <v>0</v>
      </c>
      <c r="I349" s="35">
        <f>VLOOKUP(Sales[[#This Row],[Product ID]],Products[],5,)*Sales[[#This Row],[Units]]*66</f>
        <v>0</v>
      </c>
      <c r="J349" s="29" t="str">
        <f>VLOOKUP(Sales[[#This Row],[Product ID]],Products[],3,)</f>
        <v>Ebook - Guide to Understanding Financial Statements</v>
      </c>
    </row>
    <row r="350" spans="2:10">
      <c r="B350" s="33">
        <v>40880</v>
      </c>
      <c r="C350" s="29" t="s">
        <v>56</v>
      </c>
      <c r="D350" s="29" t="s">
        <v>69</v>
      </c>
      <c r="E350" s="29">
        <v>3</v>
      </c>
      <c r="F350" s="29" t="s">
        <v>72</v>
      </c>
      <c r="G350" s="29" t="s">
        <v>59</v>
      </c>
      <c r="H350" s="34">
        <f>IF(Sales[[#This Row],[Channel]]="Affiliate",VLOOKUP(Sales[[#This Row],[Product ID]],Products[],5,)*VLOOKUP(Sales[[#This Row],[Product ID]],Products[],6,)*Sales[[#This Row],[Units]]*66,0)</f>
        <v>689.04</v>
      </c>
      <c r="I350" s="35">
        <f>VLOOKUP(Sales[[#This Row],[Product ID]],Products[],5,)*Sales[[#This Row],[Units]]*66</f>
        <v>8613</v>
      </c>
      <c r="J350" s="29" t="str">
        <f>VLOOKUP(Sales[[#This Row],[Product ID]],Products[],3,)</f>
        <v>Practical Business Modeling Course</v>
      </c>
    </row>
    <row r="351" spans="2:10">
      <c r="B351" s="33">
        <v>40880</v>
      </c>
      <c r="C351" s="29" t="s">
        <v>56</v>
      </c>
      <c r="D351" s="29" t="s">
        <v>78</v>
      </c>
      <c r="E351" s="29">
        <v>3</v>
      </c>
      <c r="F351" s="29" t="s">
        <v>58</v>
      </c>
      <c r="G351" s="29" t="s">
        <v>59</v>
      </c>
      <c r="H351" s="34">
        <f>IF(Sales[[#This Row],[Channel]]="Affiliate",VLOOKUP(Sales[[#This Row],[Product ID]],Products[],5,)*VLOOKUP(Sales[[#This Row],[Product ID]],Products[],6,)*Sales[[#This Row],[Units]]*66,0)</f>
        <v>0</v>
      </c>
      <c r="I351" s="35">
        <f>VLOOKUP(Sales[[#This Row],[Product ID]],Products[],5,)*Sales[[#This Row],[Units]]*66</f>
        <v>2970</v>
      </c>
      <c r="J351" s="29" t="str">
        <f>VLOOKUP(Sales[[#This Row],[Product ID]],Products[],3,)</f>
        <v>P&amp;L Statement Template -  V 2.0</v>
      </c>
    </row>
    <row r="352" spans="2:10">
      <c r="B352" s="33">
        <v>40881</v>
      </c>
      <c r="C352" s="29" t="s">
        <v>98</v>
      </c>
      <c r="D352" s="29" t="s">
        <v>60</v>
      </c>
      <c r="E352" s="29">
        <v>3</v>
      </c>
      <c r="F352" s="29" t="s">
        <v>72</v>
      </c>
      <c r="G352" s="29" t="s">
        <v>73</v>
      </c>
      <c r="H352" s="34">
        <f>IF(Sales[[#This Row],[Channel]]="Affiliate",VLOOKUP(Sales[[#This Row],[Product ID]],Products[],5,)*VLOOKUP(Sales[[#This Row],[Product ID]],Products[],6,)*Sales[[#This Row],[Units]]*66,0)</f>
        <v>0</v>
      </c>
      <c r="I352" s="35">
        <f>VLOOKUP(Sales[[#This Row],[Product ID]],Products[],5,)*Sales[[#This Row],[Units]]*66</f>
        <v>0</v>
      </c>
      <c r="J352" s="29" t="str">
        <f>VLOOKUP(Sales[[#This Row],[Product ID]],Products[],3,)</f>
        <v>Ebook - Guide to Understanding Financial Statements</v>
      </c>
    </row>
    <row r="353" spans="2:10">
      <c r="B353" s="33">
        <v>40882</v>
      </c>
      <c r="C353" s="29" t="s">
        <v>64</v>
      </c>
      <c r="D353" s="29" t="s">
        <v>83</v>
      </c>
      <c r="E353" s="29">
        <v>1</v>
      </c>
      <c r="F353" s="29" t="s">
        <v>80</v>
      </c>
      <c r="G353" s="29" t="s">
        <v>73</v>
      </c>
      <c r="H353" s="34">
        <f>IF(Sales[[#This Row],[Channel]]="Affiliate",VLOOKUP(Sales[[#This Row],[Product ID]],Products[],5,)*VLOOKUP(Sales[[#This Row],[Product ID]],Products[],6,)*Sales[[#This Row],[Units]]*66,0)</f>
        <v>0</v>
      </c>
      <c r="I353" s="35">
        <f>VLOOKUP(Sales[[#This Row],[Product ID]],Products[],5,)*Sales[[#This Row],[Units]]*66</f>
        <v>1978.02</v>
      </c>
      <c r="J353" s="29" t="str">
        <f>VLOOKUP(Sales[[#This Row],[Product ID]],Products[],3,)</f>
        <v>Cash Flow Modeling Course</v>
      </c>
    </row>
    <row r="354" spans="2:10">
      <c r="B354" s="33">
        <v>40882</v>
      </c>
      <c r="C354" s="29" t="s">
        <v>56</v>
      </c>
      <c r="D354" s="29" t="s">
        <v>84</v>
      </c>
      <c r="E354" s="29">
        <v>4</v>
      </c>
      <c r="F354" s="29" t="s">
        <v>72</v>
      </c>
      <c r="G354" s="29" t="s">
        <v>73</v>
      </c>
      <c r="H354" s="34">
        <f>IF(Sales[[#This Row],[Channel]]="Affiliate",VLOOKUP(Sales[[#This Row],[Product ID]],Products[],5,)*VLOOKUP(Sales[[#This Row],[Product ID]],Products[],6,)*Sales[[#This Row],[Units]]*66,0)</f>
        <v>276.80399999999997</v>
      </c>
      <c r="I354" s="35">
        <f>VLOOKUP(Sales[[#This Row],[Product ID]],Products[],5,)*Sales[[#This Row],[Units]]*66</f>
        <v>5536.08</v>
      </c>
      <c r="J354" s="29" t="str">
        <f>VLOOKUP(Sales[[#This Row],[Product ID]],Products[],3,)</f>
        <v>Project Finance Template - Automated Schedules</v>
      </c>
    </row>
    <row r="355" spans="2:10">
      <c r="B355" s="33">
        <v>40882</v>
      </c>
      <c r="C355" s="29" t="s">
        <v>56</v>
      </c>
      <c r="D355" s="29" t="s">
        <v>88</v>
      </c>
      <c r="E355" s="29">
        <v>4</v>
      </c>
      <c r="F355" s="29" t="s">
        <v>72</v>
      </c>
      <c r="G355" s="29" t="s">
        <v>59</v>
      </c>
      <c r="H355" s="34">
        <f>IF(Sales[[#This Row],[Channel]]="Affiliate",VLOOKUP(Sales[[#This Row],[Product ID]],Products[],5,)*VLOOKUP(Sales[[#This Row],[Product ID]],Products[],6,)*Sales[[#This Row],[Units]]*66,0)</f>
        <v>570.24</v>
      </c>
      <c r="I355" s="35">
        <f>VLOOKUP(Sales[[#This Row],[Product ID]],Products[],5,)*Sales[[#This Row],[Units]]*66</f>
        <v>7128</v>
      </c>
      <c r="J355" s="29" t="str">
        <f>VLOOKUP(Sales[[#This Row],[Product ID]],Products[],3,)</f>
        <v>Project Finance - Automated Schedules</v>
      </c>
    </row>
    <row r="356" spans="2:10">
      <c r="B356" s="33">
        <v>40882</v>
      </c>
      <c r="C356" s="29" t="s">
        <v>56</v>
      </c>
      <c r="D356" s="29" t="s">
        <v>57</v>
      </c>
      <c r="E356" s="29">
        <v>3</v>
      </c>
      <c r="F356" s="29" t="s">
        <v>72</v>
      </c>
      <c r="G356" s="29" t="s">
        <v>59</v>
      </c>
      <c r="H356" s="34">
        <f>IF(Sales[[#This Row],[Channel]]="Affiliate",VLOOKUP(Sales[[#This Row],[Product ID]],Products[],5,)*VLOOKUP(Sales[[#This Row],[Product ID]],Products[],6,)*Sales[[#This Row],[Units]]*66,0)</f>
        <v>148.5</v>
      </c>
      <c r="I356" s="35">
        <f>VLOOKUP(Sales[[#This Row],[Product ID]],Products[],5,)*Sales[[#This Row],[Units]]*66</f>
        <v>2970</v>
      </c>
      <c r="J356" s="29" t="str">
        <f>VLOOKUP(Sales[[#This Row],[Product ID]],Products[],3,)</f>
        <v>Balance Sheet Template -  V 1.1</v>
      </c>
    </row>
    <row r="357" spans="2:10">
      <c r="B357" s="33">
        <v>40882</v>
      </c>
      <c r="C357" s="29" t="s">
        <v>64</v>
      </c>
      <c r="D357" s="29" t="s">
        <v>57</v>
      </c>
      <c r="E357" s="29">
        <v>2</v>
      </c>
      <c r="F357" s="29" t="s">
        <v>72</v>
      </c>
      <c r="G357" s="29" t="s">
        <v>59</v>
      </c>
      <c r="H357" s="34">
        <f>IF(Sales[[#This Row],[Channel]]="Affiliate",VLOOKUP(Sales[[#This Row],[Product ID]],Products[],5,)*VLOOKUP(Sales[[#This Row],[Product ID]],Products[],6,)*Sales[[#This Row],[Units]]*66,0)</f>
        <v>99</v>
      </c>
      <c r="I357" s="35">
        <f>VLOOKUP(Sales[[#This Row],[Product ID]],Products[],5,)*Sales[[#This Row],[Units]]*66</f>
        <v>1980</v>
      </c>
      <c r="J357" s="29" t="str">
        <f>VLOOKUP(Sales[[#This Row],[Product ID]],Products[],3,)</f>
        <v>Balance Sheet Template -  V 1.1</v>
      </c>
    </row>
    <row r="358" spans="2:10">
      <c r="B358" s="33">
        <v>40883</v>
      </c>
      <c r="C358" s="29" t="s">
        <v>56</v>
      </c>
      <c r="D358" s="29" t="s">
        <v>84</v>
      </c>
      <c r="E358" s="29">
        <v>2</v>
      </c>
      <c r="F358" s="29" t="s">
        <v>58</v>
      </c>
      <c r="G358" s="29" t="s">
        <v>59</v>
      </c>
      <c r="H358" s="34">
        <f>IF(Sales[[#This Row],[Channel]]="Affiliate",VLOOKUP(Sales[[#This Row],[Product ID]],Products[],5,)*VLOOKUP(Sales[[#This Row],[Product ID]],Products[],6,)*Sales[[#This Row],[Units]]*66,0)</f>
        <v>0</v>
      </c>
      <c r="I358" s="35">
        <f>VLOOKUP(Sales[[#This Row],[Product ID]],Products[],5,)*Sales[[#This Row],[Units]]*66</f>
        <v>2768.04</v>
      </c>
      <c r="J358" s="29" t="str">
        <f>VLOOKUP(Sales[[#This Row],[Product ID]],Products[],3,)</f>
        <v>Project Finance Template - Automated Schedules</v>
      </c>
    </row>
    <row r="359" spans="2:10">
      <c r="B359" s="33">
        <v>40884</v>
      </c>
      <c r="C359" s="29" t="s">
        <v>56</v>
      </c>
      <c r="D359" s="29" t="s">
        <v>83</v>
      </c>
      <c r="E359" s="29">
        <v>2</v>
      </c>
      <c r="F359" s="29" t="s">
        <v>58</v>
      </c>
      <c r="G359" s="29" t="s">
        <v>59</v>
      </c>
      <c r="H359" s="34">
        <f>IF(Sales[[#This Row],[Channel]]="Affiliate",VLOOKUP(Sales[[#This Row],[Product ID]],Products[],5,)*VLOOKUP(Sales[[#This Row],[Product ID]],Products[],6,)*Sales[[#This Row],[Units]]*66,0)</f>
        <v>0</v>
      </c>
      <c r="I359" s="35">
        <f>VLOOKUP(Sales[[#This Row],[Product ID]],Products[],5,)*Sales[[#This Row],[Units]]*66</f>
        <v>3956.04</v>
      </c>
      <c r="J359" s="29" t="str">
        <f>VLOOKUP(Sales[[#This Row],[Product ID]],Products[],3,)</f>
        <v>Cash Flow Modeling Course</v>
      </c>
    </row>
    <row r="360" spans="2:10">
      <c r="B360" s="33">
        <v>40885</v>
      </c>
      <c r="C360" s="29" t="s">
        <v>64</v>
      </c>
      <c r="D360" s="29" t="s">
        <v>86</v>
      </c>
      <c r="E360" s="29">
        <v>1</v>
      </c>
      <c r="F360" s="29" t="s">
        <v>58</v>
      </c>
      <c r="G360" s="29" t="s">
        <v>73</v>
      </c>
      <c r="H360" s="34">
        <f>IF(Sales[[#This Row],[Channel]]="Affiliate",VLOOKUP(Sales[[#This Row],[Product ID]],Products[],5,)*VLOOKUP(Sales[[#This Row],[Product ID]],Products[],6,)*Sales[[#This Row],[Units]]*66,0)</f>
        <v>0</v>
      </c>
      <c r="I360" s="35">
        <f>VLOOKUP(Sales[[#This Row],[Product ID]],Products[],5,)*Sales[[#This Row],[Units]]*66</f>
        <v>1463.2199999999998</v>
      </c>
      <c r="J360" s="29" t="str">
        <f>VLOOKUP(Sales[[#This Row],[Product ID]],Products[],3,)</f>
        <v>StartUp Modeling Template - New</v>
      </c>
    </row>
    <row r="361" spans="2:10">
      <c r="B361" s="33">
        <v>40885</v>
      </c>
      <c r="C361" s="29" t="s">
        <v>98</v>
      </c>
      <c r="D361" s="29" t="s">
        <v>81</v>
      </c>
      <c r="E361" s="29">
        <v>4</v>
      </c>
      <c r="F361" s="29" t="s">
        <v>80</v>
      </c>
      <c r="G361" s="29" t="s">
        <v>59</v>
      </c>
      <c r="H361" s="34">
        <f>IF(Sales[[#This Row],[Channel]]="Affiliate",VLOOKUP(Sales[[#This Row],[Product ID]],Products[],5,)*VLOOKUP(Sales[[#This Row],[Product ID]],Products[],6,)*Sales[[#This Row],[Units]]*66,0)</f>
        <v>0</v>
      </c>
      <c r="I361" s="35">
        <f>VLOOKUP(Sales[[#This Row],[Product ID]],Products[],5,)*Sales[[#This Row],[Units]]*66</f>
        <v>5536.08</v>
      </c>
      <c r="J361" s="29" t="str">
        <f>VLOOKUP(Sales[[#This Row],[Product ID]],Products[],3,)</f>
        <v>Real Estate Template - V 1</v>
      </c>
    </row>
    <row r="362" spans="2:10">
      <c r="B362" s="33">
        <v>40886</v>
      </c>
      <c r="C362" s="29" t="s">
        <v>64</v>
      </c>
      <c r="D362" s="29" t="s">
        <v>83</v>
      </c>
      <c r="E362" s="29">
        <v>1</v>
      </c>
      <c r="F362" s="29" t="s">
        <v>80</v>
      </c>
      <c r="G362" s="29" t="s">
        <v>59</v>
      </c>
      <c r="H362" s="34">
        <f>IF(Sales[[#This Row],[Channel]]="Affiliate",VLOOKUP(Sales[[#This Row],[Product ID]],Products[],5,)*VLOOKUP(Sales[[#This Row],[Product ID]],Products[],6,)*Sales[[#This Row],[Units]]*66,0)</f>
        <v>0</v>
      </c>
      <c r="I362" s="35">
        <f>VLOOKUP(Sales[[#This Row],[Product ID]],Products[],5,)*Sales[[#This Row],[Units]]*66</f>
        <v>1978.02</v>
      </c>
      <c r="J362" s="29" t="str">
        <f>VLOOKUP(Sales[[#This Row],[Product ID]],Products[],3,)</f>
        <v>Cash Flow Modeling Course</v>
      </c>
    </row>
    <row r="363" spans="2:10">
      <c r="B363" s="33">
        <v>40886</v>
      </c>
      <c r="C363" s="29" t="s">
        <v>98</v>
      </c>
      <c r="D363" s="29" t="s">
        <v>60</v>
      </c>
      <c r="E363" s="29">
        <v>1</v>
      </c>
      <c r="F363" s="29" t="s">
        <v>58</v>
      </c>
      <c r="G363" s="29" t="s">
        <v>59</v>
      </c>
      <c r="H363" s="34">
        <f>IF(Sales[[#This Row],[Channel]]="Affiliate",VLOOKUP(Sales[[#This Row],[Product ID]],Products[],5,)*VLOOKUP(Sales[[#This Row],[Product ID]],Products[],6,)*Sales[[#This Row],[Units]]*66,0)</f>
        <v>0</v>
      </c>
      <c r="I363" s="35">
        <f>VLOOKUP(Sales[[#This Row],[Product ID]],Products[],5,)*Sales[[#This Row],[Units]]*66</f>
        <v>0</v>
      </c>
      <c r="J363" s="29" t="str">
        <f>VLOOKUP(Sales[[#This Row],[Product ID]],Products[],3,)</f>
        <v>Ebook - Guide to Understanding Financial Statements</v>
      </c>
    </row>
    <row r="364" spans="2:10">
      <c r="B364" s="33">
        <v>40886</v>
      </c>
      <c r="C364" s="29" t="s">
        <v>64</v>
      </c>
      <c r="D364" s="29" t="s">
        <v>60</v>
      </c>
      <c r="E364" s="29">
        <v>3</v>
      </c>
      <c r="F364" s="29" t="s">
        <v>58</v>
      </c>
      <c r="G364" s="29" t="s">
        <v>59</v>
      </c>
      <c r="H364" s="34">
        <f>IF(Sales[[#This Row],[Channel]]="Affiliate",VLOOKUP(Sales[[#This Row],[Product ID]],Products[],5,)*VLOOKUP(Sales[[#This Row],[Product ID]],Products[],6,)*Sales[[#This Row],[Units]]*66,0)</f>
        <v>0</v>
      </c>
      <c r="I364" s="35">
        <f>VLOOKUP(Sales[[#This Row],[Product ID]],Products[],5,)*Sales[[#This Row],[Units]]*66</f>
        <v>0</v>
      </c>
      <c r="J364" s="29" t="str">
        <f>VLOOKUP(Sales[[#This Row],[Product ID]],Products[],3,)</f>
        <v>Ebook - Guide to Understanding Financial Statements</v>
      </c>
    </row>
    <row r="365" spans="2:10">
      <c r="B365" s="33">
        <v>40887</v>
      </c>
      <c r="C365" s="29" t="s">
        <v>56</v>
      </c>
      <c r="D365" s="29" t="s">
        <v>76</v>
      </c>
      <c r="E365" s="29">
        <v>3</v>
      </c>
      <c r="F365" s="29" t="s">
        <v>72</v>
      </c>
      <c r="G365" s="29" t="s">
        <v>59</v>
      </c>
      <c r="H365" s="34">
        <f>IF(Sales[[#This Row],[Channel]]="Affiliate",VLOOKUP(Sales[[#This Row],[Product ID]],Products[],5,)*VLOOKUP(Sales[[#This Row],[Product ID]],Products[],6,)*Sales[[#This Row],[Units]]*66,0)</f>
        <v>148.5</v>
      </c>
      <c r="I365" s="35">
        <f>VLOOKUP(Sales[[#This Row],[Product ID]],Products[],5,)*Sales[[#This Row],[Units]]*66</f>
        <v>2970</v>
      </c>
      <c r="J365" s="29" t="str">
        <f>VLOOKUP(Sales[[#This Row],[Product ID]],Products[],3,)</f>
        <v>Cash Flow Template -  V 2.0</v>
      </c>
    </row>
    <row r="366" spans="2:10">
      <c r="B366" s="33">
        <v>40887</v>
      </c>
      <c r="C366" s="29" t="s">
        <v>64</v>
      </c>
      <c r="D366" s="29" t="s">
        <v>86</v>
      </c>
      <c r="E366" s="29">
        <v>3</v>
      </c>
      <c r="F366" s="29" t="s">
        <v>72</v>
      </c>
      <c r="G366" s="29" t="s">
        <v>59</v>
      </c>
      <c r="H366" s="34">
        <f>IF(Sales[[#This Row],[Channel]]="Affiliate",VLOOKUP(Sales[[#This Row],[Product ID]],Products[],5,)*VLOOKUP(Sales[[#This Row],[Product ID]],Products[],6,)*Sales[[#This Row],[Units]]*66,0)</f>
        <v>219.483</v>
      </c>
      <c r="I366" s="35">
        <f>VLOOKUP(Sales[[#This Row],[Product ID]],Products[],5,)*Sales[[#This Row],[Units]]*66</f>
        <v>4389.66</v>
      </c>
      <c r="J366" s="29" t="str">
        <f>VLOOKUP(Sales[[#This Row],[Product ID]],Products[],3,)</f>
        <v>StartUp Modeling Template - New</v>
      </c>
    </row>
    <row r="367" spans="2:10">
      <c r="B367" s="33">
        <v>40887</v>
      </c>
      <c r="C367" s="29" t="s">
        <v>64</v>
      </c>
      <c r="D367" s="29" t="s">
        <v>86</v>
      </c>
      <c r="E367" s="29">
        <v>5</v>
      </c>
      <c r="F367" s="29" t="s">
        <v>72</v>
      </c>
      <c r="G367" s="29" t="s">
        <v>59</v>
      </c>
      <c r="H367" s="34">
        <f>IF(Sales[[#This Row],[Channel]]="Affiliate",VLOOKUP(Sales[[#This Row],[Product ID]],Products[],5,)*VLOOKUP(Sales[[#This Row],[Product ID]],Products[],6,)*Sales[[#This Row],[Units]]*66,0)</f>
        <v>365.80500000000001</v>
      </c>
      <c r="I367" s="35">
        <f>VLOOKUP(Sales[[#This Row],[Product ID]],Products[],5,)*Sales[[#This Row],[Units]]*66</f>
        <v>7316.0999999999995</v>
      </c>
      <c r="J367" s="29" t="str">
        <f>VLOOKUP(Sales[[#This Row],[Product ID]],Products[],3,)</f>
        <v>StartUp Modeling Template - New</v>
      </c>
    </row>
    <row r="368" spans="2:10">
      <c r="B368" s="33">
        <v>40888</v>
      </c>
      <c r="C368" s="29" t="s">
        <v>64</v>
      </c>
      <c r="D368" s="29" t="s">
        <v>84</v>
      </c>
      <c r="E368" s="29">
        <v>1</v>
      </c>
      <c r="F368" s="29" t="s">
        <v>58</v>
      </c>
      <c r="G368" s="29" t="s">
        <v>59</v>
      </c>
      <c r="H368" s="34">
        <f>IF(Sales[[#This Row],[Channel]]="Affiliate",VLOOKUP(Sales[[#This Row],[Product ID]],Products[],5,)*VLOOKUP(Sales[[#This Row],[Product ID]],Products[],6,)*Sales[[#This Row],[Units]]*66,0)</f>
        <v>0</v>
      </c>
      <c r="I368" s="35">
        <f>VLOOKUP(Sales[[#This Row],[Product ID]],Products[],5,)*Sales[[#This Row],[Units]]*66</f>
        <v>1384.02</v>
      </c>
      <c r="J368" s="29" t="str">
        <f>VLOOKUP(Sales[[#This Row],[Product ID]],Products[],3,)</f>
        <v>Project Finance Template - Automated Schedules</v>
      </c>
    </row>
    <row r="369" spans="2:10">
      <c r="B369" s="33">
        <v>40888</v>
      </c>
      <c r="C369" s="29" t="s">
        <v>64</v>
      </c>
      <c r="D369" s="29" t="s">
        <v>76</v>
      </c>
      <c r="E369" s="29">
        <v>2</v>
      </c>
      <c r="F369" s="29" t="s">
        <v>58</v>
      </c>
      <c r="G369" s="29" t="s">
        <v>73</v>
      </c>
      <c r="H369" s="34">
        <f>IF(Sales[[#This Row],[Channel]]="Affiliate",VLOOKUP(Sales[[#This Row],[Product ID]],Products[],5,)*VLOOKUP(Sales[[#This Row],[Product ID]],Products[],6,)*Sales[[#This Row],[Units]]*66,0)</f>
        <v>0</v>
      </c>
      <c r="I369" s="35">
        <f>VLOOKUP(Sales[[#This Row],[Product ID]],Products[],5,)*Sales[[#This Row],[Units]]*66</f>
        <v>1980</v>
      </c>
      <c r="J369" s="29" t="str">
        <f>VLOOKUP(Sales[[#This Row],[Product ID]],Products[],3,)</f>
        <v>Cash Flow Template -  V 2.0</v>
      </c>
    </row>
    <row r="370" spans="2:10">
      <c r="B370" s="33">
        <v>40889</v>
      </c>
      <c r="C370" s="29" t="s">
        <v>56</v>
      </c>
      <c r="D370" s="29" t="s">
        <v>81</v>
      </c>
      <c r="E370" s="29">
        <v>3</v>
      </c>
      <c r="F370" s="29" t="s">
        <v>72</v>
      </c>
      <c r="G370" s="29" t="s">
        <v>73</v>
      </c>
      <c r="H370" s="34">
        <f>IF(Sales[[#This Row],[Channel]]="Affiliate",VLOOKUP(Sales[[#This Row],[Product ID]],Products[],5,)*VLOOKUP(Sales[[#This Row],[Product ID]],Products[],6,)*Sales[[#This Row],[Units]]*66,0)</f>
        <v>207.60300000000001</v>
      </c>
      <c r="I370" s="35">
        <f>VLOOKUP(Sales[[#This Row],[Product ID]],Products[],5,)*Sales[[#This Row],[Units]]*66</f>
        <v>4152.0599999999995</v>
      </c>
      <c r="J370" s="29" t="str">
        <f>VLOOKUP(Sales[[#This Row],[Product ID]],Products[],3,)</f>
        <v>Real Estate Template - V 1</v>
      </c>
    </row>
    <row r="371" spans="2:10">
      <c r="B371" s="33">
        <v>40889</v>
      </c>
      <c r="C371" s="29" t="s">
        <v>56</v>
      </c>
      <c r="D371" s="29" t="s">
        <v>76</v>
      </c>
      <c r="E371" s="29">
        <v>4</v>
      </c>
      <c r="F371" s="29" t="s">
        <v>58</v>
      </c>
      <c r="G371" s="29" t="s">
        <v>73</v>
      </c>
      <c r="H371" s="34">
        <f>IF(Sales[[#This Row],[Channel]]="Affiliate",VLOOKUP(Sales[[#This Row],[Product ID]],Products[],5,)*VLOOKUP(Sales[[#This Row],[Product ID]],Products[],6,)*Sales[[#This Row],[Units]]*66,0)</f>
        <v>0</v>
      </c>
      <c r="I371" s="35">
        <f>VLOOKUP(Sales[[#This Row],[Product ID]],Products[],5,)*Sales[[#This Row],[Units]]*66</f>
        <v>3960</v>
      </c>
      <c r="J371" s="29" t="str">
        <f>VLOOKUP(Sales[[#This Row],[Product ID]],Products[],3,)</f>
        <v>Cash Flow Template -  V 2.0</v>
      </c>
    </row>
    <row r="372" spans="2:10">
      <c r="B372" s="33">
        <v>40891</v>
      </c>
      <c r="C372" s="29" t="s">
        <v>64</v>
      </c>
      <c r="D372" s="29" t="s">
        <v>86</v>
      </c>
      <c r="E372" s="29">
        <v>4</v>
      </c>
      <c r="F372" s="29" t="s">
        <v>72</v>
      </c>
      <c r="G372" s="29" t="s">
        <v>59</v>
      </c>
      <c r="H372" s="34">
        <f>IF(Sales[[#This Row],[Channel]]="Affiliate",VLOOKUP(Sales[[#This Row],[Product ID]],Products[],5,)*VLOOKUP(Sales[[#This Row],[Product ID]],Products[],6,)*Sales[[#This Row],[Units]]*66,0)</f>
        <v>292.64400000000001</v>
      </c>
      <c r="I372" s="35">
        <f>VLOOKUP(Sales[[#This Row],[Product ID]],Products[],5,)*Sales[[#This Row],[Units]]*66</f>
        <v>5852.8799999999992</v>
      </c>
      <c r="J372" s="29" t="str">
        <f>VLOOKUP(Sales[[#This Row],[Product ID]],Products[],3,)</f>
        <v>StartUp Modeling Template - New</v>
      </c>
    </row>
    <row r="373" spans="2:10">
      <c r="B373" s="33">
        <v>40892</v>
      </c>
      <c r="C373" s="29" t="s">
        <v>64</v>
      </c>
      <c r="D373" s="29" t="s">
        <v>81</v>
      </c>
      <c r="E373" s="29">
        <v>1</v>
      </c>
      <c r="F373" s="29" t="s">
        <v>58</v>
      </c>
      <c r="G373" s="29" t="s">
        <v>59</v>
      </c>
      <c r="H373" s="34">
        <f>IF(Sales[[#This Row],[Channel]]="Affiliate",VLOOKUP(Sales[[#This Row],[Product ID]],Products[],5,)*VLOOKUP(Sales[[#This Row],[Product ID]],Products[],6,)*Sales[[#This Row],[Units]]*66,0)</f>
        <v>0</v>
      </c>
      <c r="I373" s="35">
        <f>VLOOKUP(Sales[[#This Row],[Product ID]],Products[],5,)*Sales[[#This Row],[Units]]*66</f>
        <v>1384.02</v>
      </c>
      <c r="J373" s="29" t="str">
        <f>VLOOKUP(Sales[[#This Row],[Product ID]],Products[],3,)</f>
        <v>Real Estate Template - V 1</v>
      </c>
    </row>
    <row r="374" spans="2:10">
      <c r="B374" s="33">
        <v>40892</v>
      </c>
      <c r="C374" s="29" t="s">
        <v>64</v>
      </c>
      <c r="D374" s="29" t="s">
        <v>88</v>
      </c>
      <c r="E374" s="29">
        <v>1</v>
      </c>
      <c r="F374" s="29" t="s">
        <v>72</v>
      </c>
      <c r="G374" s="29" t="s">
        <v>59</v>
      </c>
      <c r="H374" s="34">
        <f>IF(Sales[[#This Row],[Channel]]="Affiliate",VLOOKUP(Sales[[#This Row],[Product ID]],Products[],5,)*VLOOKUP(Sales[[#This Row],[Product ID]],Products[],6,)*Sales[[#This Row],[Units]]*66,0)</f>
        <v>142.56</v>
      </c>
      <c r="I374" s="35">
        <f>VLOOKUP(Sales[[#This Row],[Product ID]],Products[],5,)*Sales[[#This Row],[Units]]*66</f>
        <v>1782</v>
      </c>
      <c r="J374" s="29" t="str">
        <f>VLOOKUP(Sales[[#This Row],[Product ID]],Products[],3,)</f>
        <v>Project Finance - Automated Schedules</v>
      </c>
    </row>
    <row r="375" spans="2:10">
      <c r="B375" s="33">
        <v>40893</v>
      </c>
      <c r="C375" s="29" t="s">
        <v>64</v>
      </c>
      <c r="D375" s="29" t="s">
        <v>88</v>
      </c>
      <c r="E375" s="29">
        <v>1</v>
      </c>
      <c r="F375" s="29" t="s">
        <v>80</v>
      </c>
      <c r="G375" s="29" t="s">
        <v>73</v>
      </c>
      <c r="H375" s="34">
        <f>IF(Sales[[#This Row],[Channel]]="Affiliate",VLOOKUP(Sales[[#This Row],[Product ID]],Products[],5,)*VLOOKUP(Sales[[#This Row],[Product ID]],Products[],6,)*Sales[[#This Row],[Units]]*66,0)</f>
        <v>0</v>
      </c>
      <c r="I375" s="35">
        <f>VLOOKUP(Sales[[#This Row],[Product ID]],Products[],5,)*Sales[[#This Row],[Units]]*66</f>
        <v>1782</v>
      </c>
      <c r="J375" s="29" t="str">
        <f>VLOOKUP(Sales[[#This Row],[Product ID]],Products[],3,)</f>
        <v>Project Finance - Automated Schedules</v>
      </c>
    </row>
    <row r="376" spans="2:10">
      <c r="B376" s="33">
        <v>40893</v>
      </c>
      <c r="C376" s="29" t="s">
        <v>64</v>
      </c>
      <c r="D376" s="29" t="s">
        <v>60</v>
      </c>
      <c r="E376" s="29">
        <v>2</v>
      </c>
      <c r="F376" s="29" t="s">
        <v>58</v>
      </c>
      <c r="G376" s="29" t="s">
        <v>59</v>
      </c>
      <c r="H376" s="34">
        <f>IF(Sales[[#This Row],[Channel]]="Affiliate",VLOOKUP(Sales[[#This Row],[Product ID]],Products[],5,)*VLOOKUP(Sales[[#This Row],[Product ID]],Products[],6,)*Sales[[#This Row],[Units]]*66,0)</f>
        <v>0</v>
      </c>
      <c r="I376" s="35">
        <f>VLOOKUP(Sales[[#This Row],[Product ID]],Products[],5,)*Sales[[#This Row],[Units]]*66</f>
        <v>0</v>
      </c>
      <c r="J376" s="29" t="str">
        <f>VLOOKUP(Sales[[#This Row],[Product ID]],Products[],3,)</f>
        <v>Ebook - Guide to Understanding Financial Statements</v>
      </c>
    </row>
    <row r="377" spans="2:10">
      <c r="B377" s="33">
        <v>40895</v>
      </c>
      <c r="C377" s="29" t="s">
        <v>64</v>
      </c>
      <c r="D377" s="29" t="s">
        <v>57</v>
      </c>
      <c r="E377" s="29">
        <v>4</v>
      </c>
      <c r="F377" s="29" t="s">
        <v>58</v>
      </c>
      <c r="G377" s="29" t="s">
        <v>73</v>
      </c>
      <c r="H377" s="34">
        <f>IF(Sales[[#This Row],[Channel]]="Affiliate",VLOOKUP(Sales[[#This Row],[Product ID]],Products[],5,)*VLOOKUP(Sales[[#This Row],[Product ID]],Products[],6,)*Sales[[#This Row],[Units]]*66,0)</f>
        <v>0</v>
      </c>
      <c r="I377" s="35">
        <f>VLOOKUP(Sales[[#This Row],[Product ID]],Products[],5,)*Sales[[#This Row],[Units]]*66</f>
        <v>3960</v>
      </c>
      <c r="J377" s="29" t="str">
        <f>VLOOKUP(Sales[[#This Row],[Product ID]],Products[],3,)</f>
        <v>Balance Sheet Template -  V 1.1</v>
      </c>
    </row>
    <row r="378" spans="2:10">
      <c r="B378" s="33">
        <v>40895</v>
      </c>
      <c r="C378" s="29" t="s">
        <v>56</v>
      </c>
      <c r="D378" s="29" t="s">
        <v>76</v>
      </c>
      <c r="E378" s="29">
        <v>2</v>
      </c>
      <c r="F378" s="29" t="s">
        <v>58</v>
      </c>
      <c r="G378" s="29" t="s">
        <v>59</v>
      </c>
      <c r="H378" s="34">
        <f>IF(Sales[[#This Row],[Channel]]="Affiliate",VLOOKUP(Sales[[#This Row],[Product ID]],Products[],5,)*VLOOKUP(Sales[[#This Row],[Product ID]],Products[],6,)*Sales[[#This Row],[Units]]*66,0)</f>
        <v>0</v>
      </c>
      <c r="I378" s="35">
        <f>VLOOKUP(Sales[[#This Row],[Product ID]],Products[],5,)*Sales[[#This Row],[Units]]*66</f>
        <v>1980</v>
      </c>
      <c r="J378" s="29" t="str">
        <f>VLOOKUP(Sales[[#This Row],[Product ID]],Products[],3,)</f>
        <v>Cash Flow Template -  V 2.0</v>
      </c>
    </row>
    <row r="379" spans="2:10">
      <c r="B379" s="33">
        <v>40895</v>
      </c>
      <c r="C379" s="29" t="s">
        <v>56</v>
      </c>
      <c r="D379" s="29" t="s">
        <v>70</v>
      </c>
      <c r="E379" s="29">
        <v>4</v>
      </c>
      <c r="F379" s="29" t="s">
        <v>72</v>
      </c>
      <c r="G379" s="29" t="s">
        <v>73</v>
      </c>
      <c r="H379" s="34">
        <f>IF(Sales[[#This Row],[Channel]]="Affiliate",VLOOKUP(Sales[[#This Row],[Product ID]],Products[],5,)*VLOOKUP(Sales[[#This Row],[Product ID]],Products[],6,)*Sales[[#This Row],[Units]]*66,0)</f>
        <v>71.28</v>
      </c>
      <c r="I379" s="35">
        <f>VLOOKUP(Sales[[#This Row],[Product ID]],Products[],5,)*Sales[[#This Row],[Units]]*66</f>
        <v>3564</v>
      </c>
      <c r="J379" s="29" t="str">
        <f>VLOOKUP(Sales[[#This Row],[Product ID]],Products[],3,)</f>
        <v>Ebook - Important Ratios and Metrics</v>
      </c>
    </row>
    <row r="380" spans="2:10">
      <c r="B380" s="33">
        <v>40895</v>
      </c>
      <c r="C380" s="29" t="s">
        <v>64</v>
      </c>
      <c r="D380" s="29" t="s">
        <v>70</v>
      </c>
      <c r="E380" s="29">
        <v>3</v>
      </c>
      <c r="F380" s="29" t="s">
        <v>72</v>
      </c>
      <c r="G380" s="29" t="s">
        <v>59</v>
      </c>
      <c r="H380" s="34">
        <f>IF(Sales[[#This Row],[Channel]]="Affiliate",VLOOKUP(Sales[[#This Row],[Product ID]],Products[],5,)*VLOOKUP(Sales[[#This Row],[Product ID]],Products[],6,)*Sales[[#This Row],[Units]]*66,0)</f>
        <v>53.46</v>
      </c>
      <c r="I380" s="35">
        <f>VLOOKUP(Sales[[#This Row],[Product ID]],Products[],5,)*Sales[[#This Row],[Units]]*66</f>
        <v>2673</v>
      </c>
      <c r="J380" s="29" t="str">
        <f>VLOOKUP(Sales[[#This Row],[Product ID]],Products[],3,)</f>
        <v>Ebook - Important Ratios and Metrics</v>
      </c>
    </row>
    <row r="381" spans="2:10">
      <c r="B381" s="33">
        <v>40896</v>
      </c>
      <c r="C381" s="29" t="s">
        <v>56</v>
      </c>
      <c r="D381" s="29" t="s">
        <v>76</v>
      </c>
      <c r="E381" s="29">
        <v>5</v>
      </c>
      <c r="F381" s="29" t="s">
        <v>72</v>
      </c>
      <c r="G381" s="29" t="s">
        <v>73</v>
      </c>
      <c r="H381" s="34">
        <f>IF(Sales[[#This Row],[Channel]]="Affiliate",VLOOKUP(Sales[[#This Row],[Product ID]],Products[],5,)*VLOOKUP(Sales[[#This Row],[Product ID]],Products[],6,)*Sales[[#This Row],[Units]]*66,0)</f>
        <v>247.5</v>
      </c>
      <c r="I381" s="35">
        <f>VLOOKUP(Sales[[#This Row],[Product ID]],Products[],5,)*Sales[[#This Row],[Units]]*66</f>
        <v>4950</v>
      </c>
      <c r="J381" s="29" t="str">
        <f>VLOOKUP(Sales[[#This Row],[Product ID]],Products[],3,)</f>
        <v>Cash Flow Template -  V 2.0</v>
      </c>
    </row>
    <row r="382" spans="2:10">
      <c r="B382" s="33">
        <v>40896</v>
      </c>
      <c r="C382" s="29" t="s">
        <v>64</v>
      </c>
      <c r="D382" s="29" t="s">
        <v>86</v>
      </c>
      <c r="E382" s="29">
        <v>3</v>
      </c>
      <c r="F382" s="29" t="s">
        <v>58</v>
      </c>
      <c r="G382" s="29" t="s">
        <v>73</v>
      </c>
      <c r="H382" s="34">
        <f>IF(Sales[[#This Row],[Channel]]="Affiliate",VLOOKUP(Sales[[#This Row],[Product ID]],Products[],5,)*VLOOKUP(Sales[[#This Row],[Product ID]],Products[],6,)*Sales[[#This Row],[Units]]*66,0)</f>
        <v>0</v>
      </c>
      <c r="I382" s="35">
        <f>VLOOKUP(Sales[[#This Row],[Product ID]],Products[],5,)*Sales[[#This Row],[Units]]*66</f>
        <v>4389.66</v>
      </c>
      <c r="J382" s="29" t="str">
        <f>VLOOKUP(Sales[[#This Row],[Product ID]],Products[],3,)</f>
        <v>StartUp Modeling Template - New</v>
      </c>
    </row>
    <row r="383" spans="2:10">
      <c r="B383" s="33">
        <v>40896</v>
      </c>
      <c r="C383" s="29" t="s">
        <v>64</v>
      </c>
      <c r="D383" s="29" t="s">
        <v>88</v>
      </c>
      <c r="E383" s="29">
        <v>1</v>
      </c>
      <c r="F383" s="29" t="s">
        <v>58</v>
      </c>
      <c r="G383" s="29" t="s">
        <v>59</v>
      </c>
      <c r="H383" s="34">
        <f>IF(Sales[[#This Row],[Channel]]="Affiliate",VLOOKUP(Sales[[#This Row],[Product ID]],Products[],5,)*VLOOKUP(Sales[[#This Row],[Product ID]],Products[],6,)*Sales[[#This Row],[Units]]*66,0)</f>
        <v>0</v>
      </c>
      <c r="I383" s="35">
        <f>VLOOKUP(Sales[[#This Row],[Product ID]],Products[],5,)*Sales[[#This Row],[Units]]*66</f>
        <v>1782</v>
      </c>
      <c r="J383" s="29" t="str">
        <f>VLOOKUP(Sales[[#This Row],[Product ID]],Products[],3,)</f>
        <v>Project Finance - Automated Schedules</v>
      </c>
    </row>
    <row r="384" spans="2:10">
      <c r="B384" s="33">
        <v>40897</v>
      </c>
      <c r="C384" s="29" t="s">
        <v>64</v>
      </c>
      <c r="D384" s="29" t="s">
        <v>65</v>
      </c>
      <c r="E384" s="29">
        <v>3</v>
      </c>
      <c r="F384" s="29" t="s">
        <v>72</v>
      </c>
      <c r="G384" s="29" t="s">
        <v>59</v>
      </c>
      <c r="H384" s="34">
        <f>IF(Sales[[#This Row],[Channel]]="Affiliate",VLOOKUP(Sales[[#This Row],[Product ID]],Products[],5,)*VLOOKUP(Sales[[#This Row],[Product ID]],Products[],6,)*Sales[[#This Row],[Units]]*66,0)</f>
        <v>23.759999999999998</v>
      </c>
      <c r="I384" s="35">
        <f>VLOOKUP(Sales[[#This Row],[Product ID]],Products[],5,)*Sales[[#This Row],[Units]]*66</f>
        <v>1188</v>
      </c>
      <c r="J384" s="29" t="str">
        <f>VLOOKUP(Sales[[#This Row],[Product ID]],Products[],3,)</f>
        <v>Football Field Charts Template</v>
      </c>
    </row>
    <row r="385" spans="2:10">
      <c r="B385" s="33">
        <v>40897</v>
      </c>
      <c r="C385" s="29" t="s">
        <v>98</v>
      </c>
      <c r="D385" s="29" t="s">
        <v>88</v>
      </c>
      <c r="E385" s="29">
        <v>4</v>
      </c>
      <c r="F385" s="29" t="s">
        <v>58</v>
      </c>
      <c r="G385" s="29" t="s">
        <v>59</v>
      </c>
      <c r="H385" s="34">
        <f>IF(Sales[[#This Row],[Channel]]="Affiliate",VLOOKUP(Sales[[#This Row],[Product ID]],Products[],5,)*VLOOKUP(Sales[[#This Row],[Product ID]],Products[],6,)*Sales[[#This Row],[Units]]*66,0)</f>
        <v>0</v>
      </c>
      <c r="I385" s="35">
        <f>VLOOKUP(Sales[[#This Row],[Product ID]],Products[],5,)*Sales[[#This Row],[Units]]*66</f>
        <v>7128</v>
      </c>
      <c r="J385" s="29" t="str">
        <f>VLOOKUP(Sales[[#This Row],[Product ID]],Products[],3,)</f>
        <v>Project Finance - Automated Schedules</v>
      </c>
    </row>
    <row r="386" spans="2:10">
      <c r="B386" s="33">
        <v>40898</v>
      </c>
      <c r="C386" s="29" t="s">
        <v>56</v>
      </c>
      <c r="D386" s="29" t="s">
        <v>88</v>
      </c>
      <c r="E386" s="29">
        <v>2</v>
      </c>
      <c r="F386" s="29" t="s">
        <v>72</v>
      </c>
      <c r="G386" s="29" t="s">
        <v>59</v>
      </c>
      <c r="H386" s="34">
        <f>IF(Sales[[#This Row],[Channel]]="Affiliate",VLOOKUP(Sales[[#This Row],[Product ID]],Products[],5,)*VLOOKUP(Sales[[#This Row],[Product ID]],Products[],6,)*Sales[[#This Row],[Units]]*66,0)</f>
        <v>285.12</v>
      </c>
      <c r="I386" s="35">
        <f>VLOOKUP(Sales[[#This Row],[Product ID]],Products[],5,)*Sales[[#This Row],[Units]]*66</f>
        <v>3564</v>
      </c>
      <c r="J386" s="29" t="str">
        <f>VLOOKUP(Sales[[#This Row],[Product ID]],Products[],3,)</f>
        <v>Project Finance - Automated Schedules</v>
      </c>
    </row>
    <row r="387" spans="2:10">
      <c r="B387" s="33">
        <v>40899</v>
      </c>
      <c r="C387" s="29" t="s">
        <v>64</v>
      </c>
      <c r="D387" s="29" t="s">
        <v>60</v>
      </c>
      <c r="E387" s="29">
        <v>4</v>
      </c>
      <c r="F387" s="29" t="s">
        <v>72</v>
      </c>
      <c r="G387" s="29" t="s">
        <v>59</v>
      </c>
      <c r="H387" s="34">
        <f>IF(Sales[[#This Row],[Channel]]="Affiliate",VLOOKUP(Sales[[#This Row],[Product ID]],Products[],5,)*VLOOKUP(Sales[[#This Row],[Product ID]],Products[],6,)*Sales[[#This Row],[Units]]*66,0)</f>
        <v>0</v>
      </c>
      <c r="I387" s="35">
        <f>VLOOKUP(Sales[[#This Row],[Product ID]],Products[],5,)*Sales[[#This Row],[Units]]*66</f>
        <v>0</v>
      </c>
      <c r="J387" s="29" t="str">
        <f>VLOOKUP(Sales[[#This Row],[Product ID]],Products[],3,)</f>
        <v>Ebook - Guide to Understanding Financial Statements</v>
      </c>
    </row>
    <row r="388" spans="2:10">
      <c r="B388" s="33">
        <v>40899</v>
      </c>
      <c r="C388" s="29" t="s">
        <v>98</v>
      </c>
      <c r="D388" s="29" t="s">
        <v>88</v>
      </c>
      <c r="E388" s="29">
        <v>3</v>
      </c>
      <c r="F388" s="29" t="s">
        <v>72</v>
      </c>
      <c r="G388" s="29" t="s">
        <v>59</v>
      </c>
      <c r="H388" s="34">
        <f>IF(Sales[[#This Row],[Channel]]="Affiliate",VLOOKUP(Sales[[#This Row],[Product ID]],Products[],5,)*VLOOKUP(Sales[[#This Row],[Product ID]],Products[],6,)*Sales[[#This Row],[Units]]*66,0)</f>
        <v>427.68</v>
      </c>
      <c r="I388" s="35">
        <f>VLOOKUP(Sales[[#This Row],[Product ID]],Products[],5,)*Sales[[#This Row],[Units]]*66</f>
        <v>5346</v>
      </c>
      <c r="J388" s="29" t="str">
        <f>VLOOKUP(Sales[[#This Row],[Product ID]],Products[],3,)</f>
        <v>Project Finance - Automated Schedules</v>
      </c>
    </row>
    <row r="389" spans="2:10">
      <c r="B389" s="33">
        <v>40899</v>
      </c>
      <c r="C389" s="29" t="s">
        <v>56</v>
      </c>
      <c r="D389" s="29" t="s">
        <v>81</v>
      </c>
      <c r="E389" s="29">
        <v>4</v>
      </c>
      <c r="F389" s="29" t="s">
        <v>58</v>
      </c>
      <c r="G389" s="29" t="s">
        <v>59</v>
      </c>
      <c r="H389" s="34">
        <f>IF(Sales[[#This Row],[Channel]]="Affiliate",VLOOKUP(Sales[[#This Row],[Product ID]],Products[],5,)*VLOOKUP(Sales[[#This Row],[Product ID]],Products[],6,)*Sales[[#This Row],[Units]]*66,0)</f>
        <v>0</v>
      </c>
      <c r="I389" s="35">
        <f>VLOOKUP(Sales[[#This Row],[Product ID]],Products[],5,)*Sales[[#This Row],[Units]]*66</f>
        <v>5536.08</v>
      </c>
      <c r="J389" s="29" t="str">
        <f>VLOOKUP(Sales[[#This Row],[Product ID]],Products[],3,)</f>
        <v>Real Estate Template - V 1</v>
      </c>
    </row>
    <row r="390" spans="2:10">
      <c r="B390" s="33">
        <v>40899</v>
      </c>
      <c r="C390" s="29" t="s">
        <v>56</v>
      </c>
      <c r="D390" s="29" t="s">
        <v>60</v>
      </c>
      <c r="E390" s="29">
        <v>1</v>
      </c>
      <c r="F390" s="29" t="s">
        <v>72</v>
      </c>
      <c r="G390" s="29" t="s">
        <v>59</v>
      </c>
      <c r="H390" s="34">
        <f>IF(Sales[[#This Row],[Channel]]="Affiliate",VLOOKUP(Sales[[#This Row],[Product ID]],Products[],5,)*VLOOKUP(Sales[[#This Row],[Product ID]],Products[],6,)*Sales[[#This Row],[Units]]*66,0)</f>
        <v>0</v>
      </c>
      <c r="I390" s="35">
        <f>VLOOKUP(Sales[[#This Row],[Product ID]],Products[],5,)*Sales[[#This Row],[Units]]*66</f>
        <v>0</v>
      </c>
      <c r="J390" s="29" t="str">
        <f>VLOOKUP(Sales[[#This Row],[Product ID]],Products[],3,)</f>
        <v>Ebook - Guide to Understanding Financial Statements</v>
      </c>
    </row>
    <row r="391" spans="2:10">
      <c r="B391" s="33">
        <v>40900</v>
      </c>
      <c r="C391" s="29" t="s">
        <v>56</v>
      </c>
      <c r="D391" s="29" t="s">
        <v>65</v>
      </c>
      <c r="E391" s="29">
        <v>1</v>
      </c>
      <c r="F391" s="29" t="s">
        <v>72</v>
      </c>
      <c r="G391" s="29" t="s">
        <v>73</v>
      </c>
      <c r="H391" s="34">
        <f>IF(Sales[[#This Row],[Channel]]="Affiliate",VLOOKUP(Sales[[#This Row],[Product ID]],Products[],5,)*VLOOKUP(Sales[[#This Row],[Product ID]],Products[],6,)*Sales[[#This Row],[Units]]*66,0)</f>
        <v>7.92</v>
      </c>
      <c r="I391" s="35">
        <f>VLOOKUP(Sales[[#This Row],[Product ID]],Products[],5,)*Sales[[#This Row],[Units]]*66</f>
        <v>396</v>
      </c>
      <c r="J391" s="29" t="str">
        <f>VLOOKUP(Sales[[#This Row],[Product ID]],Products[],3,)</f>
        <v>Football Field Charts Template</v>
      </c>
    </row>
    <row r="392" spans="2:10">
      <c r="B392" s="33">
        <v>40901</v>
      </c>
      <c r="C392" s="29" t="s">
        <v>56</v>
      </c>
      <c r="D392" s="29" t="s">
        <v>60</v>
      </c>
      <c r="E392" s="29">
        <v>3</v>
      </c>
      <c r="F392" s="29" t="s">
        <v>72</v>
      </c>
      <c r="G392" s="29" t="s">
        <v>59</v>
      </c>
      <c r="H392" s="34">
        <f>IF(Sales[[#This Row],[Channel]]="Affiliate",VLOOKUP(Sales[[#This Row],[Product ID]],Products[],5,)*VLOOKUP(Sales[[#This Row],[Product ID]],Products[],6,)*Sales[[#This Row],[Units]]*66,0)</f>
        <v>0</v>
      </c>
      <c r="I392" s="35">
        <f>VLOOKUP(Sales[[#This Row],[Product ID]],Products[],5,)*Sales[[#This Row],[Units]]*66</f>
        <v>0</v>
      </c>
      <c r="J392" s="29" t="str">
        <f>VLOOKUP(Sales[[#This Row],[Product ID]],Products[],3,)</f>
        <v>Ebook - Guide to Understanding Financial Statements</v>
      </c>
    </row>
    <row r="393" spans="2:10">
      <c r="B393" s="33">
        <v>40901</v>
      </c>
      <c r="C393" s="29" t="s">
        <v>64</v>
      </c>
      <c r="D393" s="29" t="s">
        <v>65</v>
      </c>
      <c r="E393" s="29">
        <v>1</v>
      </c>
      <c r="F393" s="29" t="s">
        <v>72</v>
      </c>
      <c r="G393" s="29" t="s">
        <v>59</v>
      </c>
      <c r="H393" s="34">
        <f>IF(Sales[[#This Row],[Channel]]="Affiliate",VLOOKUP(Sales[[#This Row],[Product ID]],Products[],5,)*VLOOKUP(Sales[[#This Row],[Product ID]],Products[],6,)*Sales[[#This Row],[Units]]*66,0)</f>
        <v>7.92</v>
      </c>
      <c r="I393" s="35">
        <f>VLOOKUP(Sales[[#This Row],[Product ID]],Products[],5,)*Sales[[#This Row],[Units]]*66</f>
        <v>396</v>
      </c>
      <c r="J393" s="29" t="str">
        <f>VLOOKUP(Sales[[#This Row],[Product ID]],Products[],3,)</f>
        <v>Football Field Charts Template</v>
      </c>
    </row>
    <row r="394" spans="2:10">
      <c r="B394" s="33">
        <v>40902</v>
      </c>
      <c r="C394" s="29" t="s">
        <v>56</v>
      </c>
      <c r="D394" s="29" t="s">
        <v>83</v>
      </c>
      <c r="E394" s="29">
        <v>5</v>
      </c>
      <c r="F394" s="29" t="s">
        <v>58</v>
      </c>
      <c r="G394" s="29" t="s">
        <v>59</v>
      </c>
      <c r="H394" s="34">
        <f>IF(Sales[[#This Row],[Channel]]="Affiliate",VLOOKUP(Sales[[#This Row],[Product ID]],Products[],5,)*VLOOKUP(Sales[[#This Row],[Product ID]],Products[],6,)*Sales[[#This Row],[Units]]*66,0)</f>
        <v>0</v>
      </c>
      <c r="I394" s="35">
        <f>VLOOKUP(Sales[[#This Row],[Product ID]],Products[],5,)*Sales[[#This Row],[Units]]*66</f>
        <v>9890.1</v>
      </c>
      <c r="J394" s="29" t="str">
        <f>VLOOKUP(Sales[[#This Row],[Product ID]],Products[],3,)</f>
        <v>Cash Flow Modeling Course</v>
      </c>
    </row>
    <row r="395" spans="2:10">
      <c r="B395" s="33">
        <v>40903</v>
      </c>
      <c r="C395" s="29" t="s">
        <v>64</v>
      </c>
      <c r="D395" s="29" t="s">
        <v>70</v>
      </c>
      <c r="E395" s="29">
        <v>3</v>
      </c>
      <c r="F395" s="29" t="s">
        <v>58</v>
      </c>
      <c r="G395" s="29" t="s">
        <v>59</v>
      </c>
      <c r="H395" s="34">
        <f>IF(Sales[[#This Row],[Channel]]="Affiliate",VLOOKUP(Sales[[#This Row],[Product ID]],Products[],5,)*VLOOKUP(Sales[[#This Row],[Product ID]],Products[],6,)*Sales[[#This Row],[Units]]*66,0)</f>
        <v>0</v>
      </c>
      <c r="I395" s="35">
        <f>VLOOKUP(Sales[[#This Row],[Product ID]],Products[],5,)*Sales[[#This Row],[Units]]*66</f>
        <v>2673</v>
      </c>
      <c r="J395" s="29" t="str">
        <f>VLOOKUP(Sales[[#This Row],[Product ID]],Products[],3,)</f>
        <v>Ebook - Important Ratios and Metrics</v>
      </c>
    </row>
    <row r="396" spans="2:10">
      <c r="B396" s="33">
        <v>40903</v>
      </c>
      <c r="C396" s="29" t="s">
        <v>64</v>
      </c>
      <c r="D396" s="29" t="s">
        <v>83</v>
      </c>
      <c r="E396" s="29">
        <v>2</v>
      </c>
      <c r="F396" s="29" t="s">
        <v>72</v>
      </c>
      <c r="G396" s="29" t="s">
        <v>73</v>
      </c>
      <c r="H396" s="34">
        <f>IF(Sales[[#This Row],[Channel]]="Affiliate",VLOOKUP(Sales[[#This Row],[Product ID]],Products[],5,)*VLOOKUP(Sales[[#This Row],[Product ID]],Products[],6,)*Sales[[#This Row],[Units]]*66,0)</f>
        <v>316.48320000000001</v>
      </c>
      <c r="I396" s="35">
        <f>VLOOKUP(Sales[[#This Row],[Product ID]],Products[],5,)*Sales[[#This Row],[Units]]*66</f>
        <v>3956.04</v>
      </c>
      <c r="J396" s="29" t="str">
        <f>VLOOKUP(Sales[[#This Row],[Product ID]],Products[],3,)</f>
        <v>Cash Flow Modeling Course</v>
      </c>
    </row>
    <row r="397" spans="2:10">
      <c r="B397" s="33">
        <v>40904</v>
      </c>
      <c r="C397" s="29" t="s">
        <v>56</v>
      </c>
      <c r="D397" s="29" t="s">
        <v>76</v>
      </c>
      <c r="E397" s="29">
        <v>1</v>
      </c>
      <c r="F397" s="29" t="s">
        <v>80</v>
      </c>
      <c r="G397" s="29" t="s">
        <v>73</v>
      </c>
      <c r="H397" s="34">
        <f>IF(Sales[[#This Row],[Channel]]="Affiliate",VLOOKUP(Sales[[#This Row],[Product ID]],Products[],5,)*VLOOKUP(Sales[[#This Row],[Product ID]],Products[],6,)*Sales[[#This Row],[Units]]*66,0)</f>
        <v>0</v>
      </c>
      <c r="I397" s="35">
        <f>VLOOKUP(Sales[[#This Row],[Product ID]],Products[],5,)*Sales[[#This Row],[Units]]*66</f>
        <v>990</v>
      </c>
      <c r="J397" s="29" t="str">
        <f>VLOOKUP(Sales[[#This Row],[Product ID]],Products[],3,)</f>
        <v>Cash Flow Template -  V 2.0</v>
      </c>
    </row>
    <row r="398" spans="2:10">
      <c r="B398" s="33">
        <v>40904</v>
      </c>
      <c r="C398" s="29" t="s">
        <v>56</v>
      </c>
      <c r="D398" s="29" t="s">
        <v>69</v>
      </c>
      <c r="E398" s="29">
        <v>4</v>
      </c>
      <c r="F398" s="29" t="s">
        <v>72</v>
      </c>
      <c r="G398" s="29" t="s">
        <v>59</v>
      </c>
      <c r="H398" s="34">
        <f>IF(Sales[[#This Row],[Channel]]="Affiliate",VLOOKUP(Sales[[#This Row],[Product ID]],Products[],5,)*VLOOKUP(Sales[[#This Row],[Product ID]],Products[],6,)*Sales[[#This Row],[Units]]*66,0)</f>
        <v>918.72</v>
      </c>
      <c r="I398" s="35">
        <f>VLOOKUP(Sales[[#This Row],[Product ID]],Products[],5,)*Sales[[#This Row],[Units]]*66</f>
        <v>11484</v>
      </c>
      <c r="J398" s="29" t="str">
        <f>VLOOKUP(Sales[[#This Row],[Product ID]],Products[],3,)</f>
        <v>Practical Business Modeling Course</v>
      </c>
    </row>
    <row r="399" spans="2:10">
      <c r="B399" s="33">
        <v>40905</v>
      </c>
      <c r="C399" s="29" t="s">
        <v>64</v>
      </c>
      <c r="D399" s="29" t="s">
        <v>84</v>
      </c>
      <c r="E399" s="29">
        <v>1</v>
      </c>
      <c r="F399" s="29" t="s">
        <v>58</v>
      </c>
      <c r="G399" s="29" t="s">
        <v>73</v>
      </c>
      <c r="H399" s="34">
        <f>IF(Sales[[#This Row],[Channel]]="Affiliate",VLOOKUP(Sales[[#This Row],[Product ID]],Products[],5,)*VLOOKUP(Sales[[#This Row],[Product ID]],Products[],6,)*Sales[[#This Row],[Units]]*66,0)</f>
        <v>0</v>
      </c>
      <c r="I399" s="35">
        <f>VLOOKUP(Sales[[#This Row],[Product ID]],Products[],5,)*Sales[[#This Row],[Units]]*66</f>
        <v>1384.02</v>
      </c>
      <c r="J399" s="29" t="str">
        <f>VLOOKUP(Sales[[#This Row],[Product ID]],Products[],3,)</f>
        <v>Project Finance Template - Automated Schedules</v>
      </c>
    </row>
    <row r="400" spans="2:10">
      <c r="B400" s="33">
        <v>40906</v>
      </c>
      <c r="C400" s="29" t="s">
        <v>56</v>
      </c>
      <c r="D400" s="29" t="s">
        <v>65</v>
      </c>
      <c r="E400" s="29">
        <v>2</v>
      </c>
      <c r="F400" s="29" t="s">
        <v>58</v>
      </c>
      <c r="G400" s="29" t="s">
        <v>59</v>
      </c>
      <c r="H400" s="34">
        <f>IF(Sales[[#This Row],[Channel]]="Affiliate",VLOOKUP(Sales[[#This Row],[Product ID]],Products[],5,)*VLOOKUP(Sales[[#This Row],[Product ID]],Products[],6,)*Sales[[#This Row],[Units]]*66,0)</f>
        <v>0</v>
      </c>
      <c r="I400" s="35">
        <f>VLOOKUP(Sales[[#This Row],[Product ID]],Products[],5,)*Sales[[#This Row],[Units]]*66</f>
        <v>792</v>
      </c>
      <c r="J400" s="29" t="str">
        <f>VLOOKUP(Sales[[#This Row],[Product ID]],Products[],3,)</f>
        <v>Football Field Charts Template</v>
      </c>
    </row>
    <row r="401" spans="2:10">
      <c r="B401" s="33">
        <v>40906</v>
      </c>
      <c r="C401" s="29" t="s">
        <v>64</v>
      </c>
      <c r="D401" s="29" t="s">
        <v>84</v>
      </c>
      <c r="E401" s="29">
        <v>1</v>
      </c>
      <c r="F401" s="29" t="s">
        <v>58</v>
      </c>
      <c r="G401" s="29" t="s">
        <v>73</v>
      </c>
      <c r="H401" s="34">
        <f>IF(Sales[[#This Row],[Channel]]="Affiliate",VLOOKUP(Sales[[#This Row],[Product ID]],Products[],5,)*VLOOKUP(Sales[[#This Row],[Product ID]],Products[],6,)*Sales[[#This Row],[Units]]*66,0)</f>
        <v>0</v>
      </c>
      <c r="I401" s="35">
        <f>VLOOKUP(Sales[[#This Row],[Product ID]],Products[],5,)*Sales[[#This Row],[Units]]*66</f>
        <v>1384.02</v>
      </c>
      <c r="J401" s="29" t="str">
        <f>VLOOKUP(Sales[[#This Row],[Product ID]],Products[],3,)</f>
        <v>Project Finance Template - Automated Schedules</v>
      </c>
    </row>
    <row r="402" spans="2:10">
      <c r="B402" s="33">
        <v>40906</v>
      </c>
      <c r="C402" s="29" t="s">
        <v>56</v>
      </c>
      <c r="D402" s="29" t="s">
        <v>84</v>
      </c>
      <c r="E402" s="29">
        <v>3</v>
      </c>
      <c r="F402" s="29" t="s">
        <v>58</v>
      </c>
      <c r="G402" s="29" t="s">
        <v>73</v>
      </c>
      <c r="H402" s="34">
        <f>IF(Sales[[#This Row],[Channel]]="Affiliate",VLOOKUP(Sales[[#This Row],[Product ID]],Products[],5,)*VLOOKUP(Sales[[#This Row],[Product ID]],Products[],6,)*Sales[[#This Row],[Units]]*66,0)</f>
        <v>0</v>
      </c>
      <c r="I402" s="35">
        <f>VLOOKUP(Sales[[#This Row],[Product ID]],Products[],5,)*Sales[[#This Row],[Units]]*66</f>
        <v>4152.0599999999995</v>
      </c>
      <c r="J402" s="29" t="str">
        <f>VLOOKUP(Sales[[#This Row],[Product ID]],Products[],3,)</f>
        <v>Project Finance Template - Automated Schedules</v>
      </c>
    </row>
    <row r="403" spans="2:10">
      <c r="B403" s="33">
        <v>40906</v>
      </c>
      <c r="C403" s="29" t="s">
        <v>56</v>
      </c>
      <c r="D403" s="29" t="s">
        <v>60</v>
      </c>
      <c r="E403" s="29">
        <v>2</v>
      </c>
      <c r="F403" s="29" t="s">
        <v>72</v>
      </c>
      <c r="G403" s="29" t="s">
        <v>59</v>
      </c>
      <c r="H403" s="34">
        <f>IF(Sales[[#This Row],[Channel]]="Affiliate",VLOOKUP(Sales[[#This Row],[Product ID]],Products[],5,)*VLOOKUP(Sales[[#This Row],[Product ID]],Products[],6,)*Sales[[#This Row],[Units]]*66,0)</f>
        <v>0</v>
      </c>
      <c r="I403" s="35">
        <f>VLOOKUP(Sales[[#This Row],[Product ID]],Products[],5,)*Sales[[#This Row],[Units]]*66</f>
        <v>0</v>
      </c>
      <c r="J403" s="29" t="str">
        <f>VLOOKUP(Sales[[#This Row],[Product ID]],Products[],3,)</f>
        <v>Ebook - Guide to Understanding Financial Statements</v>
      </c>
    </row>
    <row r="404" spans="2:10">
      <c r="B404" s="33">
        <v>40907</v>
      </c>
      <c r="C404" s="29" t="s">
        <v>56</v>
      </c>
      <c r="D404" s="29" t="s">
        <v>84</v>
      </c>
      <c r="E404" s="29">
        <v>3</v>
      </c>
      <c r="F404" s="29" t="s">
        <v>80</v>
      </c>
      <c r="G404" s="29" t="s">
        <v>59</v>
      </c>
      <c r="H404" s="34">
        <f>IF(Sales[[#This Row],[Channel]]="Affiliate",VLOOKUP(Sales[[#This Row],[Product ID]],Products[],5,)*VLOOKUP(Sales[[#This Row],[Product ID]],Products[],6,)*Sales[[#This Row],[Units]]*66,0)</f>
        <v>0</v>
      </c>
      <c r="I404" s="35">
        <f>VLOOKUP(Sales[[#This Row],[Product ID]],Products[],5,)*Sales[[#This Row],[Units]]*66</f>
        <v>4152.0599999999995</v>
      </c>
      <c r="J404" s="29" t="str">
        <f>VLOOKUP(Sales[[#This Row],[Product ID]],Products[],3,)</f>
        <v>Project Finance Template - Automated Schedules</v>
      </c>
    </row>
    <row r="405" spans="2:10">
      <c r="B405" s="33">
        <v>40909</v>
      </c>
      <c r="C405" s="29" t="s">
        <v>64</v>
      </c>
      <c r="D405" s="29" t="s">
        <v>76</v>
      </c>
      <c r="E405" s="29">
        <v>4</v>
      </c>
      <c r="F405" s="29" t="s">
        <v>72</v>
      </c>
      <c r="G405" s="29" t="s">
        <v>73</v>
      </c>
      <c r="H405" s="34">
        <f>IF(Sales[[#This Row],[Channel]]="Affiliate",VLOOKUP(Sales[[#This Row],[Product ID]],Products[],5,)*VLOOKUP(Sales[[#This Row],[Product ID]],Products[],6,)*Sales[[#This Row],[Units]]*66,0)</f>
        <v>198</v>
      </c>
      <c r="I405" s="35">
        <f>VLOOKUP(Sales[[#This Row],[Product ID]],Products[],5,)*Sales[[#This Row],[Units]]*66</f>
        <v>3960</v>
      </c>
      <c r="J405" s="29" t="str">
        <f>VLOOKUP(Sales[[#This Row],[Product ID]],Products[],3,)</f>
        <v>Cash Flow Template -  V 2.0</v>
      </c>
    </row>
    <row r="406" spans="2:10">
      <c r="B406" s="33">
        <v>40909</v>
      </c>
      <c r="C406" s="29" t="s">
        <v>56</v>
      </c>
      <c r="D406" s="29" t="s">
        <v>57</v>
      </c>
      <c r="E406" s="29">
        <v>1</v>
      </c>
      <c r="F406" s="29" t="s">
        <v>72</v>
      </c>
      <c r="G406" s="29" t="s">
        <v>59</v>
      </c>
      <c r="H406" s="34">
        <f>IF(Sales[[#This Row],[Channel]]="Affiliate",VLOOKUP(Sales[[#This Row],[Product ID]],Products[],5,)*VLOOKUP(Sales[[#This Row],[Product ID]],Products[],6,)*Sales[[#This Row],[Units]]*66,0)</f>
        <v>49.5</v>
      </c>
      <c r="I406" s="35">
        <f>VLOOKUP(Sales[[#This Row],[Product ID]],Products[],5,)*Sales[[#This Row],[Units]]*66</f>
        <v>990</v>
      </c>
      <c r="J406" s="29" t="str">
        <f>VLOOKUP(Sales[[#This Row],[Product ID]],Products[],3,)</f>
        <v>Balance Sheet Template -  V 1.1</v>
      </c>
    </row>
    <row r="407" spans="2:10">
      <c r="B407" s="33">
        <v>40910</v>
      </c>
      <c r="C407" s="29" t="s">
        <v>56</v>
      </c>
      <c r="D407" s="29" t="s">
        <v>78</v>
      </c>
      <c r="E407" s="29">
        <v>1</v>
      </c>
      <c r="F407" s="29" t="s">
        <v>72</v>
      </c>
      <c r="G407" s="29" t="s">
        <v>73</v>
      </c>
      <c r="H407" s="34">
        <f>IF(Sales[[#This Row],[Channel]]="Affiliate",VLOOKUP(Sales[[#This Row],[Product ID]],Products[],5,)*VLOOKUP(Sales[[#This Row],[Product ID]],Products[],6,)*Sales[[#This Row],[Units]]*66,0)</f>
        <v>49.5</v>
      </c>
      <c r="I407" s="35">
        <f>VLOOKUP(Sales[[#This Row],[Product ID]],Products[],5,)*Sales[[#This Row],[Units]]*66</f>
        <v>990</v>
      </c>
      <c r="J407" s="29" t="str">
        <f>VLOOKUP(Sales[[#This Row],[Product ID]],Products[],3,)</f>
        <v>P&amp;L Statement Template -  V 2.0</v>
      </c>
    </row>
    <row r="408" spans="2:10">
      <c r="B408" s="33">
        <v>40911</v>
      </c>
      <c r="C408" s="29" t="s">
        <v>56</v>
      </c>
      <c r="D408" s="29" t="s">
        <v>76</v>
      </c>
      <c r="E408" s="29">
        <v>1</v>
      </c>
      <c r="F408" s="29" t="s">
        <v>72</v>
      </c>
      <c r="G408" s="29" t="s">
        <v>59</v>
      </c>
      <c r="H408" s="34">
        <f>IF(Sales[[#This Row],[Channel]]="Affiliate",VLOOKUP(Sales[[#This Row],[Product ID]],Products[],5,)*VLOOKUP(Sales[[#This Row],[Product ID]],Products[],6,)*Sales[[#This Row],[Units]]*66,0)</f>
        <v>49.5</v>
      </c>
      <c r="I408" s="35">
        <f>VLOOKUP(Sales[[#This Row],[Product ID]],Products[],5,)*Sales[[#This Row],[Units]]*66</f>
        <v>990</v>
      </c>
      <c r="J408" s="29" t="str">
        <f>VLOOKUP(Sales[[#This Row],[Product ID]],Products[],3,)</f>
        <v>Cash Flow Template -  V 2.0</v>
      </c>
    </row>
    <row r="409" spans="2:10">
      <c r="B409" s="33">
        <v>40911</v>
      </c>
      <c r="C409" s="29" t="s">
        <v>98</v>
      </c>
      <c r="D409" s="29" t="s">
        <v>81</v>
      </c>
      <c r="E409" s="29">
        <v>2</v>
      </c>
      <c r="F409" s="29" t="s">
        <v>58</v>
      </c>
      <c r="G409" s="29" t="s">
        <v>73</v>
      </c>
      <c r="H409" s="34">
        <f>IF(Sales[[#This Row],[Channel]]="Affiliate",VLOOKUP(Sales[[#This Row],[Product ID]],Products[],5,)*VLOOKUP(Sales[[#This Row],[Product ID]],Products[],6,)*Sales[[#This Row],[Units]]*66,0)</f>
        <v>0</v>
      </c>
      <c r="I409" s="35">
        <f>VLOOKUP(Sales[[#This Row],[Product ID]],Products[],5,)*Sales[[#This Row],[Units]]*66</f>
        <v>2768.04</v>
      </c>
      <c r="J409" s="29" t="str">
        <f>VLOOKUP(Sales[[#This Row],[Product ID]],Products[],3,)</f>
        <v>Real Estate Template - V 1</v>
      </c>
    </row>
    <row r="410" spans="2:10">
      <c r="B410" s="33">
        <v>40911</v>
      </c>
      <c r="C410" s="29" t="s">
        <v>56</v>
      </c>
      <c r="D410" s="29" t="s">
        <v>86</v>
      </c>
      <c r="E410" s="29">
        <v>4</v>
      </c>
      <c r="F410" s="29" t="s">
        <v>58</v>
      </c>
      <c r="G410" s="29" t="s">
        <v>59</v>
      </c>
      <c r="H410" s="34">
        <f>IF(Sales[[#This Row],[Channel]]="Affiliate",VLOOKUP(Sales[[#This Row],[Product ID]],Products[],5,)*VLOOKUP(Sales[[#This Row],[Product ID]],Products[],6,)*Sales[[#This Row],[Units]]*66,0)</f>
        <v>0</v>
      </c>
      <c r="I410" s="35">
        <f>VLOOKUP(Sales[[#This Row],[Product ID]],Products[],5,)*Sales[[#This Row],[Units]]*66</f>
        <v>5852.8799999999992</v>
      </c>
      <c r="J410" s="29" t="str">
        <f>VLOOKUP(Sales[[#This Row],[Product ID]],Products[],3,)</f>
        <v>StartUp Modeling Template - New</v>
      </c>
    </row>
    <row r="411" spans="2:10">
      <c r="B411" s="33">
        <v>40913</v>
      </c>
      <c r="C411" s="29" t="s">
        <v>56</v>
      </c>
      <c r="D411" s="29" t="s">
        <v>69</v>
      </c>
      <c r="E411" s="29">
        <v>2</v>
      </c>
      <c r="F411" s="29" t="s">
        <v>58</v>
      </c>
      <c r="G411" s="29" t="s">
        <v>59</v>
      </c>
      <c r="H411" s="34">
        <f>IF(Sales[[#This Row],[Channel]]="Affiliate",VLOOKUP(Sales[[#This Row],[Product ID]],Products[],5,)*VLOOKUP(Sales[[#This Row],[Product ID]],Products[],6,)*Sales[[#This Row],[Units]]*66,0)</f>
        <v>0</v>
      </c>
      <c r="I411" s="35">
        <f>VLOOKUP(Sales[[#This Row],[Product ID]],Products[],5,)*Sales[[#This Row],[Units]]*66</f>
        <v>5742</v>
      </c>
      <c r="J411" s="29" t="str">
        <f>VLOOKUP(Sales[[#This Row],[Product ID]],Products[],3,)</f>
        <v>Practical Business Modeling Course</v>
      </c>
    </row>
    <row r="412" spans="2:10">
      <c r="B412" s="33">
        <v>40913</v>
      </c>
      <c r="C412" s="29" t="s">
        <v>64</v>
      </c>
      <c r="D412" s="29" t="s">
        <v>70</v>
      </c>
      <c r="E412" s="29">
        <v>4</v>
      </c>
      <c r="F412" s="29" t="s">
        <v>58</v>
      </c>
      <c r="G412" s="29" t="s">
        <v>73</v>
      </c>
      <c r="H412" s="34">
        <f>IF(Sales[[#This Row],[Channel]]="Affiliate",VLOOKUP(Sales[[#This Row],[Product ID]],Products[],5,)*VLOOKUP(Sales[[#This Row],[Product ID]],Products[],6,)*Sales[[#This Row],[Units]]*66,0)</f>
        <v>0</v>
      </c>
      <c r="I412" s="35">
        <f>VLOOKUP(Sales[[#This Row],[Product ID]],Products[],5,)*Sales[[#This Row],[Units]]*66</f>
        <v>3564</v>
      </c>
      <c r="J412" s="29" t="str">
        <f>VLOOKUP(Sales[[#This Row],[Product ID]],Products[],3,)</f>
        <v>Ebook - Important Ratios and Metrics</v>
      </c>
    </row>
    <row r="413" spans="2:10">
      <c r="B413" s="33">
        <v>40913</v>
      </c>
      <c r="C413" s="29" t="s">
        <v>64</v>
      </c>
      <c r="D413" s="29" t="s">
        <v>65</v>
      </c>
      <c r="E413" s="29">
        <v>2</v>
      </c>
      <c r="F413" s="29" t="s">
        <v>72</v>
      </c>
      <c r="G413" s="29" t="s">
        <v>59</v>
      </c>
      <c r="H413" s="34">
        <f>IF(Sales[[#This Row],[Channel]]="Affiliate",VLOOKUP(Sales[[#This Row],[Product ID]],Products[],5,)*VLOOKUP(Sales[[#This Row],[Product ID]],Products[],6,)*Sales[[#This Row],[Units]]*66,0)</f>
        <v>15.84</v>
      </c>
      <c r="I413" s="35">
        <f>VLOOKUP(Sales[[#This Row],[Product ID]],Products[],5,)*Sales[[#This Row],[Units]]*66</f>
        <v>792</v>
      </c>
      <c r="J413" s="29" t="str">
        <f>VLOOKUP(Sales[[#This Row],[Product ID]],Products[],3,)</f>
        <v>Football Field Charts Template</v>
      </c>
    </row>
    <row r="414" spans="2:10">
      <c r="B414" s="33">
        <v>40914</v>
      </c>
      <c r="C414" s="29" t="s">
        <v>64</v>
      </c>
      <c r="D414" s="29" t="s">
        <v>70</v>
      </c>
      <c r="E414" s="29">
        <v>3</v>
      </c>
      <c r="F414" s="29" t="s">
        <v>72</v>
      </c>
      <c r="G414" s="29" t="s">
        <v>59</v>
      </c>
      <c r="H414" s="34">
        <f>IF(Sales[[#This Row],[Channel]]="Affiliate",VLOOKUP(Sales[[#This Row],[Product ID]],Products[],5,)*VLOOKUP(Sales[[#This Row],[Product ID]],Products[],6,)*Sales[[#This Row],[Units]]*66,0)</f>
        <v>53.46</v>
      </c>
      <c r="I414" s="35">
        <f>VLOOKUP(Sales[[#This Row],[Product ID]],Products[],5,)*Sales[[#This Row],[Units]]*66</f>
        <v>2673</v>
      </c>
      <c r="J414" s="29" t="str">
        <f>VLOOKUP(Sales[[#This Row],[Product ID]],Products[],3,)</f>
        <v>Ebook - Important Ratios and Metrics</v>
      </c>
    </row>
    <row r="415" spans="2:10">
      <c r="B415" s="33">
        <v>40915</v>
      </c>
      <c r="C415" s="29" t="s">
        <v>98</v>
      </c>
      <c r="D415" s="29" t="s">
        <v>86</v>
      </c>
      <c r="E415" s="29">
        <v>2</v>
      </c>
      <c r="F415" s="29" t="s">
        <v>58</v>
      </c>
      <c r="G415" s="29" t="s">
        <v>73</v>
      </c>
      <c r="H415" s="34">
        <f>IF(Sales[[#This Row],[Channel]]="Affiliate",VLOOKUP(Sales[[#This Row],[Product ID]],Products[],5,)*VLOOKUP(Sales[[#This Row],[Product ID]],Products[],6,)*Sales[[#This Row],[Units]]*66,0)</f>
        <v>0</v>
      </c>
      <c r="I415" s="35">
        <f>VLOOKUP(Sales[[#This Row],[Product ID]],Products[],5,)*Sales[[#This Row],[Units]]*66</f>
        <v>2926.4399999999996</v>
      </c>
      <c r="J415" s="29" t="str">
        <f>VLOOKUP(Sales[[#This Row],[Product ID]],Products[],3,)</f>
        <v>StartUp Modeling Template - New</v>
      </c>
    </row>
    <row r="416" spans="2:10">
      <c r="B416" s="33">
        <v>40915</v>
      </c>
      <c r="C416" s="29" t="s">
        <v>56</v>
      </c>
      <c r="D416" s="29" t="s">
        <v>65</v>
      </c>
      <c r="E416" s="29">
        <v>5</v>
      </c>
      <c r="F416" s="29" t="s">
        <v>80</v>
      </c>
      <c r="G416" s="29" t="s">
        <v>73</v>
      </c>
      <c r="H416" s="34">
        <f>IF(Sales[[#This Row],[Channel]]="Affiliate",VLOOKUP(Sales[[#This Row],[Product ID]],Products[],5,)*VLOOKUP(Sales[[#This Row],[Product ID]],Products[],6,)*Sales[[#This Row],[Units]]*66,0)</f>
        <v>0</v>
      </c>
      <c r="I416" s="35">
        <f>VLOOKUP(Sales[[#This Row],[Product ID]],Products[],5,)*Sales[[#This Row],[Units]]*66</f>
        <v>1980</v>
      </c>
      <c r="J416" s="29" t="str">
        <f>VLOOKUP(Sales[[#This Row],[Product ID]],Products[],3,)</f>
        <v>Football Field Charts Template</v>
      </c>
    </row>
    <row r="417" spans="2:10">
      <c r="B417" s="33">
        <v>40916</v>
      </c>
      <c r="C417" s="29" t="s">
        <v>56</v>
      </c>
      <c r="D417" s="29" t="s">
        <v>78</v>
      </c>
      <c r="E417" s="29">
        <v>3</v>
      </c>
      <c r="F417" s="29" t="s">
        <v>58</v>
      </c>
      <c r="G417" s="29" t="s">
        <v>59</v>
      </c>
      <c r="H417" s="34">
        <f>IF(Sales[[#This Row],[Channel]]="Affiliate",VLOOKUP(Sales[[#This Row],[Product ID]],Products[],5,)*VLOOKUP(Sales[[#This Row],[Product ID]],Products[],6,)*Sales[[#This Row],[Units]]*66,0)</f>
        <v>0</v>
      </c>
      <c r="I417" s="35">
        <f>VLOOKUP(Sales[[#This Row],[Product ID]],Products[],5,)*Sales[[#This Row],[Units]]*66</f>
        <v>2970</v>
      </c>
      <c r="J417" s="29" t="str">
        <f>VLOOKUP(Sales[[#This Row],[Product ID]],Products[],3,)</f>
        <v>P&amp;L Statement Template -  V 2.0</v>
      </c>
    </row>
    <row r="418" spans="2:10">
      <c r="B418" s="33">
        <v>40916</v>
      </c>
      <c r="C418" s="29" t="s">
        <v>56</v>
      </c>
      <c r="D418" s="29" t="s">
        <v>57</v>
      </c>
      <c r="E418" s="29">
        <v>3</v>
      </c>
      <c r="F418" s="29" t="s">
        <v>72</v>
      </c>
      <c r="G418" s="29" t="s">
        <v>59</v>
      </c>
      <c r="H418" s="34">
        <f>IF(Sales[[#This Row],[Channel]]="Affiliate",VLOOKUP(Sales[[#This Row],[Product ID]],Products[],5,)*VLOOKUP(Sales[[#This Row],[Product ID]],Products[],6,)*Sales[[#This Row],[Units]]*66,0)</f>
        <v>148.5</v>
      </c>
      <c r="I418" s="35">
        <f>VLOOKUP(Sales[[#This Row],[Product ID]],Products[],5,)*Sales[[#This Row],[Units]]*66</f>
        <v>2970</v>
      </c>
      <c r="J418" s="29" t="str">
        <f>VLOOKUP(Sales[[#This Row],[Product ID]],Products[],3,)</f>
        <v>Balance Sheet Template -  V 1.1</v>
      </c>
    </row>
    <row r="419" spans="2:10">
      <c r="B419" s="33">
        <v>40916</v>
      </c>
      <c r="C419" s="29" t="s">
        <v>56</v>
      </c>
      <c r="D419" s="29" t="s">
        <v>57</v>
      </c>
      <c r="E419" s="29">
        <v>3</v>
      </c>
      <c r="F419" s="29" t="s">
        <v>72</v>
      </c>
      <c r="G419" s="29" t="s">
        <v>73</v>
      </c>
      <c r="H419" s="34">
        <f>IF(Sales[[#This Row],[Channel]]="Affiliate",VLOOKUP(Sales[[#This Row],[Product ID]],Products[],5,)*VLOOKUP(Sales[[#This Row],[Product ID]],Products[],6,)*Sales[[#This Row],[Units]]*66,0)</f>
        <v>148.5</v>
      </c>
      <c r="I419" s="35">
        <f>VLOOKUP(Sales[[#This Row],[Product ID]],Products[],5,)*Sales[[#This Row],[Units]]*66</f>
        <v>2970</v>
      </c>
      <c r="J419" s="29" t="str">
        <f>VLOOKUP(Sales[[#This Row],[Product ID]],Products[],3,)</f>
        <v>Balance Sheet Template -  V 1.1</v>
      </c>
    </row>
    <row r="420" spans="2:10">
      <c r="B420" s="33">
        <v>40916</v>
      </c>
      <c r="C420" s="29" t="s">
        <v>56</v>
      </c>
      <c r="D420" s="29" t="s">
        <v>57</v>
      </c>
      <c r="E420" s="29">
        <v>3</v>
      </c>
      <c r="F420" s="29" t="s">
        <v>58</v>
      </c>
      <c r="G420" s="29" t="s">
        <v>59</v>
      </c>
      <c r="H420" s="34">
        <f>IF(Sales[[#This Row],[Channel]]="Affiliate",VLOOKUP(Sales[[#This Row],[Product ID]],Products[],5,)*VLOOKUP(Sales[[#This Row],[Product ID]],Products[],6,)*Sales[[#This Row],[Units]]*66,0)</f>
        <v>0</v>
      </c>
      <c r="I420" s="35">
        <f>VLOOKUP(Sales[[#This Row],[Product ID]],Products[],5,)*Sales[[#This Row],[Units]]*66</f>
        <v>2970</v>
      </c>
      <c r="J420" s="29" t="str">
        <f>VLOOKUP(Sales[[#This Row],[Product ID]],Products[],3,)</f>
        <v>Balance Sheet Template -  V 1.1</v>
      </c>
    </row>
    <row r="421" spans="2:10">
      <c r="B421" s="33">
        <v>40916</v>
      </c>
      <c r="C421" s="29" t="s">
        <v>64</v>
      </c>
      <c r="D421" s="29" t="s">
        <v>84</v>
      </c>
      <c r="E421" s="29">
        <v>4</v>
      </c>
      <c r="F421" s="29" t="s">
        <v>58</v>
      </c>
      <c r="G421" s="29" t="s">
        <v>73</v>
      </c>
      <c r="H421" s="34">
        <f>IF(Sales[[#This Row],[Channel]]="Affiliate",VLOOKUP(Sales[[#This Row],[Product ID]],Products[],5,)*VLOOKUP(Sales[[#This Row],[Product ID]],Products[],6,)*Sales[[#This Row],[Units]]*66,0)</f>
        <v>0</v>
      </c>
      <c r="I421" s="35">
        <f>VLOOKUP(Sales[[#This Row],[Product ID]],Products[],5,)*Sales[[#This Row],[Units]]*66</f>
        <v>5536.08</v>
      </c>
      <c r="J421" s="29" t="str">
        <f>VLOOKUP(Sales[[#This Row],[Product ID]],Products[],3,)</f>
        <v>Project Finance Template - Automated Schedules</v>
      </c>
    </row>
    <row r="422" spans="2:10">
      <c r="B422" s="33">
        <v>40916</v>
      </c>
      <c r="C422" s="29" t="s">
        <v>64</v>
      </c>
      <c r="D422" s="29" t="s">
        <v>84</v>
      </c>
      <c r="E422" s="29">
        <v>4</v>
      </c>
      <c r="F422" s="29" t="s">
        <v>58</v>
      </c>
      <c r="G422" s="29" t="s">
        <v>59</v>
      </c>
      <c r="H422" s="34">
        <f>IF(Sales[[#This Row],[Channel]]="Affiliate",VLOOKUP(Sales[[#This Row],[Product ID]],Products[],5,)*VLOOKUP(Sales[[#This Row],[Product ID]],Products[],6,)*Sales[[#This Row],[Units]]*66,0)</f>
        <v>0</v>
      </c>
      <c r="I422" s="35">
        <f>VLOOKUP(Sales[[#This Row],[Product ID]],Products[],5,)*Sales[[#This Row],[Units]]*66</f>
        <v>5536.08</v>
      </c>
      <c r="J422" s="29" t="str">
        <f>VLOOKUP(Sales[[#This Row],[Product ID]],Products[],3,)</f>
        <v>Project Finance Template - Automated Schedules</v>
      </c>
    </row>
    <row r="423" spans="2:10">
      <c r="B423" s="33">
        <v>40917</v>
      </c>
      <c r="C423" s="29" t="s">
        <v>64</v>
      </c>
      <c r="D423" s="29" t="s">
        <v>86</v>
      </c>
      <c r="E423" s="29">
        <v>4</v>
      </c>
      <c r="F423" s="29" t="s">
        <v>58</v>
      </c>
      <c r="G423" s="29" t="s">
        <v>59</v>
      </c>
      <c r="H423" s="34">
        <f>IF(Sales[[#This Row],[Channel]]="Affiliate",VLOOKUP(Sales[[#This Row],[Product ID]],Products[],5,)*VLOOKUP(Sales[[#This Row],[Product ID]],Products[],6,)*Sales[[#This Row],[Units]]*66,0)</f>
        <v>0</v>
      </c>
      <c r="I423" s="35">
        <f>VLOOKUP(Sales[[#This Row],[Product ID]],Products[],5,)*Sales[[#This Row],[Units]]*66</f>
        <v>5852.8799999999992</v>
      </c>
      <c r="J423" s="29" t="str">
        <f>VLOOKUP(Sales[[#This Row],[Product ID]],Products[],3,)</f>
        <v>StartUp Modeling Template - New</v>
      </c>
    </row>
    <row r="424" spans="2:10">
      <c r="B424" s="33">
        <v>40918</v>
      </c>
      <c r="C424" s="29" t="s">
        <v>56</v>
      </c>
      <c r="D424" s="29" t="s">
        <v>70</v>
      </c>
      <c r="E424" s="29">
        <v>3</v>
      </c>
      <c r="F424" s="29" t="s">
        <v>72</v>
      </c>
      <c r="G424" s="29" t="s">
        <v>73</v>
      </c>
      <c r="H424" s="34">
        <f>IF(Sales[[#This Row],[Channel]]="Affiliate",VLOOKUP(Sales[[#This Row],[Product ID]],Products[],5,)*VLOOKUP(Sales[[#This Row],[Product ID]],Products[],6,)*Sales[[#This Row],[Units]]*66,0)</f>
        <v>53.46</v>
      </c>
      <c r="I424" s="35">
        <f>VLOOKUP(Sales[[#This Row],[Product ID]],Products[],5,)*Sales[[#This Row],[Units]]*66</f>
        <v>2673</v>
      </c>
      <c r="J424" s="29" t="str">
        <f>VLOOKUP(Sales[[#This Row],[Product ID]],Products[],3,)</f>
        <v>Ebook - Important Ratios and Metrics</v>
      </c>
    </row>
    <row r="425" spans="2:10">
      <c r="B425" s="33">
        <v>40919</v>
      </c>
      <c r="C425" s="29" t="s">
        <v>64</v>
      </c>
      <c r="D425" s="29" t="s">
        <v>78</v>
      </c>
      <c r="E425" s="29">
        <v>4</v>
      </c>
      <c r="F425" s="29" t="s">
        <v>58</v>
      </c>
      <c r="G425" s="29" t="s">
        <v>59</v>
      </c>
      <c r="H425" s="34">
        <f>IF(Sales[[#This Row],[Channel]]="Affiliate",VLOOKUP(Sales[[#This Row],[Product ID]],Products[],5,)*VLOOKUP(Sales[[#This Row],[Product ID]],Products[],6,)*Sales[[#This Row],[Units]]*66,0)</f>
        <v>0</v>
      </c>
      <c r="I425" s="35">
        <f>VLOOKUP(Sales[[#This Row],[Product ID]],Products[],5,)*Sales[[#This Row],[Units]]*66</f>
        <v>3960</v>
      </c>
      <c r="J425" s="29" t="str">
        <f>VLOOKUP(Sales[[#This Row],[Product ID]],Products[],3,)</f>
        <v>P&amp;L Statement Template -  V 2.0</v>
      </c>
    </row>
    <row r="426" spans="2:10">
      <c r="B426" s="33">
        <v>40919</v>
      </c>
      <c r="C426" s="29" t="s">
        <v>64</v>
      </c>
      <c r="D426" s="29" t="s">
        <v>70</v>
      </c>
      <c r="E426" s="29">
        <v>4</v>
      </c>
      <c r="F426" s="29" t="s">
        <v>58</v>
      </c>
      <c r="G426" s="29" t="s">
        <v>59</v>
      </c>
      <c r="H426" s="34">
        <f>IF(Sales[[#This Row],[Channel]]="Affiliate",VLOOKUP(Sales[[#This Row],[Product ID]],Products[],5,)*VLOOKUP(Sales[[#This Row],[Product ID]],Products[],6,)*Sales[[#This Row],[Units]]*66,0)</f>
        <v>0</v>
      </c>
      <c r="I426" s="35">
        <f>VLOOKUP(Sales[[#This Row],[Product ID]],Products[],5,)*Sales[[#This Row],[Units]]*66</f>
        <v>3564</v>
      </c>
      <c r="J426" s="29" t="str">
        <f>VLOOKUP(Sales[[#This Row],[Product ID]],Products[],3,)</f>
        <v>Ebook - Important Ratios and Metrics</v>
      </c>
    </row>
    <row r="427" spans="2:10">
      <c r="B427" s="33">
        <v>40920</v>
      </c>
      <c r="C427" s="29" t="s">
        <v>56</v>
      </c>
      <c r="D427" s="29" t="s">
        <v>57</v>
      </c>
      <c r="E427" s="29">
        <v>2</v>
      </c>
      <c r="F427" s="29" t="s">
        <v>58</v>
      </c>
      <c r="G427" s="29" t="s">
        <v>59</v>
      </c>
      <c r="H427" s="34">
        <f>IF(Sales[[#This Row],[Channel]]="Affiliate",VLOOKUP(Sales[[#This Row],[Product ID]],Products[],5,)*VLOOKUP(Sales[[#This Row],[Product ID]],Products[],6,)*Sales[[#This Row],[Units]]*66,0)</f>
        <v>0</v>
      </c>
      <c r="I427" s="35">
        <f>VLOOKUP(Sales[[#This Row],[Product ID]],Products[],5,)*Sales[[#This Row],[Units]]*66</f>
        <v>1980</v>
      </c>
      <c r="J427" s="29" t="str">
        <f>VLOOKUP(Sales[[#This Row],[Product ID]],Products[],3,)</f>
        <v>Balance Sheet Template -  V 1.1</v>
      </c>
    </row>
    <row r="428" spans="2:10">
      <c r="B428" s="33">
        <v>40920</v>
      </c>
      <c r="C428" s="29" t="s">
        <v>64</v>
      </c>
      <c r="D428" s="29" t="s">
        <v>65</v>
      </c>
      <c r="E428" s="29">
        <v>1</v>
      </c>
      <c r="F428" s="29" t="s">
        <v>80</v>
      </c>
      <c r="G428" s="29" t="s">
        <v>59</v>
      </c>
      <c r="H428" s="34">
        <f>IF(Sales[[#This Row],[Channel]]="Affiliate",VLOOKUP(Sales[[#This Row],[Product ID]],Products[],5,)*VLOOKUP(Sales[[#This Row],[Product ID]],Products[],6,)*Sales[[#This Row],[Units]]*66,0)</f>
        <v>0</v>
      </c>
      <c r="I428" s="35">
        <f>VLOOKUP(Sales[[#This Row],[Product ID]],Products[],5,)*Sales[[#This Row],[Units]]*66</f>
        <v>396</v>
      </c>
      <c r="J428" s="29" t="str">
        <f>VLOOKUP(Sales[[#This Row],[Product ID]],Products[],3,)</f>
        <v>Football Field Charts Template</v>
      </c>
    </row>
    <row r="429" spans="2:10">
      <c r="B429" s="33">
        <v>40921</v>
      </c>
      <c r="C429" s="29" t="s">
        <v>64</v>
      </c>
      <c r="D429" s="29" t="s">
        <v>60</v>
      </c>
      <c r="E429" s="29">
        <v>1</v>
      </c>
      <c r="F429" s="29" t="s">
        <v>72</v>
      </c>
      <c r="G429" s="29" t="s">
        <v>73</v>
      </c>
      <c r="H429" s="34">
        <f>IF(Sales[[#This Row],[Channel]]="Affiliate",VLOOKUP(Sales[[#This Row],[Product ID]],Products[],5,)*VLOOKUP(Sales[[#This Row],[Product ID]],Products[],6,)*Sales[[#This Row],[Units]]*66,0)</f>
        <v>0</v>
      </c>
      <c r="I429" s="35">
        <f>VLOOKUP(Sales[[#This Row],[Product ID]],Products[],5,)*Sales[[#This Row],[Units]]*66</f>
        <v>0</v>
      </c>
      <c r="J429" s="29" t="str">
        <f>VLOOKUP(Sales[[#This Row],[Product ID]],Products[],3,)</f>
        <v>Ebook - Guide to Understanding Financial Statements</v>
      </c>
    </row>
    <row r="430" spans="2:10">
      <c r="B430" s="33">
        <v>40921</v>
      </c>
      <c r="C430" s="29" t="s">
        <v>64</v>
      </c>
      <c r="D430" s="29" t="s">
        <v>83</v>
      </c>
      <c r="E430" s="29">
        <v>2</v>
      </c>
      <c r="F430" s="29" t="s">
        <v>72</v>
      </c>
      <c r="G430" s="29" t="s">
        <v>59</v>
      </c>
      <c r="H430" s="34">
        <f>IF(Sales[[#This Row],[Channel]]="Affiliate",VLOOKUP(Sales[[#This Row],[Product ID]],Products[],5,)*VLOOKUP(Sales[[#This Row],[Product ID]],Products[],6,)*Sales[[#This Row],[Units]]*66,0)</f>
        <v>316.48320000000001</v>
      </c>
      <c r="I430" s="35">
        <f>VLOOKUP(Sales[[#This Row],[Product ID]],Products[],5,)*Sales[[#This Row],[Units]]*66</f>
        <v>3956.04</v>
      </c>
      <c r="J430" s="29" t="str">
        <f>VLOOKUP(Sales[[#This Row],[Product ID]],Products[],3,)</f>
        <v>Cash Flow Modeling Course</v>
      </c>
    </row>
    <row r="431" spans="2:10">
      <c r="B431" s="33">
        <v>40922</v>
      </c>
      <c r="C431" s="29" t="s">
        <v>64</v>
      </c>
      <c r="D431" s="29" t="s">
        <v>78</v>
      </c>
      <c r="E431" s="29">
        <v>1</v>
      </c>
      <c r="F431" s="29" t="s">
        <v>58</v>
      </c>
      <c r="G431" s="29" t="s">
        <v>59</v>
      </c>
      <c r="H431" s="34">
        <f>IF(Sales[[#This Row],[Channel]]="Affiliate",VLOOKUP(Sales[[#This Row],[Product ID]],Products[],5,)*VLOOKUP(Sales[[#This Row],[Product ID]],Products[],6,)*Sales[[#This Row],[Units]]*66,0)</f>
        <v>0</v>
      </c>
      <c r="I431" s="35">
        <f>VLOOKUP(Sales[[#This Row],[Product ID]],Products[],5,)*Sales[[#This Row],[Units]]*66</f>
        <v>990</v>
      </c>
      <c r="J431" s="29" t="str">
        <f>VLOOKUP(Sales[[#This Row],[Product ID]],Products[],3,)</f>
        <v>P&amp;L Statement Template -  V 2.0</v>
      </c>
    </row>
    <row r="432" spans="2:10">
      <c r="B432" s="33">
        <v>40922</v>
      </c>
      <c r="C432" s="29" t="s">
        <v>64</v>
      </c>
      <c r="D432" s="29" t="s">
        <v>70</v>
      </c>
      <c r="E432" s="29">
        <v>5</v>
      </c>
      <c r="F432" s="29" t="s">
        <v>58</v>
      </c>
      <c r="G432" s="29" t="s">
        <v>59</v>
      </c>
      <c r="H432" s="34">
        <f>IF(Sales[[#This Row],[Channel]]="Affiliate",VLOOKUP(Sales[[#This Row],[Product ID]],Products[],5,)*VLOOKUP(Sales[[#This Row],[Product ID]],Products[],6,)*Sales[[#This Row],[Units]]*66,0)</f>
        <v>0</v>
      </c>
      <c r="I432" s="35">
        <f>VLOOKUP(Sales[[#This Row],[Product ID]],Products[],5,)*Sales[[#This Row],[Units]]*66</f>
        <v>4455</v>
      </c>
      <c r="J432" s="29" t="str">
        <f>VLOOKUP(Sales[[#This Row],[Product ID]],Products[],3,)</f>
        <v>Ebook - Important Ratios and Metrics</v>
      </c>
    </row>
    <row r="433" spans="2:10">
      <c r="B433" s="33">
        <v>40922</v>
      </c>
      <c r="C433" s="29" t="s">
        <v>56</v>
      </c>
      <c r="D433" s="29" t="s">
        <v>69</v>
      </c>
      <c r="E433" s="29">
        <v>4</v>
      </c>
      <c r="F433" s="29" t="s">
        <v>58</v>
      </c>
      <c r="G433" s="29" t="s">
        <v>59</v>
      </c>
      <c r="H433" s="34">
        <f>IF(Sales[[#This Row],[Channel]]="Affiliate",VLOOKUP(Sales[[#This Row],[Product ID]],Products[],5,)*VLOOKUP(Sales[[#This Row],[Product ID]],Products[],6,)*Sales[[#This Row],[Units]]*66,0)</f>
        <v>0</v>
      </c>
      <c r="I433" s="35">
        <f>VLOOKUP(Sales[[#This Row],[Product ID]],Products[],5,)*Sales[[#This Row],[Units]]*66</f>
        <v>11484</v>
      </c>
      <c r="J433" s="29" t="str">
        <f>VLOOKUP(Sales[[#This Row],[Product ID]],Products[],3,)</f>
        <v>Practical Business Modeling Course</v>
      </c>
    </row>
    <row r="434" spans="2:10">
      <c r="B434" s="33">
        <v>40923</v>
      </c>
      <c r="C434" s="29" t="s">
        <v>56</v>
      </c>
      <c r="D434" s="29" t="s">
        <v>57</v>
      </c>
      <c r="E434" s="29">
        <v>3</v>
      </c>
      <c r="F434" s="29" t="s">
        <v>58</v>
      </c>
      <c r="G434" s="29" t="s">
        <v>59</v>
      </c>
      <c r="H434" s="34">
        <f>IF(Sales[[#This Row],[Channel]]="Affiliate",VLOOKUP(Sales[[#This Row],[Product ID]],Products[],5,)*VLOOKUP(Sales[[#This Row],[Product ID]],Products[],6,)*Sales[[#This Row],[Units]]*66,0)</f>
        <v>0</v>
      </c>
      <c r="I434" s="35">
        <f>VLOOKUP(Sales[[#This Row],[Product ID]],Products[],5,)*Sales[[#This Row],[Units]]*66</f>
        <v>2970</v>
      </c>
      <c r="J434" s="29" t="str">
        <f>VLOOKUP(Sales[[#This Row],[Product ID]],Products[],3,)</f>
        <v>Balance Sheet Template -  V 1.1</v>
      </c>
    </row>
    <row r="435" spans="2:10">
      <c r="B435" s="33">
        <v>40924</v>
      </c>
      <c r="C435" s="29" t="s">
        <v>56</v>
      </c>
      <c r="D435" s="29" t="s">
        <v>57</v>
      </c>
      <c r="E435" s="29">
        <v>4</v>
      </c>
      <c r="F435" s="29" t="s">
        <v>80</v>
      </c>
      <c r="G435" s="29" t="s">
        <v>59</v>
      </c>
      <c r="H435" s="34">
        <f>IF(Sales[[#This Row],[Channel]]="Affiliate",VLOOKUP(Sales[[#This Row],[Product ID]],Products[],5,)*VLOOKUP(Sales[[#This Row],[Product ID]],Products[],6,)*Sales[[#This Row],[Units]]*66,0)</f>
        <v>0</v>
      </c>
      <c r="I435" s="35">
        <f>VLOOKUP(Sales[[#This Row],[Product ID]],Products[],5,)*Sales[[#This Row],[Units]]*66</f>
        <v>3960</v>
      </c>
      <c r="J435" s="29" t="str">
        <f>VLOOKUP(Sales[[#This Row],[Product ID]],Products[],3,)</f>
        <v>Balance Sheet Template -  V 1.1</v>
      </c>
    </row>
    <row r="436" spans="2:10">
      <c r="B436" s="33">
        <v>40924</v>
      </c>
      <c r="C436" s="29" t="s">
        <v>64</v>
      </c>
      <c r="D436" s="29" t="s">
        <v>81</v>
      </c>
      <c r="E436" s="29">
        <v>4</v>
      </c>
      <c r="F436" s="29" t="s">
        <v>72</v>
      </c>
      <c r="G436" s="29" t="s">
        <v>59</v>
      </c>
      <c r="H436" s="34">
        <f>IF(Sales[[#This Row],[Channel]]="Affiliate",VLOOKUP(Sales[[#This Row],[Product ID]],Products[],5,)*VLOOKUP(Sales[[#This Row],[Product ID]],Products[],6,)*Sales[[#This Row],[Units]]*66,0)</f>
        <v>276.80399999999997</v>
      </c>
      <c r="I436" s="35">
        <f>VLOOKUP(Sales[[#This Row],[Product ID]],Products[],5,)*Sales[[#This Row],[Units]]*66</f>
        <v>5536.08</v>
      </c>
      <c r="J436" s="29" t="str">
        <f>VLOOKUP(Sales[[#This Row],[Product ID]],Products[],3,)</f>
        <v>Real Estate Template - V 1</v>
      </c>
    </row>
    <row r="437" spans="2:10">
      <c r="B437" s="33">
        <v>40924</v>
      </c>
      <c r="C437" s="29" t="s">
        <v>98</v>
      </c>
      <c r="D437" s="29" t="s">
        <v>83</v>
      </c>
      <c r="E437" s="29">
        <v>2</v>
      </c>
      <c r="F437" s="29" t="s">
        <v>72</v>
      </c>
      <c r="G437" s="29" t="s">
        <v>73</v>
      </c>
      <c r="H437" s="34">
        <f>IF(Sales[[#This Row],[Channel]]="Affiliate",VLOOKUP(Sales[[#This Row],[Product ID]],Products[],5,)*VLOOKUP(Sales[[#This Row],[Product ID]],Products[],6,)*Sales[[#This Row],[Units]]*66,0)</f>
        <v>316.48320000000001</v>
      </c>
      <c r="I437" s="35">
        <f>VLOOKUP(Sales[[#This Row],[Product ID]],Products[],5,)*Sales[[#This Row],[Units]]*66</f>
        <v>3956.04</v>
      </c>
      <c r="J437" s="29" t="str">
        <f>VLOOKUP(Sales[[#This Row],[Product ID]],Products[],3,)</f>
        <v>Cash Flow Modeling Course</v>
      </c>
    </row>
    <row r="438" spans="2:10">
      <c r="B438" s="33">
        <v>40925</v>
      </c>
      <c r="C438" s="29" t="s">
        <v>56</v>
      </c>
      <c r="D438" s="29" t="s">
        <v>60</v>
      </c>
      <c r="E438" s="29">
        <v>4</v>
      </c>
      <c r="F438" s="29" t="s">
        <v>72</v>
      </c>
      <c r="G438" s="29" t="s">
        <v>59</v>
      </c>
      <c r="H438" s="34">
        <f>IF(Sales[[#This Row],[Channel]]="Affiliate",VLOOKUP(Sales[[#This Row],[Product ID]],Products[],5,)*VLOOKUP(Sales[[#This Row],[Product ID]],Products[],6,)*Sales[[#This Row],[Units]]*66,0)</f>
        <v>0</v>
      </c>
      <c r="I438" s="35">
        <f>VLOOKUP(Sales[[#This Row],[Product ID]],Products[],5,)*Sales[[#This Row],[Units]]*66</f>
        <v>0</v>
      </c>
      <c r="J438" s="29" t="str">
        <f>VLOOKUP(Sales[[#This Row],[Product ID]],Products[],3,)</f>
        <v>Ebook - Guide to Understanding Financial Statements</v>
      </c>
    </row>
    <row r="439" spans="2:10">
      <c r="B439" s="33">
        <v>40925</v>
      </c>
      <c r="C439" s="29" t="s">
        <v>56</v>
      </c>
      <c r="D439" s="29" t="s">
        <v>86</v>
      </c>
      <c r="E439" s="29">
        <v>4</v>
      </c>
      <c r="F439" s="29" t="s">
        <v>58</v>
      </c>
      <c r="G439" s="29" t="s">
        <v>73</v>
      </c>
      <c r="H439" s="34">
        <f>IF(Sales[[#This Row],[Channel]]="Affiliate",VLOOKUP(Sales[[#This Row],[Product ID]],Products[],5,)*VLOOKUP(Sales[[#This Row],[Product ID]],Products[],6,)*Sales[[#This Row],[Units]]*66,0)</f>
        <v>0</v>
      </c>
      <c r="I439" s="35">
        <f>VLOOKUP(Sales[[#This Row],[Product ID]],Products[],5,)*Sales[[#This Row],[Units]]*66</f>
        <v>5852.8799999999992</v>
      </c>
      <c r="J439" s="29" t="str">
        <f>VLOOKUP(Sales[[#This Row],[Product ID]],Products[],3,)</f>
        <v>StartUp Modeling Template - New</v>
      </c>
    </row>
    <row r="440" spans="2:10">
      <c r="B440" s="33">
        <v>40925</v>
      </c>
      <c r="C440" s="29" t="s">
        <v>98</v>
      </c>
      <c r="D440" s="29" t="s">
        <v>81</v>
      </c>
      <c r="E440" s="29">
        <v>2</v>
      </c>
      <c r="F440" s="29" t="s">
        <v>72</v>
      </c>
      <c r="G440" s="29" t="s">
        <v>59</v>
      </c>
      <c r="H440" s="34">
        <f>IF(Sales[[#This Row],[Channel]]="Affiliate",VLOOKUP(Sales[[#This Row],[Product ID]],Products[],5,)*VLOOKUP(Sales[[#This Row],[Product ID]],Products[],6,)*Sales[[#This Row],[Units]]*66,0)</f>
        <v>138.40199999999999</v>
      </c>
      <c r="I440" s="35">
        <f>VLOOKUP(Sales[[#This Row],[Product ID]],Products[],5,)*Sales[[#This Row],[Units]]*66</f>
        <v>2768.04</v>
      </c>
      <c r="J440" s="29" t="str">
        <f>VLOOKUP(Sales[[#This Row],[Product ID]],Products[],3,)</f>
        <v>Real Estate Template - V 1</v>
      </c>
    </row>
    <row r="441" spans="2:10">
      <c r="B441" s="33">
        <v>40925</v>
      </c>
      <c r="C441" s="29" t="s">
        <v>64</v>
      </c>
      <c r="D441" s="29" t="s">
        <v>88</v>
      </c>
      <c r="E441" s="29">
        <v>3</v>
      </c>
      <c r="F441" s="29" t="s">
        <v>72</v>
      </c>
      <c r="G441" s="29" t="s">
        <v>59</v>
      </c>
      <c r="H441" s="34">
        <f>IF(Sales[[#This Row],[Channel]]="Affiliate",VLOOKUP(Sales[[#This Row],[Product ID]],Products[],5,)*VLOOKUP(Sales[[#This Row],[Product ID]],Products[],6,)*Sales[[#This Row],[Units]]*66,0)</f>
        <v>427.68</v>
      </c>
      <c r="I441" s="35">
        <f>VLOOKUP(Sales[[#This Row],[Product ID]],Products[],5,)*Sales[[#This Row],[Units]]*66</f>
        <v>5346</v>
      </c>
      <c r="J441" s="29" t="str">
        <f>VLOOKUP(Sales[[#This Row],[Product ID]],Products[],3,)</f>
        <v>Project Finance - Automated Schedules</v>
      </c>
    </row>
    <row r="442" spans="2:10">
      <c r="B442" s="33">
        <v>40926</v>
      </c>
      <c r="C442" s="29" t="s">
        <v>56</v>
      </c>
      <c r="D442" s="29" t="s">
        <v>76</v>
      </c>
      <c r="E442" s="29">
        <v>2</v>
      </c>
      <c r="F442" s="29" t="s">
        <v>58</v>
      </c>
      <c r="G442" s="29" t="s">
        <v>59</v>
      </c>
      <c r="H442" s="34">
        <f>IF(Sales[[#This Row],[Channel]]="Affiliate",VLOOKUP(Sales[[#This Row],[Product ID]],Products[],5,)*VLOOKUP(Sales[[#This Row],[Product ID]],Products[],6,)*Sales[[#This Row],[Units]]*66,0)</f>
        <v>0</v>
      </c>
      <c r="I442" s="35">
        <f>VLOOKUP(Sales[[#This Row],[Product ID]],Products[],5,)*Sales[[#This Row],[Units]]*66</f>
        <v>1980</v>
      </c>
      <c r="J442" s="29" t="str">
        <f>VLOOKUP(Sales[[#This Row],[Product ID]],Products[],3,)</f>
        <v>Cash Flow Template -  V 2.0</v>
      </c>
    </row>
    <row r="443" spans="2:10">
      <c r="B443" s="33">
        <v>40926</v>
      </c>
      <c r="C443" s="29" t="s">
        <v>56</v>
      </c>
      <c r="D443" s="29" t="s">
        <v>60</v>
      </c>
      <c r="E443" s="29">
        <v>3</v>
      </c>
      <c r="F443" s="29" t="s">
        <v>72</v>
      </c>
      <c r="G443" s="29" t="s">
        <v>59</v>
      </c>
      <c r="H443" s="34">
        <f>IF(Sales[[#This Row],[Channel]]="Affiliate",VLOOKUP(Sales[[#This Row],[Product ID]],Products[],5,)*VLOOKUP(Sales[[#This Row],[Product ID]],Products[],6,)*Sales[[#This Row],[Units]]*66,0)</f>
        <v>0</v>
      </c>
      <c r="I443" s="35">
        <f>VLOOKUP(Sales[[#This Row],[Product ID]],Products[],5,)*Sales[[#This Row],[Units]]*66</f>
        <v>0</v>
      </c>
      <c r="J443" s="29" t="str">
        <f>VLOOKUP(Sales[[#This Row],[Product ID]],Products[],3,)</f>
        <v>Ebook - Guide to Understanding Financial Statements</v>
      </c>
    </row>
    <row r="444" spans="2:10">
      <c r="B444" s="33">
        <v>40926</v>
      </c>
      <c r="C444" s="29" t="s">
        <v>56</v>
      </c>
      <c r="D444" s="29" t="s">
        <v>57</v>
      </c>
      <c r="E444" s="29">
        <v>3</v>
      </c>
      <c r="F444" s="29" t="s">
        <v>58</v>
      </c>
      <c r="G444" s="29" t="s">
        <v>59</v>
      </c>
      <c r="H444" s="34">
        <f>IF(Sales[[#This Row],[Channel]]="Affiliate",VLOOKUP(Sales[[#This Row],[Product ID]],Products[],5,)*VLOOKUP(Sales[[#This Row],[Product ID]],Products[],6,)*Sales[[#This Row],[Units]]*66,0)</f>
        <v>0</v>
      </c>
      <c r="I444" s="35">
        <f>VLOOKUP(Sales[[#This Row],[Product ID]],Products[],5,)*Sales[[#This Row],[Units]]*66</f>
        <v>2970</v>
      </c>
      <c r="J444" s="29" t="str">
        <f>VLOOKUP(Sales[[#This Row],[Product ID]],Products[],3,)</f>
        <v>Balance Sheet Template -  V 1.1</v>
      </c>
    </row>
    <row r="445" spans="2:10">
      <c r="B445" s="33">
        <v>40927</v>
      </c>
      <c r="C445" s="29" t="s">
        <v>98</v>
      </c>
      <c r="D445" s="29" t="s">
        <v>57</v>
      </c>
      <c r="E445" s="29">
        <v>5</v>
      </c>
      <c r="F445" s="29" t="s">
        <v>72</v>
      </c>
      <c r="G445" s="29" t="s">
        <v>59</v>
      </c>
      <c r="H445" s="34">
        <f>IF(Sales[[#This Row],[Channel]]="Affiliate",VLOOKUP(Sales[[#This Row],[Product ID]],Products[],5,)*VLOOKUP(Sales[[#This Row],[Product ID]],Products[],6,)*Sales[[#This Row],[Units]]*66,0)</f>
        <v>247.5</v>
      </c>
      <c r="I445" s="35">
        <f>VLOOKUP(Sales[[#This Row],[Product ID]],Products[],5,)*Sales[[#This Row],[Units]]*66</f>
        <v>4950</v>
      </c>
      <c r="J445" s="29" t="str">
        <f>VLOOKUP(Sales[[#This Row],[Product ID]],Products[],3,)</f>
        <v>Balance Sheet Template -  V 1.1</v>
      </c>
    </row>
    <row r="446" spans="2:10">
      <c r="B446" s="33">
        <v>40927</v>
      </c>
      <c r="C446" s="29" t="s">
        <v>56</v>
      </c>
      <c r="D446" s="29" t="s">
        <v>78</v>
      </c>
      <c r="E446" s="29">
        <v>2</v>
      </c>
      <c r="F446" s="29" t="s">
        <v>72</v>
      </c>
      <c r="G446" s="29" t="s">
        <v>59</v>
      </c>
      <c r="H446" s="34">
        <f>IF(Sales[[#This Row],[Channel]]="Affiliate",VLOOKUP(Sales[[#This Row],[Product ID]],Products[],5,)*VLOOKUP(Sales[[#This Row],[Product ID]],Products[],6,)*Sales[[#This Row],[Units]]*66,0)</f>
        <v>99</v>
      </c>
      <c r="I446" s="35">
        <f>VLOOKUP(Sales[[#This Row],[Product ID]],Products[],5,)*Sales[[#This Row],[Units]]*66</f>
        <v>1980</v>
      </c>
      <c r="J446" s="29" t="str">
        <f>VLOOKUP(Sales[[#This Row],[Product ID]],Products[],3,)</f>
        <v>P&amp;L Statement Template -  V 2.0</v>
      </c>
    </row>
    <row r="447" spans="2:10">
      <c r="B447" s="33">
        <v>40927</v>
      </c>
      <c r="C447" s="29" t="s">
        <v>64</v>
      </c>
      <c r="D447" s="29" t="s">
        <v>69</v>
      </c>
      <c r="E447" s="29">
        <v>5</v>
      </c>
      <c r="F447" s="29" t="s">
        <v>58</v>
      </c>
      <c r="G447" s="29" t="s">
        <v>59</v>
      </c>
      <c r="H447" s="34">
        <f>IF(Sales[[#This Row],[Channel]]="Affiliate",VLOOKUP(Sales[[#This Row],[Product ID]],Products[],5,)*VLOOKUP(Sales[[#This Row],[Product ID]],Products[],6,)*Sales[[#This Row],[Units]]*66,0)</f>
        <v>0</v>
      </c>
      <c r="I447" s="35">
        <f>VLOOKUP(Sales[[#This Row],[Product ID]],Products[],5,)*Sales[[#This Row],[Units]]*66</f>
        <v>14355</v>
      </c>
      <c r="J447" s="29" t="str">
        <f>VLOOKUP(Sales[[#This Row],[Product ID]],Products[],3,)</f>
        <v>Practical Business Modeling Course</v>
      </c>
    </row>
    <row r="448" spans="2:10">
      <c r="B448" s="33">
        <v>40928</v>
      </c>
      <c r="C448" s="29" t="s">
        <v>64</v>
      </c>
      <c r="D448" s="29" t="s">
        <v>78</v>
      </c>
      <c r="E448" s="29">
        <v>2</v>
      </c>
      <c r="F448" s="29" t="s">
        <v>72</v>
      </c>
      <c r="G448" s="29" t="s">
        <v>59</v>
      </c>
      <c r="H448" s="34">
        <f>IF(Sales[[#This Row],[Channel]]="Affiliate",VLOOKUP(Sales[[#This Row],[Product ID]],Products[],5,)*VLOOKUP(Sales[[#This Row],[Product ID]],Products[],6,)*Sales[[#This Row],[Units]]*66,0)</f>
        <v>99</v>
      </c>
      <c r="I448" s="35">
        <f>VLOOKUP(Sales[[#This Row],[Product ID]],Products[],5,)*Sales[[#This Row],[Units]]*66</f>
        <v>1980</v>
      </c>
      <c r="J448" s="29" t="str">
        <f>VLOOKUP(Sales[[#This Row],[Product ID]],Products[],3,)</f>
        <v>P&amp;L Statement Template -  V 2.0</v>
      </c>
    </row>
    <row r="449" spans="2:10">
      <c r="B449" s="33">
        <v>40929</v>
      </c>
      <c r="C449" s="29" t="s">
        <v>64</v>
      </c>
      <c r="D449" s="29" t="s">
        <v>70</v>
      </c>
      <c r="E449" s="29">
        <v>4</v>
      </c>
      <c r="F449" s="29" t="s">
        <v>72</v>
      </c>
      <c r="G449" s="29" t="s">
        <v>73</v>
      </c>
      <c r="H449" s="34">
        <f>IF(Sales[[#This Row],[Channel]]="Affiliate",VLOOKUP(Sales[[#This Row],[Product ID]],Products[],5,)*VLOOKUP(Sales[[#This Row],[Product ID]],Products[],6,)*Sales[[#This Row],[Units]]*66,0)</f>
        <v>71.28</v>
      </c>
      <c r="I449" s="35">
        <f>VLOOKUP(Sales[[#This Row],[Product ID]],Products[],5,)*Sales[[#This Row],[Units]]*66</f>
        <v>3564</v>
      </c>
      <c r="J449" s="29" t="str">
        <f>VLOOKUP(Sales[[#This Row],[Product ID]],Products[],3,)</f>
        <v>Ebook - Important Ratios and Metrics</v>
      </c>
    </row>
    <row r="450" spans="2:10">
      <c r="B450" s="33">
        <v>40929</v>
      </c>
      <c r="C450" s="29" t="s">
        <v>56</v>
      </c>
      <c r="D450" s="29" t="s">
        <v>60</v>
      </c>
      <c r="E450" s="29">
        <v>1</v>
      </c>
      <c r="F450" s="29" t="s">
        <v>72</v>
      </c>
      <c r="G450" s="29" t="s">
        <v>59</v>
      </c>
      <c r="H450" s="34">
        <f>IF(Sales[[#This Row],[Channel]]="Affiliate",VLOOKUP(Sales[[#This Row],[Product ID]],Products[],5,)*VLOOKUP(Sales[[#This Row],[Product ID]],Products[],6,)*Sales[[#This Row],[Units]]*66,0)</f>
        <v>0</v>
      </c>
      <c r="I450" s="35">
        <f>VLOOKUP(Sales[[#This Row],[Product ID]],Products[],5,)*Sales[[#This Row],[Units]]*66</f>
        <v>0</v>
      </c>
      <c r="J450" s="29" t="str">
        <f>VLOOKUP(Sales[[#This Row],[Product ID]],Products[],3,)</f>
        <v>Ebook - Guide to Understanding Financial Statements</v>
      </c>
    </row>
    <row r="451" spans="2:10">
      <c r="B451" s="33">
        <v>40930</v>
      </c>
      <c r="C451" s="29" t="s">
        <v>56</v>
      </c>
      <c r="D451" s="29" t="s">
        <v>76</v>
      </c>
      <c r="E451" s="29">
        <v>3</v>
      </c>
      <c r="F451" s="29" t="s">
        <v>58</v>
      </c>
      <c r="G451" s="29" t="s">
        <v>73</v>
      </c>
      <c r="H451" s="34">
        <f>IF(Sales[[#This Row],[Channel]]="Affiliate",VLOOKUP(Sales[[#This Row],[Product ID]],Products[],5,)*VLOOKUP(Sales[[#This Row],[Product ID]],Products[],6,)*Sales[[#This Row],[Units]]*66,0)</f>
        <v>0</v>
      </c>
      <c r="I451" s="35">
        <f>VLOOKUP(Sales[[#This Row],[Product ID]],Products[],5,)*Sales[[#This Row],[Units]]*66</f>
        <v>2970</v>
      </c>
      <c r="J451" s="29" t="str">
        <f>VLOOKUP(Sales[[#This Row],[Product ID]],Products[],3,)</f>
        <v>Cash Flow Template -  V 2.0</v>
      </c>
    </row>
    <row r="452" spans="2:10">
      <c r="B452" s="33">
        <v>40931</v>
      </c>
      <c r="C452" s="29" t="s">
        <v>56</v>
      </c>
      <c r="D452" s="29" t="s">
        <v>60</v>
      </c>
      <c r="E452" s="29">
        <v>4</v>
      </c>
      <c r="F452" s="29" t="s">
        <v>72</v>
      </c>
      <c r="G452" s="29" t="s">
        <v>59</v>
      </c>
      <c r="H452" s="34">
        <f>IF(Sales[[#This Row],[Channel]]="Affiliate",VLOOKUP(Sales[[#This Row],[Product ID]],Products[],5,)*VLOOKUP(Sales[[#This Row],[Product ID]],Products[],6,)*Sales[[#This Row],[Units]]*66,0)</f>
        <v>0</v>
      </c>
      <c r="I452" s="35">
        <f>VLOOKUP(Sales[[#This Row],[Product ID]],Products[],5,)*Sales[[#This Row],[Units]]*66</f>
        <v>0</v>
      </c>
      <c r="J452" s="29" t="str">
        <f>VLOOKUP(Sales[[#This Row],[Product ID]],Products[],3,)</f>
        <v>Ebook - Guide to Understanding Financial Statements</v>
      </c>
    </row>
    <row r="453" spans="2:10">
      <c r="B453" s="33">
        <v>40931</v>
      </c>
      <c r="C453" s="29" t="s">
        <v>56</v>
      </c>
      <c r="D453" s="29" t="s">
        <v>86</v>
      </c>
      <c r="E453" s="29">
        <v>3</v>
      </c>
      <c r="F453" s="29" t="s">
        <v>72</v>
      </c>
      <c r="G453" s="29" t="s">
        <v>59</v>
      </c>
      <c r="H453" s="34">
        <f>IF(Sales[[#This Row],[Channel]]="Affiliate",VLOOKUP(Sales[[#This Row],[Product ID]],Products[],5,)*VLOOKUP(Sales[[#This Row],[Product ID]],Products[],6,)*Sales[[#This Row],[Units]]*66,0)</f>
        <v>219.483</v>
      </c>
      <c r="I453" s="35">
        <f>VLOOKUP(Sales[[#This Row],[Product ID]],Products[],5,)*Sales[[#This Row],[Units]]*66</f>
        <v>4389.66</v>
      </c>
      <c r="J453" s="29" t="str">
        <f>VLOOKUP(Sales[[#This Row],[Product ID]],Products[],3,)</f>
        <v>StartUp Modeling Template - New</v>
      </c>
    </row>
    <row r="454" spans="2:10">
      <c r="B454" s="33">
        <v>40932</v>
      </c>
      <c r="C454" s="29" t="s">
        <v>56</v>
      </c>
      <c r="D454" s="29" t="s">
        <v>83</v>
      </c>
      <c r="E454" s="29">
        <v>4</v>
      </c>
      <c r="F454" s="29" t="s">
        <v>58</v>
      </c>
      <c r="G454" s="29" t="s">
        <v>59</v>
      </c>
      <c r="H454" s="34">
        <f>IF(Sales[[#This Row],[Channel]]="Affiliate",VLOOKUP(Sales[[#This Row],[Product ID]],Products[],5,)*VLOOKUP(Sales[[#This Row],[Product ID]],Products[],6,)*Sales[[#This Row],[Units]]*66,0)</f>
        <v>0</v>
      </c>
      <c r="I454" s="35">
        <f>VLOOKUP(Sales[[#This Row],[Product ID]],Products[],5,)*Sales[[#This Row],[Units]]*66</f>
        <v>7912.08</v>
      </c>
      <c r="J454" s="29" t="str">
        <f>VLOOKUP(Sales[[#This Row],[Product ID]],Products[],3,)</f>
        <v>Cash Flow Modeling Course</v>
      </c>
    </row>
    <row r="455" spans="2:10">
      <c r="B455" s="33">
        <v>40932</v>
      </c>
      <c r="C455" s="29" t="s">
        <v>98</v>
      </c>
      <c r="D455" s="29" t="s">
        <v>57</v>
      </c>
      <c r="E455" s="29">
        <v>4</v>
      </c>
      <c r="F455" s="29" t="s">
        <v>58</v>
      </c>
      <c r="G455" s="29" t="s">
        <v>59</v>
      </c>
      <c r="H455" s="34">
        <f>IF(Sales[[#This Row],[Channel]]="Affiliate",VLOOKUP(Sales[[#This Row],[Product ID]],Products[],5,)*VLOOKUP(Sales[[#This Row],[Product ID]],Products[],6,)*Sales[[#This Row],[Units]]*66,0)</f>
        <v>0</v>
      </c>
      <c r="I455" s="35">
        <f>VLOOKUP(Sales[[#This Row],[Product ID]],Products[],5,)*Sales[[#This Row],[Units]]*66</f>
        <v>3960</v>
      </c>
      <c r="J455" s="29" t="str">
        <f>VLOOKUP(Sales[[#This Row],[Product ID]],Products[],3,)</f>
        <v>Balance Sheet Template -  V 1.1</v>
      </c>
    </row>
    <row r="456" spans="2:10">
      <c r="B456" s="33">
        <v>40932</v>
      </c>
      <c r="C456" s="29" t="s">
        <v>64</v>
      </c>
      <c r="D456" s="29" t="s">
        <v>65</v>
      </c>
      <c r="E456" s="29">
        <v>4</v>
      </c>
      <c r="F456" s="29" t="s">
        <v>72</v>
      </c>
      <c r="G456" s="29" t="s">
        <v>73</v>
      </c>
      <c r="H456" s="34">
        <f>IF(Sales[[#This Row],[Channel]]="Affiliate",VLOOKUP(Sales[[#This Row],[Product ID]],Products[],5,)*VLOOKUP(Sales[[#This Row],[Product ID]],Products[],6,)*Sales[[#This Row],[Units]]*66,0)</f>
        <v>31.68</v>
      </c>
      <c r="I456" s="35">
        <f>VLOOKUP(Sales[[#This Row],[Product ID]],Products[],5,)*Sales[[#This Row],[Units]]*66</f>
        <v>1584</v>
      </c>
      <c r="J456" s="29" t="str">
        <f>VLOOKUP(Sales[[#This Row],[Product ID]],Products[],3,)</f>
        <v>Football Field Charts Template</v>
      </c>
    </row>
    <row r="457" spans="2:10">
      <c r="B457" s="33">
        <v>40933</v>
      </c>
      <c r="C457" s="29" t="s">
        <v>64</v>
      </c>
      <c r="D457" s="29" t="s">
        <v>81</v>
      </c>
      <c r="E457" s="29">
        <v>2</v>
      </c>
      <c r="F457" s="29" t="s">
        <v>58</v>
      </c>
      <c r="G457" s="29" t="s">
        <v>59</v>
      </c>
      <c r="H457" s="34">
        <f>IF(Sales[[#This Row],[Channel]]="Affiliate",VLOOKUP(Sales[[#This Row],[Product ID]],Products[],5,)*VLOOKUP(Sales[[#This Row],[Product ID]],Products[],6,)*Sales[[#This Row],[Units]]*66,0)</f>
        <v>0</v>
      </c>
      <c r="I457" s="35">
        <f>VLOOKUP(Sales[[#This Row],[Product ID]],Products[],5,)*Sales[[#This Row],[Units]]*66</f>
        <v>2768.04</v>
      </c>
      <c r="J457" s="29" t="str">
        <f>VLOOKUP(Sales[[#This Row],[Product ID]],Products[],3,)</f>
        <v>Real Estate Template - V 1</v>
      </c>
    </row>
    <row r="458" spans="2:10">
      <c r="B458" s="33">
        <v>40933</v>
      </c>
      <c r="C458" s="29" t="s">
        <v>64</v>
      </c>
      <c r="D458" s="29" t="s">
        <v>57</v>
      </c>
      <c r="E458" s="29">
        <v>4</v>
      </c>
      <c r="F458" s="29" t="s">
        <v>72</v>
      </c>
      <c r="G458" s="29" t="s">
        <v>59</v>
      </c>
      <c r="H458" s="34">
        <f>IF(Sales[[#This Row],[Channel]]="Affiliate",VLOOKUP(Sales[[#This Row],[Product ID]],Products[],5,)*VLOOKUP(Sales[[#This Row],[Product ID]],Products[],6,)*Sales[[#This Row],[Units]]*66,0)</f>
        <v>198</v>
      </c>
      <c r="I458" s="35">
        <f>VLOOKUP(Sales[[#This Row],[Product ID]],Products[],5,)*Sales[[#This Row],[Units]]*66</f>
        <v>3960</v>
      </c>
      <c r="J458" s="29" t="str">
        <f>VLOOKUP(Sales[[#This Row],[Product ID]],Products[],3,)</f>
        <v>Balance Sheet Template -  V 1.1</v>
      </c>
    </row>
    <row r="459" spans="2:10">
      <c r="B459" s="33">
        <v>40933</v>
      </c>
      <c r="C459" s="29" t="s">
        <v>56</v>
      </c>
      <c r="D459" s="29" t="s">
        <v>86</v>
      </c>
      <c r="E459" s="29">
        <v>3</v>
      </c>
      <c r="F459" s="29" t="s">
        <v>72</v>
      </c>
      <c r="G459" s="29" t="s">
        <v>59</v>
      </c>
      <c r="H459" s="34">
        <f>IF(Sales[[#This Row],[Channel]]="Affiliate",VLOOKUP(Sales[[#This Row],[Product ID]],Products[],5,)*VLOOKUP(Sales[[#This Row],[Product ID]],Products[],6,)*Sales[[#This Row],[Units]]*66,0)</f>
        <v>219.483</v>
      </c>
      <c r="I459" s="35">
        <f>VLOOKUP(Sales[[#This Row],[Product ID]],Products[],5,)*Sales[[#This Row],[Units]]*66</f>
        <v>4389.66</v>
      </c>
      <c r="J459" s="29" t="str">
        <f>VLOOKUP(Sales[[#This Row],[Product ID]],Products[],3,)</f>
        <v>StartUp Modeling Template - New</v>
      </c>
    </row>
    <row r="460" spans="2:10">
      <c r="B460" s="33">
        <v>40934</v>
      </c>
      <c r="C460" s="29" t="s">
        <v>56</v>
      </c>
      <c r="D460" s="29" t="s">
        <v>69</v>
      </c>
      <c r="E460" s="29">
        <v>2</v>
      </c>
      <c r="F460" s="29" t="s">
        <v>58</v>
      </c>
      <c r="G460" s="29" t="s">
        <v>59</v>
      </c>
      <c r="H460" s="34">
        <f>IF(Sales[[#This Row],[Channel]]="Affiliate",VLOOKUP(Sales[[#This Row],[Product ID]],Products[],5,)*VLOOKUP(Sales[[#This Row],[Product ID]],Products[],6,)*Sales[[#This Row],[Units]]*66,0)</f>
        <v>0</v>
      </c>
      <c r="I460" s="35">
        <f>VLOOKUP(Sales[[#This Row],[Product ID]],Products[],5,)*Sales[[#This Row],[Units]]*66</f>
        <v>5742</v>
      </c>
      <c r="J460" s="29" t="str">
        <f>VLOOKUP(Sales[[#This Row],[Product ID]],Products[],3,)</f>
        <v>Practical Business Modeling Course</v>
      </c>
    </row>
    <row r="461" spans="2:10">
      <c r="B461" s="33">
        <v>40934</v>
      </c>
      <c r="C461" s="29" t="s">
        <v>56</v>
      </c>
      <c r="D461" s="29" t="s">
        <v>88</v>
      </c>
      <c r="E461" s="29">
        <v>2</v>
      </c>
      <c r="F461" s="29" t="s">
        <v>80</v>
      </c>
      <c r="G461" s="29" t="s">
        <v>59</v>
      </c>
      <c r="H461" s="34">
        <f>IF(Sales[[#This Row],[Channel]]="Affiliate",VLOOKUP(Sales[[#This Row],[Product ID]],Products[],5,)*VLOOKUP(Sales[[#This Row],[Product ID]],Products[],6,)*Sales[[#This Row],[Units]]*66,0)</f>
        <v>0</v>
      </c>
      <c r="I461" s="35">
        <f>VLOOKUP(Sales[[#This Row],[Product ID]],Products[],5,)*Sales[[#This Row],[Units]]*66</f>
        <v>3564</v>
      </c>
      <c r="J461" s="29" t="str">
        <f>VLOOKUP(Sales[[#This Row],[Product ID]],Products[],3,)</f>
        <v>Project Finance - Automated Schedules</v>
      </c>
    </row>
    <row r="462" spans="2:10">
      <c r="B462" s="33">
        <v>40935</v>
      </c>
      <c r="C462" s="29" t="s">
        <v>56</v>
      </c>
      <c r="D462" s="29" t="s">
        <v>65</v>
      </c>
      <c r="E462" s="29">
        <v>4</v>
      </c>
      <c r="F462" s="29" t="s">
        <v>58</v>
      </c>
      <c r="G462" s="29" t="s">
        <v>73</v>
      </c>
      <c r="H462" s="34">
        <f>IF(Sales[[#This Row],[Channel]]="Affiliate",VLOOKUP(Sales[[#This Row],[Product ID]],Products[],5,)*VLOOKUP(Sales[[#This Row],[Product ID]],Products[],6,)*Sales[[#This Row],[Units]]*66,0)</f>
        <v>0</v>
      </c>
      <c r="I462" s="35">
        <f>VLOOKUP(Sales[[#This Row],[Product ID]],Products[],5,)*Sales[[#This Row],[Units]]*66</f>
        <v>1584</v>
      </c>
      <c r="J462" s="29" t="str">
        <f>VLOOKUP(Sales[[#This Row],[Product ID]],Products[],3,)</f>
        <v>Football Field Charts Template</v>
      </c>
    </row>
    <row r="463" spans="2:10">
      <c r="B463" s="33">
        <v>40935</v>
      </c>
      <c r="C463" s="29" t="s">
        <v>64</v>
      </c>
      <c r="D463" s="29" t="s">
        <v>83</v>
      </c>
      <c r="E463" s="29">
        <v>2</v>
      </c>
      <c r="F463" s="29" t="s">
        <v>58</v>
      </c>
      <c r="G463" s="29" t="s">
        <v>59</v>
      </c>
      <c r="H463" s="34">
        <f>IF(Sales[[#This Row],[Channel]]="Affiliate",VLOOKUP(Sales[[#This Row],[Product ID]],Products[],5,)*VLOOKUP(Sales[[#This Row],[Product ID]],Products[],6,)*Sales[[#This Row],[Units]]*66,0)</f>
        <v>0</v>
      </c>
      <c r="I463" s="35">
        <f>VLOOKUP(Sales[[#This Row],[Product ID]],Products[],5,)*Sales[[#This Row],[Units]]*66</f>
        <v>3956.04</v>
      </c>
      <c r="J463" s="29" t="str">
        <f>VLOOKUP(Sales[[#This Row],[Product ID]],Products[],3,)</f>
        <v>Cash Flow Modeling Course</v>
      </c>
    </row>
    <row r="464" spans="2:10">
      <c r="B464" s="33">
        <v>40935</v>
      </c>
      <c r="C464" s="29" t="s">
        <v>56</v>
      </c>
      <c r="D464" s="29" t="s">
        <v>57</v>
      </c>
      <c r="E464" s="29">
        <v>4</v>
      </c>
      <c r="F464" s="29" t="s">
        <v>72</v>
      </c>
      <c r="G464" s="29" t="s">
        <v>59</v>
      </c>
      <c r="H464" s="34">
        <f>IF(Sales[[#This Row],[Channel]]="Affiliate",VLOOKUP(Sales[[#This Row],[Product ID]],Products[],5,)*VLOOKUP(Sales[[#This Row],[Product ID]],Products[],6,)*Sales[[#This Row],[Units]]*66,0)</f>
        <v>198</v>
      </c>
      <c r="I464" s="35">
        <f>VLOOKUP(Sales[[#This Row],[Product ID]],Products[],5,)*Sales[[#This Row],[Units]]*66</f>
        <v>3960</v>
      </c>
      <c r="J464" s="29" t="str">
        <f>VLOOKUP(Sales[[#This Row],[Product ID]],Products[],3,)</f>
        <v>Balance Sheet Template -  V 1.1</v>
      </c>
    </row>
    <row r="465" spans="2:10">
      <c r="B465" s="33">
        <v>40936</v>
      </c>
      <c r="C465" s="29" t="s">
        <v>64</v>
      </c>
      <c r="D465" s="29" t="s">
        <v>60</v>
      </c>
      <c r="E465" s="29">
        <v>1</v>
      </c>
      <c r="F465" s="29" t="s">
        <v>72</v>
      </c>
      <c r="G465" s="29" t="s">
        <v>73</v>
      </c>
      <c r="H465" s="34">
        <f>IF(Sales[[#This Row],[Channel]]="Affiliate",VLOOKUP(Sales[[#This Row],[Product ID]],Products[],5,)*VLOOKUP(Sales[[#This Row],[Product ID]],Products[],6,)*Sales[[#This Row],[Units]]*66,0)</f>
        <v>0</v>
      </c>
      <c r="I465" s="35">
        <f>VLOOKUP(Sales[[#This Row],[Product ID]],Products[],5,)*Sales[[#This Row],[Units]]*66</f>
        <v>0</v>
      </c>
      <c r="J465" s="29" t="str">
        <f>VLOOKUP(Sales[[#This Row],[Product ID]],Products[],3,)</f>
        <v>Ebook - Guide to Understanding Financial Statements</v>
      </c>
    </row>
    <row r="466" spans="2:10">
      <c r="B466" s="33">
        <v>40937</v>
      </c>
      <c r="C466" s="29" t="s">
        <v>64</v>
      </c>
      <c r="D466" s="29" t="s">
        <v>83</v>
      </c>
      <c r="E466" s="29">
        <v>2</v>
      </c>
      <c r="F466" s="29" t="s">
        <v>72</v>
      </c>
      <c r="G466" s="29" t="s">
        <v>73</v>
      </c>
      <c r="H466" s="34">
        <f>IF(Sales[[#This Row],[Channel]]="Affiliate",VLOOKUP(Sales[[#This Row],[Product ID]],Products[],5,)*VLOOKUP(Sales[[#This Row],[Product ID]],Products[],6,)*Sales[[#This Row],[Units]]*66,0)</f>
        <v>316.48320000000001</v>
      </c>
      <c r="I466" s="35">
        <f>VLOOKUP(Sales[[#This Row],[Product ID]],Products[],5,)*Sales[[#This Row],[Units]]*66</f>
        <v>3956.04</v>
      </c>
      <c r="J466" s="29" t="str">
        <f>VLOOKUP(Sales[[#This Row],[Product ID]],Products[],3,)</f>
        <v>Cash Flow Modeling Course</v>
      </c>
    </row>
    <row r="467" spans="2:10">
      <c r="B467" s="33">
        <v>40937</v>
      </c>
      <c r="C467" s="29" t="s">
        <v>64</v>
      </c>
      <c r="D467" s="29" t="s">
        <v>81</v>
      </c>
      <c r="E467" s="29">
        <v>2</v>
      </c>
      <c r="F467" s="29" t="s">
        <v>72</v>
      </c>
      <c r="G467" s="29" t="s">
        <v>59</v>
      </c>
      <c r="H467" s="34">
        <f>IF(Sales[[#This Row],[Channel]]="Affiliate",VLOOKUP(Sales[[#This Row],[Product ID]],Products[],5,)*VLOOKUP(Sales[[#This Row],[Product ID]],Products[],6,)*Sales[[#This Row],[Units]]*66,0)</f>
        <v>138.40199999999999</v>
      </c>
      <c r="I467" s="35">
        <f>VLOOKUP(Sales[[#This Row],[Product ID]],Products[],5,)*Sales[[#This Row],[Units]]*66</f>
        <v>2768.04</v>
      </c>
      <c r="J467" s="29" t="str">
        <f>VLOOKUP(Sales[[#This Row],[Product ID]],Products[],3,)</f>
        <v>Real Estate Template - V 1</v>
      </c>
    </row>
    <row r="468" spans="2:10">
      <c r="B468" s="33">
        <v>40937</v>
      </c>
      <c r="C468" s="29" t="s">
        <v>56</v>
      </c>
      <c r="D468" s="29" t="s">
        <v>60</v>
      </c>
      <c r="E468" s="29">
        <v>1</v>
      </c>
      <c r="F468" s="29" t="s">
        <v>72</v>
      </c>
      <c r="G468" s="29" t="s">
        <v>59</v>
      </c>
      <c r="H468" s="34">
        <f>IF(Sales[[#This Row],[Channel]]="Affiliate",VLOOKUP(Sales[[#This Row],[Product ID]],Products[],5,)*VLOOKUP(Sales[[#This Row],[Product ID]],Products[],6,)*Sales[[#This Row],[Units]]*66,0)</f>
        <v>0</v>
      </c>
      <c r="I468" s="35">
        <f>VLOOKUP(Sales[[#This Row],[Product ID]],Products[],5,)*Sales[[#This Row],[Units]]*66</f>
        <v>0</v>
      </c>
      <c r="J468" s="29" t="str">
        <f>VLOOKUP(Sales[[#This Row],[Product ID]],Products[],3,)</f>
        <v>Ebook - Guide to Understanding Financial Statements</v>
      </c>
    </row>
    <row r="469" spans="2:10">
      <c r="B469" s="33">
        <v>40938</v>
      </c>
      <c r="C469" s="29" t="s">
        <v>56</v>
      </c>
      <c r="D469" s="29" t="s">
        <v>86</v>
      </c>
      <c r="E469" s="29">
        <v>1</v>
      </c>
      <c r="F469" s="29" t="s">
        <v>80</v>
      </c>
      <c r="G469" s="29" t="s">
        <v>59</v>
      </c>
      <c r="H469" s="34">
        <f>IF(Sales[[#This Row],[Channel]]="Affiliate",VLOOKUP(Sales[[#This Row],[Product ID]],Products[],5,)*VLOOKUP(Sales[[#This Row],[Product ID]],Products[],6,)*Sales[[#This Row],[Units]]*66,0)</f>
        <v>0</v>
      </c>
      <c r="I469" s="35">
        <f>VLOOKUP(Sales[[#This Row],[Product ID]],Products[],5,)*Sales[[#This Row],[Units]]*66</f>
        <v>1463.2199999999998</v>
      </c>
      <c r="J469" s="29" t="str">
        <f>VLOOKUP(Sales[[#This Row],[Product ID]],Products[],3,)</f>
        <v>StartUp Modeling Template - New</v>
      </c>
    </row>
    <row r="470" spans="2:10">
      <c r="B470" s="33">
        <v>40938</v>
      </c>
      <c r="C470" s="29" t="s">
        <v>56</v>
      </c>
      <c r="D470" s="29" t="s">
        <v>83</v>
      </c>
      <c r="E470" s="29">
        <v>4</v>
      </c>
      <c r="F470" s="29" t="s">
        <v>58</v>
      </c>
      <c r="G470" s="29" t="s">
        <v>59</v>
      </c>
      <c r="H470" s="34">
        <f>IF(Sales[[#This Row],[Channel]]="Affiliate",VLOOKUP(Sales[[#This Row],[Product ID]],Products[],5,)*VLOOKUP(Sales[[#This Row],[Product ID]],Products[],6,)*Sales[[#This Row],[Units]]*66,0)</f>
        <v>0</v>
      </c>
      <c r="I470" s="35">
        <f>VLOOKUP(Sales[[#This Row],[Product ID]],Products[],5,)*Sales[[#This Row],[Units]]*66</f>
        <v>7912.08</v>
      </c>
      <c r="J470" s="29" t="str">
        <f>VLOOKUP(Sales[[#This Row],[Product ID]],Products[],3,)</f>
        <v>Cash Flow Modeling Course</v>
      </c>
    </row>
    <row r="471" spans="2:10">
      <c r="B471" s="33">
        <v>40939</v>
      </c>
      <c r="C471" s="29" t="s">
        <v>56</v>
      </c>
      <c r="D471" s="29" t="s">
        <v>60</v>
      </c>
      <c r="E471" s="29">
        <v>2</v>
      </c>
      <c r="F471" s="29" t="s">
        <v>72</v>
      </c>
      <c r="G471" s="29" t="s">
        <v>59</v>
      </c>
      <c r="H471" s="34">
        <f>IF(Sales[[#This Row],[Channel]]="Affiliate",VLOOKUP(Sales[[#This Row],[Product ID]],Products[],5,)*VLOOKUP(Sales[[#This Row],[Product ID]],Products[],6,)*Sales[[#This Row],[Units]]*66,0)</f>
        <v>0</v>
      </c>
      <c r="I471" s="35">
        <f>VLOOKUP(Sales[[#This Row],[Product ID]],Products[],5,)*Sales[[#This Row],[Units]]*66</f>
        <v>0</v>
      </c>
      <c r="J471" s="29" t="str">
        <f>VLOOKUP(Sales[[#This Row],[Product ID]],Products[],3,)</f>
        <v>Ebook - Guide to Understanding Financial Statements</v>
      </c>
    </row>
    <row r="472" spans="2:10">
      <c r="B472" s="33">
        <v>40939</v>
      </c>
      <c r="C472" s="29" t="s">
        <v>64</v>
      </c>
      <c r="D472" s="29" t="s">
        <v>88</v>
      </c>
      <c r="E472" s="29">
        <v>2</v>
      </c>
      <c r="F472" s="29" t="s">
        <v>58</v>
      </c>
      <c r="G472" s="29" t="s">
        <v>73</v>
      </c>
      <c r="H472" s="34">
        <f>IF(Sales[[#This Row],[Channel]]="Affiliate",VLOOKUP(Sales[[#This Row],[Product ID]],Products[],5,)*VLOOKUP(Sales[[#This Row],[Product ID]],Products[],6,)*Sales[[#This Row],[Units]]*66,0)</f>
        <v>0</v>
      </c>
      <c r="I472" s="35">
        <f>VLOOKUP(Sales[[#This Row],[Product ID]],Products[],5,)*Sales[[#This Row],[Units]]*66</f>
        <v>3564</v>
      </c>
      <c r="J472" s="29" t="str">
        <f>VLOOKUP(Sales[[#This Row],[Product ID]],Products[],3,)</f>
        <v>Project Finance - Automated Schedules</v>
      </c>
    </row>
    <row r="473" spans="2:10">
      <c r="B473" s="33">
        <v>40940</v>
      </c>
      <c r="C473" s="29" t="s">
        <v>64</v>
      </c>
      <c r="D473" s="29" t="s">
        <v>78</v>
      </c>
      <c r="E473" s="29">
        <v>2</v>
      </c>
      <c r="F473" s="29" t="s">
        <v>58</v>
      </c>
      <c r="G473" s="29" t="s">
        <v>59</v>
      </c>
      <c r="H473" s="34">
        <f>IF(Sales[[#This Row],[Channel]]="Affiliate",VLOOKUP(Sales[[#This Row],[Product ID]],Products[],5,)*VLOOKUP(Sales[[#This Row],[Product ID]],Products[],6,)*Sales[[#This Row],[Units]]*66,0)</f>
        <v>0</v>
      </c>
      <c r="I473" s="35">
        <f>VLOOKUP(Sales[[#This Row],[Product ID]],Products[],5,)*Sales[[#This Row],[Units]]*66</f>
        <v>1980</v>
      </c>
      <c r="J473" s="29" t="str">
        <f>VLOOKUP(Sales[[#This Row],[Product ID]],Products[],3,)</f>
        <v>P&amp;L Statement Template -  V 2.0</v>
      </c>
    </row>
    <row r="474" spans="2:10">
      <c r="B474" s="33">
        <v>40940</v>
      </c>
      <c r="C474" s="29" t="s">
        <v>64</v>
      </c>
      <c r="D474" s="29" t="s">
        <v>57</v>
      </c>
      <c r="E474" s="29">
        <v>3</v>
      </c>
      <c r="F474" s="29" t="s">
        <v>58</v>
      </c>
      <c r="G474" s="29" t="s">
        <v>73</v>
      </c>
      <c r="H474" s="34">
        <f>IF(Sales[[#This Row],[Channel]]="Affiliate",VLOOKUP(Sales[[#This Row],[Product ID]],Products[],5,)*VLOOKUP(Sales[[#This Row],[Product ID]],Products[],6,)*Sales[[#This Row],[Units]]*66,0)</f>
        <v>0</v>
      </c>
      <c r="I474" s="35">
        <f>VLOOKUP(Sales[[#This Row],[Product ID]],Products[],5,)*Sales[[#This Row],[Units]]*66</f>
        <v>2970</v>
      </c>
      <c r="J474" s="29" t="str">
        <f>VLOOKUP(Sales[[#This Row],[Product ID]],Products[],3,)</f>
        <v>Balance Sheet Template -  V 1.1</v>
      </c>
    </row>
    <row r="475" spans="2:10">
      <c r="B475" s="33">
        <v>40940</v>
      </c>
      <c r="C475" s="29" t="s">
        <v>64</v>
      </c>
      <c r="D475" s="29" t="s">
        <v>65</v>
      </c>
      <c r="E475" s="29">
        <v>5</v>
      </c>
      <c r="F475" s="29" t="s">
        <v>58</v>
      </c>
      <c r="G475" s="29" t="s">
        <v>59</v>
      </c>
      <c r="H475" s="34">
        <f>IF(Sales[[#This Row],[Channel]]="Affiliate",VLOOKUP(Sales[[#This Row],[Product ID]],Products[],5,)*VLOOKUP(Sales[[#This Row],[Product ID]],Products[],6,)*Sales[[#This Row],[Units]]*66,0)</f>
        <v>0</v>
      </c>
      <c r="I475" s="35">
        <f>VLOOKUP(Sales[[#This Row],[Product ID]],Products[],5,)*Sales[[#This Row],[Units]]*66</f>
        <v>1980</v>
      </c>
      <c r="J475" s="29" t="str">
        <f>VLOOKUP(Sales[[#This Row],[Product ID]],Products[],3,)</f>
        <v>Football Field Charts Template</v>
      </c>
    </row>
    <row r="476" spans="2:10">
      <c r="B476" s="33">
        <v>40940</v>
      </c>
      <c r="C476" s="29" t="s">
        <v>56</v>
      </c>
      <c r="D476" s="29" t="s">
        <v>70</v>
      </c>
      <c r="E476" s="29">
        <v>4</v>
      </c>
      <c r="F476" s="29" t="s">
        <v>80</v>
      </c>
      <c r="G476" s="29" t="s">
        <v>59</v>
      </c>
      <c r="H476" s="34">
        <f>IF(Sales[[#This Row],[Channel]]="Affiliate",VLOOKUP(Sales[[#This Row],[Product ID]],Products[],5,)*VLOOKUP(Sales[[#This Row],[Product ID]],Products[],6,)*Sales[[#This Row],[Units]]*66,0)</f>
        <v>0</v>
      </c>
      <c r="I476" s="35">
        <f>VLOOKUP(Sales[[#This Row],[Product ID]],Products[],5,)*Sales[[#This Row],[Units]]*66</f>
        <v>3564</v>
      </c>
      <c r="J476" s="29" t="str">
        <f>VLOOKUP(Sales[[#This Row],[Product ID]],Products[],3,)</f>
        <v>Ebook - Important Ratios and Metrics</v>
      </c>
    </row>
    <row r="477" spans="2:10">
      <c r="B477" s="33">
        <v>40941</v>
      </c>
      <c r="C477" s="29" t="s">
        <v>64</v>
      </c>
      <c r="D477" s="29" t="s">
        <v>69</v>
      </c>
      <c r="E477" s="29">
        <v>1</v>
      </c>
      <c r="F477" s="29" t="s">
        <v>72</v>
      </c>
      <c r="G477" s="29" t="s">
        <v>59</v>
      </c>
      <c r="H477" s="34">
        <f>IF(Sales[[#This Row],[Channel]]="Affiliate",VLOOKUP(Sales[[#This Row],[Product ID]],Products[],5,)*VLOOKUP(Sales[[#This Row],[Product ID]],Products[],6,)*Sales[[#This Row],[Units]]*66,0)</f>
        <v>229.68</v>
      </c>
      <c r="I477" s="35">
        <f>VLOOKUP(Sales[[#This Row],[Product ID]],Products[],5,)*Sales[[#This Row],[Units]]*66</f>
        <v>2871</v>
      </c>
      <c r="J477" s="29" t="str">
        <f>VLOOKUP(Sales[[#This Row],[Product ID]],Products[],3,)</f>
        <v>Practical Business Modeling Course</v>
      </c>
    </row>
    <row r="478" spans="2:10">
      <c r="B478" s="33">
        <v>40941</v>
      </c>
      <c r="C478" s="29" t="s">
        <v>56</v>
      </c>
      <c r="D478" s="29" t="s">
        <v>76</v>
      </c>
      <c r="E478" s="29">
        <v>3</v>
      </c>
      <c r="F478" s="29" t="s">
        <v>58</v>
      </c>
      <c r="G478" s="29" t="s">
        <v>59</v>
      </c>
      <c r="H478" s="34">
        <f>IF(Sales[[#This Row],[Channel]]="Affiliate",VLOOKUP(Sales[[#This Row],[Product ID]],Products[],5,)*VLOOKUP(Sales[[#This Row],[Product ID]],Products[],6,)*Sales[[#This Row],[Units]]*66,0)</f>
        <v>0</v>
      </c>
      <c r="I478" s="35">
        <f>VLOOKUP(Sales[[#This Row],[Product ID]],Products[],5,)*Sales[[#This Row],[Units]]*66</f>
        <v>2970</v>
      </c>
      <c r="J478" s="29" t="str">
        <f>VLOOKUP(Sales[[#This Row],[Product ID]],Products[],3,)</f>
        <v>Cash Flow Template -  V 2.0</v>
      </c>
    </row>
    <row r="479" spans="2:10">
      <c r="B479" s="33">
        <v>40942</v>
      </c>
      <c r="C479" s="29" t="s">
        <v>56</v>
      </c>
      <c r="D479" s="29" t="s">
        <v>88</v>
      </c>
      <c r="E479" s="29">
        <v>4</v>
      </c>
      <c r="F479" s="29" t="s">
        <v>58</v>
      </c>
      <c r="G479" s="29" t="s">
        <v>59</v>
      </c>
      <c r="H479" s="34">
        <f>IF(Sales[[#This Row],[Channel]]="Affiliate",VLOOKUP(Sales[[#This Row],[Product ID]],Products[],5,)*VLOOKUP(Sales[[#This Row],[Product ID]],Products[],6,)*Sales[[#This Row],[Units]]*66,0)</f>
        <v>0</v>
      </c>
      <c r="I479" s="35">
        <f>VLOOKUP(Sales[[#This Row],[Product ID]],Products[],5,)*Sales[[#This Row],[Units]]*66</f>
        <v>7128</v>
      </c>
      <c r="J479" s="29" t="str">
        <f>VLOOKUP(Sales[[#This Row],[Product ID]],Products[],3,)</f>
        <v>Project Finance - Automated Schedules</v>
      </c>
    </row>
    <row r="480" spans="2:10">
      <c r="B480" s="33">
        <v>40942</v>
      </c>
      <c r="C480" s="29" t="s">
        <v>56</v>
      </c>
      <c r="D480" s="29" t="s">
        <v>69</v>
      </c>
      <c r="E480" s="29">
        <v>2</v>
      </c>
      <c r="F480" s="29" t="s">
        <v>58</v>
      </c>
      <c r="G480" s="29" t="s">
        <v>59</v>
      </c>
      <c r="H480" s="34">
        <f>IF(Sales[[#This Row],[Channel]]="Affiliate",VLOOKUP(Sales[[#This Row],[Product ID]],Products[],5,)*VLOOKUP(Sales[[#This Row],[Product ID]],Products[],6,)*Sales[[#This Row],[Units]]*66,0)</f>
        <v>0</v>
      </c>
      <c r="I480" s="35">
        <f>VLOOKUP(Sales[[#This Row],[Product ID]],Products[],5,)*Sales[[#This Row],[Units]]*66</f>
        <v>5742</v>
      </c>
      <c r="J480" s="29" t="str">
        <f>VLOOKUP(Sales[[#This Row],[Product ID]],Products[],3,)</f>
        <v>Practical Business Modeling Course</v>
      </c>
    </row>
    <row r="481" spans="2:10">
      <c r="B481" s="33">
        <v>40942</v>
      </c>
      <c r="C481" s="29" t="s">
        <v>56</v>
      </c>
      <c r="D481" s="29" t="s">
        <v>84</v>
      </c>
      <c r="E481" s="29">
        <v>3</v>
      </c>
      <c r="F481" s="29" t="s">
        <v>72</v>
      </c>
      <c r="G481" s="29" t="s">
        <v>73</v>
      </c>
      <c r="H481" s="34">
        <f>IF(Sales[[#This Row],[Channel]]="Affiliate",VLOOKUP(Sales[[#This Row],[Product ID]],Products[],5,)*VLOOKUP(Sales[[#This Row],[Product ID]],Products[],6,)*Sales[[#This Row],[Units]]*66,0)</f>
        <v>207.60300000000001</v>
      </c>
      <c r="I481" s="35">
        <f>VLOOKUP(Sales[[#This Row],[Product ID]],Products[],5,)*Sales[[#This Row],[Units]]*66</f>
        <v>4152.0599999999995</v>
      </c>
      <c r="J481" s="29" t="str">
        <f>VLOOKUP(Sales[[#This Row],[Product ID]],Products[],3,)</f>
        <v>Project Finance Template - Automated Schedules</v>
      </c>
    </row>
    <row r="482" spans="2:10">
      <c r="B482" s="33">
        <v>40942</v>
      </c>
      <c r="C482" s="29" t="s">
        <v>56</v>
      </c>
      <c r="D482" s="29" t="s">
        <v>84</v>
      </c>
      <c r="E482" s="29">
        <v>1</v>
      </c>
      <c r="F482" s="29" t="s">
        <v>58</v>
      </c>
      <c r="G482" s="29" t="s">
        <v>73</v>
      </c>
      <c r="H482" s="34">
        <f>IF(Sales[[#This Row],[Channel]]="Affiliate",VLOOKUP(Sales[[#This Row],[Product ID]],Products[],5,)*VLOOKUP(Sales[[#This Row],[Product ID]],Products[],6,)*Sales[[#This Row],[Units]]*66,0)</f>
        <v>0</v>
      </c>
      <c r="I482" s="35">
        <f>VLOOKUP(Sales[[#This Row],[Product ID]],Products[],5,)*Sales[[#This Row],[Units]]*66</f>
        <v>1384.02</v>
      </c>
      <c r="J482" s="29" t="str">
        <f>VLOOKUP(Sales[[#This Row],[Product ID]],Products[],3,)</f>
        <v>Project Finance Template - Automated Schedules</v>
      </c>
    </row>
    <row r="483" spans="2:10">
      <c r="B483" s="33">
        <v>40942</v>
      </c>
      <c r="C483" s="29" t="s">
        <v>56</v>
      </c>
      <c r="D483" s="29" t="s">
        <v>81</v>
      </c>
      <c r="E483" s="29">
        <v>4</v>
      </c>
      <c r="F483" s="29" t="s">
        <v>58</v>
      </c>
      <c r="G483" s="29" t="s">
        <v>59</v>
      </c>
      <c r="H483" s="34">
        <f>IF(Sales[[#This Row],[Channel]]="Affiliate",VLOOKUP(Sales[[#This Row],[Product ID]],Products[],5,)*VLOOKUP(Sales[[#This Row],[Product ID]],Products[],6,)*Sales[[#This Row],[Units]]*66,0)</f>
        <v>0</v>
      </c>
      <c r="I483" s="35">
        <f>VLOOKUP(Sales[[#This Row],[Product ID]],Products[],5,)*Sales[[#This Row],[Units]]*66</f>
        <v>5536.08</v>
      </c>
      <c r="J483" s="29" t="str">
        <f>VLOOKUP(Sales[[#This Row],[Product ID]],Products[],3,)</f>
        <v>Real Estate Template - V 1</v>
      </c>
    </row>
    <row r="484" spans="2:10">
      <c r="B484" s="33">
        <v>40944</v>
      </c>
      <c r="C484" s="29" t="s">
        <v>64</v>
      </c>
      <c r="D484" s="29" t="s">
        <v>83</v>
      </c>
      <c r="E484" s="29">
        <v>3</v>
      </c>
      <c r="F484" s="29" t="s">
        <v>58</v>
      </c>
      <c r="G484" s="29" t="s">
        <v>73</v>
      </c>
      <c r="H484" s="34">
        <f>IF(Sales[[#This Row],[Channel]]="Affiliate",VLOOKUP(Sales[[#This Row],[Product ID]],Products[],5,)*VLOOKUP(Sales[[#This Row],[Product ID]],Products[],6,)*Sales[[#This Row],[Units]]*66,0)</f>
        <v>0</v>
      </c>
      <c r="I484" s="35">
        <f>VLOOKUP(Sales[[#This Row],[Product ID]],Products[],5,)*Sales[[#This Row],[Units]]*66</f>
        <v>5934.0599999999995</v>
      </c>
      <c r="J484" s="29" t="str">
        <f>VLOOKUP(Sales[[#This Row],[Product ID]],Products[],3,)</f>
        <v>Cash Flow Modeling Course</v>
      </c>
    </row>
    <row r="485" spans="2:10">
      <c r="B485" s="33">
        <v>40944</v>
      </c>
      <c r="C485" s="29" t="s">
        <v>64</v>
      </c>
      <c r="D485" s="29" t="s">
        <v>65</v>
      </c>
      <c r="E485" s="29">
        <v>1</v>
      </c>
      <c r="F485" s="29" t="s">
        <v>72</v>
      </c>
      <c r="G485" s="29" t="s">
        <v>59</v>
      </c>
      <c r="H485" s="34">
        <f>IF(Sales[[#This Row],[Channel]]="Affiliate",VLOOKUP(Sales[[#This Row],[Product ID]],Products[],5,)*VLOOKUP(Sales[[#This Row],[Product ID]],Products[],6,)*Sales[[#This Row],[Units]]*66,0)</f>
        <v>7.92</v>
      </c>
      <c r="I485" s="35">
        <f>VLOOKUP(Sales[[#This Row],[Product ID]],Products[],5,)*Sales[[#This Row],[Units]]*66</f>
        <v>396</v>
      </c>
      <c r="J485" s="29" t="str">
        <f>VLOOKUP(Sales[[#This Row],[Product ID]],Products[],3,)</f>
        <v>Football Field Charts Template</v>
      </c>
    </row>
    <row r="486" spans="2:10">
      <c r="B486" s="33">
        <v>40945</v>
      </c>
      <c r="C486" s="29" t="s">
        <v>56</v>
      </c>
      <c r="D486" s="29" t="s">
        <v>86</v>
      </c>
      <c r="E486" s="29">
        <v>3</v>
      </c>
      <c r="F486" s="29" t="s">
        <v>58</v>
      </c>
      <c r="G486" s="29" t="s">
        <v>73</v>
      </c>
      <c r="H486" s="34">
        <f>IF(Sales[[#This Row],[Channel]]="Affiliate",VLOOKUP(Sales[[#This Row],[Product ID]],Products[],5,)*VLOOKUP(Sales[[#This Row],[Product ID]],Products[],6,)*Sales[[#This Row],[Units]]*66,0)</f>
        <v>0</v>
      </c>
      <c r="I486" s="35">
        <f>VLOOKUP(Sales[[#This Row],[Product ID]],Products[],5,)*Sales[[#This Row],[Units]]*66</f>
        <v>4389.66</v>
      </c>
      <c r="J486" s="29" t="str">
        <f>VLOOKUP(Sales[[#This Row],[Product ID]],Products[],3,)</f>
        <v>StartUp Modeling Template - New</v>
      </c>
    </row>
    <row r="487" spans="2:10">
      <c r="B487" s="33">
        <v>40945</v>
      </c>
      <c r="C487" s="29" t="s">
        <v>56</v>
      </c>
      <c r="D487" s="29" t="s">
        <v>76</v>
      </c>
      <c r="E487" s="29">
        <v>1</v>
      </c>
      <c r="F487" s="29" t="s">
        <v>58</v>
      </c>
      <c r="G487" s="29" t="s">
        <v>59</v>
      </c>
      <c r="H487" s="34">
        <f>IF(Sales[[#This Row],[Channel]]="Affiliate",VLOOKUP(Sales[[#This Row],[Product ID]],Products[],5,)*VLOOKUP(Sales[[#This Row],[Product ID]],Products[],6,)*Sales[[#This Row],[Units]]*66,0)</f>
        <v>0</v>
      </c>
      <c r="I487" s="35">
        <f>VLOOKUP(Sales[[#This Row],[Product ID]],Products[],5,)*Sales[[#This Row],[Units]]*66</f>
        <v>990</v>
      </c>
      <c r="J487" s="29" t="str">
        <f>VLOOKUP(Sales[[#This Row],[Product ID]],Products[],3,)</f>
        <v>Cash Flow Template -  V 2.0</v>
      </c>
    </row>
    <row r="488" spans="2:10">
      <c r="B488" s="33">
        <v>40945</v>
      </c>
      <c r="C488" s="29" t="s">
        <v>56</v>
      </c>
      <c r="D488" s="29" t="s">
        <v>65</v>
      </c>
      <c r="E488" s="29">
        <v>2</v>
      </c>
      <c r="F488" s="29" t="s">
        <v>58</v>
      </c>
      <c r="G488" s="29" t="s">
        <v>73</v>
      </c>
      <c r="H488" s="34">
        <f>IF(Sales[[#This Row],[Channel]]="Affiliate",VLOOKUP(Sales[[#This Row],[Product ID]],Products[],5,)*VLOOKUP(Sales[[#This Row],[Product ID]],Products[],6,)*Sales[[#This Row],[Units]]*66,0)</f>
        <v>0</v>
      </c>
      <c r="I488" s="35">
        <f>VLOOKUP(Sales[[#This Row],[Product ID]],Products[],5,)*Sales[[#This Row],[Units]]*66</f>
        <v>792</v>
      </c>
      <c r="J488" s="29" t="str">
        <f>VLOOKUP(Sales[[#This Row],[Product ID]],Products[],3,)</f>
        <v>Football Field Charts Template</v>
      </c>
    </row>
    <row r="489" spans="2:10">
      <c r="B489" s="33">
        <v>40945</v>
      </c>
      <c r="C489" s="29" t="s">
        <v>56</v>
      </c>
      <c r="D489" s="29" t="s">
        <v>84</v>
      </c>
      <c r="E489" s="29">
        <v>4</v>
      </c>
      <c r="F489" s="29" t="s">
        <v>58</v>
      </c>
      <c r="G489" s="29" t="s">
        <v>73</v>
      </c>
      <c r="H489" s="34">
        <f>IF(Sales[[#This Row],[Channel]]="Affiliate",VLOOKUP(Sales[[#This Row],[Product ID]],Products[],5,)*VLOOKUP(Sales[[#This Row],[Product ID]],Products[],6,)*Sales[[#This Row],[Units]]*66,0)</f>
        <v>0</v>
      </c>
      <c r="I489" s="35">
        <f>VLOOKUP(Sales[[#This Row],[Product ID]],Products[],5,)*Sales[[#This Row],[Units]]*66</f>
        <v>5536.08</v>
      </c>
      <c r="J489" s="29" t="str">
        <f>VLOOKUP(Sales[[#This Row],[Product ID]],Products[],3,)</f>
        <v>Project Finance Template - Automated Schedules</v>
      </c>
    </row>
    <row r="490" spans="2:10">
      <c r="B490" s="33">
        <v>40946</v>
      </c>
      <c r="C490" s="29" t="s">
        <v>64</v>
      </c>
      <c r="D490" s="29" t="s">
        <v>57</v>
      </c>
      <c r="E490" s="29">
        <v>4</v>
      </c>
      <c r="F490" s="29" t="s">
        <v>58</v>
      </c>
      <c r="G490" s="29" t="s">
        <v>59</v>
      </c>
      <c r="H490" s="34">
        <f>IF(Sales[[#This Row],[Channel]]="Affiliate",VLOOKUP(Sales[[#This Row],[Product ID]],Products[],5,)*VLOOKUP(Sales[[#This Row],[Product ID]],Products[],6,)*Sales[[#This Row],[Units]]*66,0)</f>
        <v>0</v>
      </c>
      <c r="I490" s="35">
        <f>VLOOKUP(Sales[[#This Row],[Product ID]],Products[],5,)*Sales[[#This Row],[Units]]*66</f>
        <v>3960</v>
      </c>
      <c r="J490" s="29" t="str">
        <f>VLOOKUP(Sales[[#This Row],[Product ID]],Products[],3,)</f>
        <v>Balance Sheet Template -  V 1.1</v>
      </c>
    </row>
    <row r="491" spans="2:10">
      <c r="B491" s="33">
        <v>40947</v>
      </c>
      <c r="C491" s="29" t="s">
        <v>56</v>
      </c>
      <c r="D491" s="29" t="s">
        <v>57</v>
      </c>
      <c r="E491" s="29">
        <v>2</v>
      </c>
      <c r="F491" s="29" t="s">
        <v>72</v>
      </c>
      <c r="G491" s="29" t="s">
        <v>59</v>
      </c>
      <c r="H491" s="34">
        <f>IF(Sales[[#This Row],[Channel]]="Affiliate",VLOOKUP(Sales[[#This Row],[Product ID]],Products[],5,)*VLOOKUP(Sales[[#This Row],[Product ID]],Products[],6,)*Sales[[#This Row],[Units]]*66,0)</f>
        <v>99</v>
      </c>
      <c r="I491" s="35">
        <f>VLOOKUP(Sales[[#This Row],[Product ID]],Products[],5,)*Sales[[#This Row],[Units]]*66</f>
        <v>1980</v>
      </c>
      <c r="J491" s="29" t="str">
        <f>VLOOKUP(Sales[[#This Row],[Product ID]],Products[],3,)</f>
        <v>Balance Sheet Template -  V 1.1</v>
      </c>
    </row>
    <row r="492" spans="2:10">
      <c r="B492" s="33">
        <v>40947</v>
      </c>
      <c r="C492" s="29" t="s">
        <v>64</v>
      </c>
      <c r="D492" s="29" t="s">
        <v>70</v>
      </c>
      <c r="E492" s="29">
        <v>3</v>
      </c>
      <c r="F492" s="29" t="s">
        <v>58</v>
      </c>
      <c r="G492" s="29" t="s">
        <v>73</v>
      </c>
      <c r="H492" s="34">
        <f>IF(Sales[[#This Row],[Channel]]="Affiliate",VLOOKUP(Sales[[#This Row],[Product ID]],Products[],5,)*VLOOKUP(Sales[[#This Row],[Product ID]],Products[],6,)*Sales[[#This Row],[Units]]*66,0)</f>
        <v>0</v>
      </c>
      <c r="I492" s="35">
        <f>VLOOKUP(Sales[[#This Row],[Product ID]],Products[],5,)*Sales[[#This Row],[Units]]*66</f>
        <v>2673</v>
      </c>
      <c r="J492" s="29" t="str">
        <f>VLOOKUP(Sales[[#This Row],[Product ID]],Products[],3,)</f>
        <v>Ebook - Important Ratios and Metrics</v>
      </c>
    </row>
    <row r="493" spans="2:10">
      <c r="B493" s="33">
        <v>40947</v>
      </c>
      <c r="C493" s="29" t="s">
        <v>64</v>
      </c>
      <c r="D493" s="29" t="s">
        <v>78</v>
      </c>
      <c r="E493" s="29">
        <v>1</v>
      </c>
      <c r="F493" s="29" t="s">
        <v>58</v>
      </c>
      <c r="G493" s="29" t="s">
        <v>59</v>
      </c>
      <c r="H493" s="34">
        <f>IF(Sales[[#This Row],[Channel]]="Affiliate",VLOOKUP(Sales[[#This Row],[Product ID]],Products[],5,)*VLOOKUP(Sales[[#This Row],[Product ID]],Products[],6,)*Sales[[#This Row],[Units]]*66,0)</f>
        <v>0</v>
      </c>
      <c r="I493" s="35">
        <f>VLOOKUP(Sales[[#This Row],[Product ID]],Products[],5,)*Sales[[#This Row],[Units]]*66</f>
        <v>990</v>
      </c>
      <c r="J493" s="29" t="str">
        <f>VLOOKUP(Sales[[#This Row],[Product ID]],Products[],3,)</f>
        <v>P&amp;L Statement Template -  V 2.0</v>
      </c>
    </row>
    <row r="494" spans="2:10">
      <c r="B494" s="33">
        <v>40947</v>
      </c>
      <c r="C494" s="29" t="s">
        <v>64</v>
      </c>
      <c r="D494" s="29" t="s">
        <v>88</v>
      </c>
      <c r="E494" s="29">
        <v>3</v>
      </c>
      <c r="F494" s="29" t="s">
        <v>58</v>
      </c>
      <c r="G494" s="29" t="s">
        <v>73</v>
      </c>
      <c r="H494" s="34">
        <f>IF(Sales[[#This Row],[Channel]]="Affiliate",VLOOKUP(Sales[[#This Row],[Product ID]],Products[],5,)*VLOOKUP(Sales[[#This Row],[Product ID]],Products[],6,)*Sales[[#This Row],[Units]]*66,0)</f>
        <v>0</v>
      </c>
      <c r="I494" s="35">
        <f>VLOOKUP(Sales[[#This Row],[Product ID]],Products[],5,)*Sales[[#This Row],[Units]]*66</f>
        <v>5346</v>
      </c>
      <c r="J494" s="29" t="str">
        <f>VLOOKUP(Sales[[#This Row],[Product ID]],Products[],3,)</f>
        <v>Project Finance - Automated Schedules</v>
      </c>
    </row>
    <row r="495" spans="2:10">
      <c r="B495" s="33">
        <v>40948</v>
      </c>
      <c r="C495" s="29" t="s">
        <v>56</v>
      </c>
      <c r="D495" s="29" t="s">
        <v>88</v>
      </c>
      <c r="E495" s="29">
        <v>4</v>
      </c>
      <c r="F495" s="29" t="s">
        <v>72</v>
      </c>
      <c r="G495" s="29" t="s">
        <v>59</v>
      </c>
      <c r="H495" s="34">
        <f>IF(Sales[[#This Row],[Channel]]="Affiliate",VLOOKUP(Sales[[#This Row],[Product ID]],Products[],5,)*VLOOKUP(Sales[[#This Row],[Product ID]],Products[],6,)*Sales[[#This Row],[Units]]*66,0)</f>
        <v>570.24</v>
      </c>
      <c r="I495" s="35">
        <f>VLOOKUP(Sales[[#This Row],[Product ID]],Products[],5,)*Sales[[#This Row],[Units]]*66</f>
        <v>7128</v>
      </c>
      <c r="J495" s="29" t="str">
        <f>VLOOKUP(Sales[[#This Row],[Product ID]],Products[],3,)</f>
        <v>Project Finance - Automated Schedules</v>
      </c>
    </row>
    <row r="496" spans="2:10">
      <c r="B496" s="33">
        <v>40948</v>
      </c>
      <c r="C496" s="29" t="s">
        <v>98</v>
      </c>
      <c r="D496" s="29" t="s">
        <v>65</v>
      </c>
      <c r="E496" s="29">
        <v>1</v>
      </c>
      <c r="F496" s="29" t="s">
        <v>72</v>
      </c>
      <c r="G496" s="29" t="s">
        <v>59</v>
      </c>
      <c r="H496" s="34">
        <f>IF(Sales[[#This Row],[Channel]]="Affiliate",VLOOKUP(Sales[[#This Row],[Product ID]],Products[],5,)*VLOOKUP(Sales[[#This Row],[Product ID]],Products[],6,)*Sales[[#This Row],[Units]]*66,0)</f>
        <v>7.92</v>
      </c>
      <c r="I496" s="35">
        <f>VLOOKUP(Sales[[#This Row],[Product ID]],Products[],5,)*Sales[[#This Row],[Units]]*66</f>
        <v>396</v>
      </c>
      <c r="J496" s="29" t="str">
        <f>VLOOKUP(Sales[[#This Row],[Product ID]],Products[],3,)</f>
        <v>Football Field Charts Template</v>
      </c>
    </row>
    <row r="497" spans="2:10">
      <c r="B497" s="33">
        <v>40949</v>
      </c>
      <c r="C497" s="29" t="s">
        <v>98</v>
      </c>
      <c r="D497" s="29" t="s">
        <v>76</v>
      </c>
      <c r="E497" s="29">
        <v>1</v>
      </c>
      <c r="F497" s="29" t="s">
        <v>58</v>
      </c>
      <c r="G497" s="29" t="s">
        <v>73</v>
      </c>
      <c r="H497" s="34">
        <f>IF(Sales[[#This Row],[Channel]]="Affiliate",VLOOKUP(Sales[[#This Row],[Product ID]],Products[],5,)*VLOOKUP(Sales[[#This Row],[Product ID]],Products[],6,)*Sales[[#This Row],[Units]]*66,0)</f>
        <v>0</v>
      </c>
      <c r="I497" s="35">
        <f>VLOOKUP(Sales[[#This Row],[Product ID]],Products[],5,)*Sales[[#This Row],[Units]]*66</f>
        <v>990</v>
      </c>
      <c r="J497" s="29" t="str">
        <f>VLOOKUP(Sales[[#This Row],[Product ID]],Products[],3,)</f>
        <v>Cash Flow Template -  V 2.0</v>
      </c>
    </row>
    <row r="498" spans="2:10">
      <c r="B498" s="33">
        <v>40949</v>
      </c>
      <c r="C498" s="29" t="s">
        <v>98</v>
      </c>
      <c r="D498" s="29" t="s">
        <v>65</v>
      </c>
      <c r="E498" s="29">
        <v>1</v>
      </c>
      <c r="F498" s="29" t="s">
        <v>72</v>
      </c>
      <c r="G498" s="29" t="s">
        <v>59</v>
      </c>
      <c r="H498" s="34">
        <f>IF(Sales[[#This Row],[Channel]]="Affiliate",VLOOKUP(Sales[[#This Row],[Product ID]],Products[],5,)*VLOOKUP(Sales[[#This Row],[Product ID]],Products[],6,)*Sales[[#This Row],[Units]]*66,0)</f>
        <v>7.92</v>
      </c>
      <c r="I498" s="35">
        <f>VLOOKUP(Sales[[#This Row],[Product ID]],Products[],5,)*Sales[[#This Row],[Units]]*66</f>
        <v>396</v>
      </c>
      <c r="J498" s="29" t="str">
        <f>VLOOKUP(Sales[[#This Row],[Product ID]],Products[],3,)</f>
        <v>Football Field Charts Template</v>
      </c>
    </row>
    <row r="499" spans="2:10">
      <c r="B499" s="33">
        <v>40949</v>
      </c>
      <c r="C499" s="29" t="s">
        <v>56</v>
      </c>
      <c r="D499" s="29" t="s">
        <v>81</v>
      </c>
      <c r="E499" s="29">
        <v>4</v>
      </c>
      <c r="F499" s="29" t="s">
        <v>58</v>
      </c>
      <c r="G499" s="29" t="s">
        <v>59</v>
      </c>
      <c r="H499" s="34">
        <f>IF(Sales[[#This Row],[Channel]]="Affiliate",VLOOKUP(Sales[[#This Row],[Product ID]],Products[],5,)*VLOOKUP(Sales[[#This Row],[Product ID]],Products[],6,)*Sales[[#This Row],[Units]]*66,0)</f>
        <v>0</v>
      </c>
      <c r="I499" s="35">
        <f>VLOOKUP(Sales[[#This Row],[Product ID]],Products[],5,)*Sales[[#This Row],[Units]]*66</f>
        <v>5536.08</v>
      </c>
      <c r="J499" s="29" t="str">
        <f>VLOOKUP(Sales[[#This Row],[Product ID]],Products[],3,)</f>
        <v>Real Estate Template - V 1</v>
      </c>
    </row>
    <row r="500" spans="2:10">
      <c r="B500" s="33">
        <v>40950</v>
      </c>
      <c r="C500" s="29" t="s">
        <v>56</v>
      </c>
      <c r="D500" s="29" t="s">
        <v>88</v>
      </c>
      <c r="E500" s="29">
        <v>5</v>
      </c>
      <c r="F500" s="29" t="s">
        <v>80</v>
      </c>
      <c r="G500" s="29" t="s">
        <v>59</v>
      </c>
      <c r="H500" s="34">
        <f>IF(Sales[[#This Row],[Channel]]="Affiliate",VLOOKUP(Sales[[#This Row],[Product ID]],Products[],5,)*VLOOKUP(Sales[[#This Row],[Product ID]],Products[],6,)*Sales[[#This Row],[Units]]*66,0)</f>
        <v>0</v>
      </c>
      <c r="I500" s="35">
        <f>VLOOKUP(Sales[[#This Row],[Product ID]],Products[],5,)*Sales[[#This Row],[Units]]*66</f>
        <v>8910</v>
      </c>
      <c r="J500" s="29" t="str">
        <f>VLOOKUP(Sales[[#This Row],[Product ID]],Products[],3,)</f>
        <v>Project Finance - Automated Schedules</v>
      </c>
    </row>
    <row r="501" spans="2:10">
      <c r="B501" s="33">
        <v>40950</v>
      </c>
      <c r="C501" s="29" t="s">
        <v>56</v>
      </c>
      <c r="D501" s="29" t="s">
        <v>57</v>
      </c>
      <c r="E501" s="29">
        <v>4</v>
      </c>
      <c r="F501" s="29" t="s">
        <v>72</v>
      </c>
      <c r="G501" s="29" t="s">
        <v>59</v>
      </c>
      <c r="H501" s="34">
        <f>IF(Sales[[#This Row],[Channel]]="Affiliate",VLOOKUP(Sales[[#This Row],[Product ID]],Products[],5,)*VLOOKUP(Sales[[#This Row],[Product ID]],Products[],6,)*Sales[[#This Row],[Units]]*66,0)</f>
        <v>198</v>
      </c>
      <c r="I501" s="35">
        <f>VLOOKUP(Sales[[#This Row],[Product ID]],Products[],5,)*Sales[[#This Row],[Units]]*66</f>
        <v>3960</v>
      </c>
      <c r="J501" s="29" t="str">
        <f>VLOOKUP(Sales[[#This Row],[Product ID]],Products[],3,)</f>
        <v>Balance Sheet Template -  V 1.1</v>
      </c>
    </row>
    <row r="502" spans="2:10">
      <c r="B502" s="33">
        <v>40951</v>
      </c>
      <c r="C502" s="29" t="s">
        <v>98</v>
      </c>
      <c r="D502" s="29" t="s">
        <v>78</v>
      </c>
      <c r="E502" s="29">
        <v>4</v>
      </c>
      <c r="F502" s="29" t="s">
        <v>72</v>
      </c>
      <c r="G502" s="29" t="s">
        <v>59</v>
      </c>
      <c r="H502" s="34">
        <f>IF(Sales[[#This Row],[Channel]]="Affiliate",VLOOKUP(Sales[[#This Row],[Product ID]],Products[],5,)*VLOOKUP(Sales[[#This Row],[Product ID]],Products[],6,)*Sales[[#This Row],[Units]]*66,0)</f>
        <v>198</v>
      </c>
      <c r="I502" s="35">
        <f>VLOOKUP(Sales[[#This Row],[Product ID]],Products[],5,)*Sales[[#This Row],[Units]]*66</f>
        <v>3960</v>
      </c>
      <c r="J502" s="29" t="str">
        <f>VLOOKUP(Sales[[#This Row],[Product ID]],Products[],3,)</f>
        <v>P&amp;L Statement Template -  V 2.0</v>
      </c>
    </row>
    <row r="503" spans="2:10">
      <c r="B503" s="33">
        <v>40951</v>
      </c>
      <c r="C503" s="29" t="s">
        <v>98</v>
      </c>
      <c r="D503" s="29" t="s">
        <v>65</v>
      </c>
      <c r="E503" s="29">
        <v>2</v>
      </c>
      <c r="F503" s="29" t="s">
        <v>58</v>
      </c>
      <c r="G503" s="29" t="s">
        <v>59</v>
      </c>
      <c r="H503" s="34">
        <f>IF(Sales[[#This Row],[Channel]]="Affiliate",VLOOKUP(Sales[[#This Row],[Product ID]],Products[],5,)*VLOOKUP(Sales[[#This Row],[Product ID]],Products[],6,)*Sales[[#This Row],[Units]]*66,0)</f>
        <v>0</v>
      </c>
      <c r="I503" s="35">
        <f>VLOOKUP(Sales[[#This Row],[Product ID]],Products[],5,)*Sales[[#This Row],[Units]]*66</f>
        <v>792</v>
      </c>
      <c r="J503" s="29" t="str">
        <f>VLOOKUP(Sales[[#This Row],[Product ID]],Products[],3,)</f>
        <v>Football Field Charts Template</v>
      </c>
    </row>
    <row r="504" spans="2:10">
      <c r="B504" s="33">
        <v>40951</v>
      </c>
      <c r="C504" s="29" t="s">
        <v>98</v>
      </c>
      <c r="D504" s="29" t="s">
        <v>83</v>
      </c>
      <c r="E504" s="29">
        <v>4</v>
      </c>
      <c r="F504" s="29" t="s">
        <v>72</v>
      </c>
      <c r="G504" s="29" t="s">
        <v>59</v>
      </c>
      <c r="H504" s="34">
        <f>IF(Sales[[#This Row],[Channel]]="Affiliate",VLOOKUP(Sales[[#This Row],[Product ID]],Products[],5,)*VLOOKUP(Sales[[#This Row],[Product ID]],Products[],6,)*Sales[[#This Row],[Units]]*66,0)</f>
        <v>632.96640000000002</v>
      </c>
      <c r="I504" s="35">
        <f>VLOOKUP(Sales[[#This Row],[Product ID]],Products[],5,)*Sales[[#This Row],[Units]]*66</f>
        <v>7912.08</v>
      </c>
      <c r="J504" s="29" t="str">
        <f>VLOOKUP(Sales[[#This Row],[Product ID]],Products[],3,)</f>
        <v>Cash Flow Modeling Course</v>
      </c>
    </row>
    <row r="505" spans="2:10">
      <c r="B505" s="33">
        <v>40952</v>
      </c>
      <c r="C505" s="29" t="s">
        <v>64</v>
      </c>
      <c r="D505" s="29" t="s">
        <v>70</v>
      </c>
      <c r="E505" s="29">
        <v>1</v>
      </c>
      <c r="F505" s="29" t="s">
        <v>58</v>
      </c>
      <c r="G505" s="29" t="s">
        <v>59</v>
      </c>
      <c r="H505" s="34">
        <f>IF(Sales[[#This Row],[Channel]]="Affiliate",VLOOKUP(Sales[[#This Row],[Product ID]],Products[],5,)*VLOOKUP(Sales[[#This Row],[Product ID]],Products[],6,)*Sales[[#This Row],[Units]]*66,0)</f>
        <v>0</v>
      </c>
      <c r="I505" s="35">
        <f>VLOOKUP(Sales[[#This Row],[Product ID]],Products[],5,)*Sales[[#This Row],[Units]]*66</f>
        <v>891</v>
      </c>
      <c r="J505" s="29" t="str">
        <f>VLOOKUP(Sales[[#This Row],[Product ID]],Products[],3,)</f>
        <v>Ebook - Important Ratios and Metrics</v>
      </c>
    </row>
    <row r="506" spans="2:10">
      <c r="B506" s="33">
        <v>40952</v>
      </c>
      <c r="C506" s="29" t="s">
        <v>64</v>
      </c>
      <c r="D506" s="29" t="s">
        <v>81</v>
      </c>
      <c r="E506" s="29">
        <v>5</v>
      </c>
      <c r="F506" s="29" t="s">
        <v>72</v>
      </c>
      <c r="G506" s="29" t="s">
        <v>59</v>
      </c>
      <c r="H506" s="34">
        <f>IF(Sales[[#This Row],[Channel]]="Affiliate",VLOOKUP(Sales[[#This Row],[Product ID]],Products[],5,)*VLOOKUP(Sales[[#This Row],[Product ID]],Products[],6,)*Sales[[#This Row],[Units]]*66,0)</f>
        <v>346.005</v>
      </c>
      <c r="I506" s="35">
        <f>VLOOKUP(Sales[[#This Row],[Product ID]],Products[],5,)*Sales[[#This Row],[Units]]*66</f>
        <v>6920.0999999999995</v>
      </c>
      <c r="J506" s="29" t="str">
        <f>VLOOKUP(Sales[[#This Row],[Product ID]],Products[],3,)</f>
        <v>Real Estate Template - V 1</v>
      </c>
    </row>
    <row r="507" spans="2:10">
      <c r="B507" s="33">
        <v>40953</v>
      </c>
      <c r="C507" s="29" t="s">
        <v>56</v>
      </c>
      <c r="D507" s="29" t="s">
        <v>86</v>
      </c>
      <c r="E507" s="29">
        <v>3</v>
      </c>
      <c r="F507" s="29" t="s">
        <v>58</v>
      </c>
      <c r="G507" s="29" t="s">
        <v>59</v>
      </c>
      <c r="H507" s="34">
        <f>IF(Sales[[#This Row],[Channel]]="Affiliate",VLOOKUP(Sales[[#This Row],[Product ID]],Products[],5,)*VLOOKUP(Sales[[#This Row],[Product ID]],Products[],6,)*Sales[[#This Row],[Units]]*66,0)</f>
        <v>0</v>
      </c>
      <c r="I507" s="35">
        <f>VLOOKUP(Sales[[#This Row],[Product ID]],Products[],5,)*Sales[[#This Row],[Units]]*66</f>
        <v>4389.66</v>
      </c>
      <c r="J507" s="29" t="str">
        <f>VLOOKUP(Sales[[#This Row],[Product ID]],Products[],3,)</f>
        <v>StartUp Modeling Template - New</v>
      </c>
    </row>
    <row r="508" spans="2:10">
      <c r="B508" s="33">
        <v>40954</v>
      </c>
      <c r="C508" s="29" t="s">
        <v>56</v>
      </c>
      <c r="D508" s="29" t="s">
        <v>76</v>
      </c>
      <c r="E508" s="29">
        <v>4</v>
      </c>
      <c r="F508" s="29" t="s">
        <v>58</v>
      </c>
      <c r="G508" s="29" t="s">
        <v>73</v>
      </c>
      <c r="H508" s="34">
        <f>IF(Sales[[#This Row],[Channel]]="Affiliate",VLOOKUP(Sales[[#This Row],[Product ID]],Products[],5,)*VLOOKUP(Sales[[#This Row],[Product ID]],Products[],6,)*Sales[[#This Row],[Units]]*66,0)</f>
        <v>0</v>
      </c>
      <c r="I508" s="35">
        <f>VLOOKUP(Sales[[#This Row],[Product ID]],Products[],5,)*Sales[[#This Row],[Units]]*66</f>
        <v>3960</v>
      </c>
      <c r="J508" s="29" t="str">
        <f>VLOOKUP(Sales[[#This Row],[Product ID]],Products[],3,)</f>
        <v>Cash Flow Template -  V 2.0</v>
      </c>
    </row>
    <row r="509" spans="2:10">
      <c r="B509" s="33">
        <v>40954</v>
      </c>
      <c r="C509" s="29" t="s">
        <v>64</v>
      </c>
      <c r="D509" s="29" t="s">
        <v>86</v>
      </c>
      <c r="E509" s="29">
        <v>3</v>
      </c>
      <c r="F509" s="29" t="s">
        <v>58</v>
      </c>
      <c r="G509" s="29" t="s">
        <v>73</v>
      </c>
      <c r="H509" s="34">
        <f>IF(Sales[[#This Row],[Channel]]="Affiliate",VLOOKUP(Sales[[#This Row],[Product ID]],Products[],5,)*VLOOKUP(Sales[[#This Row],[Product ID]],Products[],6,)*Sales[[#This Row],[Units]]*66,0)</f>
        <v>0</v>
      </c>
      <c r="I509" s="35">
        <f>VLOOKUP(Sales[[#This Row],[Product ID]],Products[],5,)*Sales[[#This Row],[Units]]*66</f>
        <v>4389.66</v>
      </c>
      <c r="J509" s="29" t="str">
        <f>VLOOKUP(Sales[[#This Row],[Product ID]],Products[],3,)</f>
        <v>StartUp Modeling Template - New</v>
      </c>
    </row>
    <row r="510" spans="2:10">
      <c r="B510" s="33">
        <v>40955</v>
      </c>
      <c r="C510" s="29" t="s">
        <v>56</v>
      </c>
      <c r="D510" s="29" t="s">
        <v>84</v>
      </c>
      <c r="E510" s="29">
        <v>1</v>
      </c>
      <c r="F510" s="29" t="s">
        <v>58</v>
      </c>
      <c r="G510" s="29" t="s">
        <v>59</v>
      </c>
      <c r="H510" s="34">
        <f>IF(Sales[[#This Row],[Channel]]="Affiliate",VLOOKUP(Sales[[#This Row],[Product ID]],Products[],5,)*VLOOKUP(Sales[[#This Row],[Product ID]],Products[],6,)*Sales[[#This Row],[Units]]*66,0)</f>
        <v>0</v>
      </c>
      <c r="I510" s="35">
        <f>VLOOKUP(Sales[[#This Row],[Product ID]],Products[],5,)*Sales[[#This Row],[Units]]*66</f>
        <v>1384.02</v>
      </c>
      <c r="J510" s="29" t="str">
        <f>VLOOKUP(Sales[[#This Row],[Product ID]],Products[],3,)</f>
        <v>Project Finance Template - Automated Schedules</v>
      </c>
    </row>
    <row r="511" spans="2:10">
      <c r="B511" s="33">
        <v>40955</v>
      </c>
      <c r="C511" s="29" t="s">
        <v>56</v>
      </c>
      <c r="D511" s="29" t="s">
        <v>81</v>
      </c>
      <c r="E511" s="29">
        <v>3</v>
      </c>
      <c r="F511" s="29" t="s">
        <v>58</v>
      </c>
      <c r="G511" s="29" t="s">
        <v>59</v>
      </c>
      <c r="H511" s="34">
        <f>IF(Sales[[#This Row],[Channel]]="Affiliate",VLOOKUP(Sales[[#This Row],[Product ID]],Products[],5,)*VLOOKUP(Sales[[#This Row],[Product ID]],Products[],6,)*Sales[[#This Row],[Units]]*66,0)</f>
        <v>0</v>
      </c>
      <c r="I511" s="35">
        <f>VLOOKUP(Sales[[#This Row],[Product ID]],Products[],5,)*Sales[[#This Row],[Units]]*66</f>
        <v>4152.0599999999995</v>
      </c>
      <c r="J511" s="29" t="str">
        <f>VLOOKUP(Sales[[#This Row],[Product ID]],Products[],3,)</f>
        <v>Real Estate Template - V 1</v>
      </c>
    </row>
    <row r="512" spans="2:10">
      <c r="B512" s="33">
        <v>40956</v>
      </c>
      <c r="C512" s="29" t="s">
        <v>56</v>
      </c>
      <c r="D512" s="29" t="s">
        <v>60</v>
      </c>
      <c r="E512" s="29">
        <v>1</v>
      </c>
      <c r="F512" s="29" t="s">
        <v>72</v>
      </c>
      <c r="G512" s="29" t="s">
        <v>59</v>
      </c>
      <c r="H512" s="34">
        <f>IF(Sales[[#This Row],[Channel]]="Affiliate",VLOOKUP(Sales[[#This Row],[Product ID]],Products[],5,)*VLOOKUP(Sales[[#This Row],[Product ID]],Products[],6,)*Sales[[#This Row],[Units]]*66,0)</f>
        <v>0</v>
      </c>
      <c r="I512" s="35">
        <f>VLOOKUP(Sales[[#This Row],[Product ID]],Products[],5,)*Sales[[#This Row],[Units]]*66</f>
        <v>0</v>
      </c>
      <c r="J512" s="29" t="str">
        <f>VLOOKUP(Sales[[#This Row],[Product ID]],Products[],3,)</f>
        <v>Ebook - Guide to Understanding Financial Statements</v>
      </c>
    </row>
    <row r="513" spans="2:10">
      <c r="B513" s="33">
        <v>40956</v>
      </c>
      <c r="C513" s="29" t="s">
        <v>64</v>
      </c>
      <c r="D513" s="29" t="s">
        <v>57</v>
      </c>
      <c r="E513" s="29">
        <v>4</v>
      </c>
      <c r="F513" s="29" t="s">
        <v>58</v>
      </c>
      <c r="G513" s="29" t="s">
        <v>73</v>
      </c>
      <c r="H513" s="34">
        <f>IF(Sales[[#This Row],[Channel]]="Affiliate",VLOOKUP(Sales[[#This Row],[Product ID]],Products[],5,)*VLOOKUP(Sales[[#This Row],[Product ID]],Products[],6,)*Sales[[#This Row],[Units]]*66,0)</f>
        <v>0</v>
      </c>
      <c r="I513" s="35">
        <f>VLOOKUP(Sales[[#This Row],[Product ID]],Products[],5,)*Sales[[#This Row],[Units]]*66</f>
        <v>3960</v>
      </c>
      <c r="J513" s="29" t="str">
        <f>VLOOKUP(Sales[[#This Row],[Product ID]],Products[],3,)</f>
        <v>Balance Sheet Template -  V 1.1</v>
      </c>
    </row>
    <row r="514" spans="2:10">
      <c r="B514" s="33">
        <v>40956</v>
      </c>
      <c r="C514" s="29" t="s">
        <v>56</v>
      </c>
      <c r="D514" s="29" t="s">
        <v>78</v>
      </c>
      <c r="E514" s="29">
        <v>4</v>
      </c>
      <c r="F514" s="29" t="s">
        <v>58</v>
      </c>
      <c r="G514" s="29" t="s">
        <v>73</v>
      </c>
      <c r="H514" s="34">
        <f>IF(Sales[[#This Row],[Channel]]="Affiliate",VLOOKUP(Sales[[#This Row],[Product ID]],Products[],5,)*VLOOKUP(Sales[[#This Row],[Product ID]],Products[],6,)*Sales[[#This Row],[Units]]*66,0)</f>
        <v>0</v>
      </c>
      <c r="I514" s="35">
        <f>VLOOKUP(Sales[[#This Row],[Product ID]],Products[],5,)*Sales[[#This Row],[Units]]*66</f>
        <v>3960</v>
      </c>
      <c r="J514" s="29" t="str">
        <f>VLOOKUP(Sales[[#This Row],[Product ID]],Products[],3,)</f>
        <v>P&amp;L Statement Template -  V 2.0</v>
      </c>
    </row>
    <row r="515" spans="2:10">
      <c r="B515" s="33">
        <v>40957</v>
      </c>
      <c r="C515" s="29" t="s">
        <v>56</v>
      </c>
      <c r="D515" s="29" t="s">
        <v>78</v>
      </c>
      <c r="E515" s="29">
        <v>4</v>
      </c>
      <c r="F515" s="29" t="s">
        <v>58</v>
      </c>
      <c r="G515" s="29" t="s">
        <v>59</v>
      </c>
      <c r="H515" s="34">
        <f>IF(Sales[[#This Row],[Channel]]="Affiliate",VLOOKUP(Sales[[#This Row],[Product ID]],Products[],5,)*VLOOKUP(Sales[[#This Row],[Product ID]],Products[],6,)*Sales[[#This Row],[Units]]*66,0)</f>
        <v>0</v>
      </c>
      <c r="I515" s="35">
        <f>VLOOKUP(Sales[[#This Row],[Product ID]],Products[],5,)*Sales[[#This Row],[Units]]*66</f>
        <v>3960</v>
      </c>
      <c r="J515" s="29" t="str">
        <f>VLOOKUP(Sales[[#This Row],[Product ID]],Products[],3,)</f>
        <v>P&amp;L Statement Template -  V 2.0</v>
      </c>
    </row>
    <row r="516" spans="2:10">
      <c r="B516" s="33">
        <v>40958</v>
      </c>
      <c r="C516" s="29" t="s">
        <v>56</v>
      </c>
      <c r="D516" s="29" t="s">
        <v>84</v>
      </c>
      <c r="E516" s="29">
        <v>1</v>
      </c>
      <c r="F516" s="29" t="s">
        <v>72</v>
      </c>
      <c r="G516" s="29" t="s">
        <v>73</v>
      </c>
      <c r="H516" s="34">
        <f>IF(Sales[[#This Row],[Channel]]="Affiliate",VLOOKUP(Sales[[#This Row],[Product ID]],Products[],5,)*VLOOKUP(Sales[[#This Row],[Product ID]],Products[],6,)*Sales[[#This Row],[Units]]*66,0)</f>
        <v>69.200999999999993</v>
      </c>
      <c r="I516" s="35">
        <f>VLOOKUP(Sales[[#This Row],[Product ID]],Products[],5,)*Sales[[#This Row],[Units]]*66</f>
        <v>1384.02</v>
      </c>
      <c r="J516" s="29" t="str">
        <f>VLOOKUP(Sales[[#This Row],[Product ID]],Products[],3,)</f>
        <v>Project Finance Template - Automated Schedules</v>
      </c>
    </row>
    <row r="517" spans="2:10">
      <c r="B517" s="33">
        <v>40958</v>
      </c>
      <c r="C517" s="29" t="s">
        <v>56</v>
      </c>
      <c r="D517" s="29" t="s">
        <v>65</v>
      </c>
      <c r="E517" s="29">
        <v>4</v>
      </c>
      <c r="F517" s="29" t="s">
        <v>72</v>
      </c>
      <c r="G517" s="29" t="s">
        <v>73</v>
      </c>
      <c r="H517" s="34">
        <f>IF(Sales[[#This Row],[Channel]]="Affiliate",VLOOKUP(Sales[[#This Row],[Product ID]],Products[],5,)*VLOOKUP(Sales[[#This Row],[Product ID]],Products[],6,)*Sales[[#This Row],[Units]]*66,0)</f>
        <v>31.68</v>
      </c>
      <c r="I517" s="35">
        <f>VLOOKUP(Sales[[#This Row],[Product ID]],Products[],5,)*Sales[[#This Row],[Units]]*66</f>
        <v>1584</v>
      </c>
      <c r="J517" s="29" t="str">
        <f>VLOOKUP(Sales[[#This Row],[Product ID]],Products[],3,)</f>
        <v>Football Field Charts Template</v>
      </c>
    </row>
    <row r="518" spans="2:10">
      <c r="B518" s="33">
        <v>40959</v>
      </c>
      <c r="C518" s="29" t="s">
        <v>56</v>
      </c>
      <c r="D518" s="29" t="s">
        <v>69</v>
      </c>
      <c r="E518" s="29">
        <v>1</v>
      </c>
      <c r="F518" s="29" t="s">
        <v>58</v>
      </c>
      <c r="G518" s="29" t="s">
        <v>59</v>
      </c>
      <c r="H518" s="34">
        <f>IF(Sales[[#This Row],[Channel]]="Affiliate",VLOOKUP(Sales[[#This Row],[Product ID]],Products[],5,)*VLOOKUP(Sales[[#This Row],[Product ID]],Products[],6,)*Sales[[#This Row],[Units]]*66,0)</f>
        <v>0</v>
      </c>
      <c r="I518" s="35">
        <f>VLOOKUP(Sales[[#This Row],[Product ID]],Products[],5,)*Sales[[#This Row],[Units]]*66</f>
        <v>2871</v>
      </c>
      <c r="J518" s="29" t="str">
        <f>VLOOKUP(Sales[[#This Row],[Product ID]],Products[],3,)</f>
        <v>Practical Business Modeling Course</v>
      </c>
    </row>
    <row r="519" spans="2:10">
      <c r="B519" s="33">
        <v>40959</v>
      </c>
      <c r="C519" s="29" t="s">
        <v>98</v>
      </c>
      <c r="D519" s="29" t="s">
        <v>70</v>
      </c>
      <c r="E519" s="29">
        <v>4</v>
      </c>
      <c r="F519" s="29" t="s">
        <v>72</v>
      </c>
      <c r="G519" s="29" t="s">
        <v>59</v>
      </c>
      <c r="H519" s="34">
        <f>IF(Sales[[#This Row],[Channel]]="Affiliate",VLOOKUP(Sales[[#This Row],[Product ID]],Products[],5,)*VLOOKUP(Sales[[#This Row],[Product ID]],Products[],6,)*Sales[[#This Row],[Units]]*66,0)</f>
        <v>71.28</v>
      </c>
      <c r="I519" s="35">
        <f>VLOOKUP(Sales[[#This Row],[Product ID]],Products[],5,)*Sales[[#This Row],[Units]]*66</f>
        <v>3564</v>
      </c>
      <c r="J519" s="29" t="str">
        <f>VLOOKUP(Sales[[#This Row],[Product ID]],Products[],3,)</f>
        <v>Ebook - Important Ratios and Metrics</v>
      </c>
    </row>
    <row r="520" spans="2:10">
      <c r="B520" s="33">
        <v>40959</v>
      </c>
      <c r="C520" s="29" t="s">
        <v>98</v>
      </c>
      <c r="D520" s="29" t="s">
        <v>70</v>
      </c>
      <c r="E520" s="29">
        <v>1</v>
      </c>
      <c r="F520" s="29" t="s">
        <v>58</v>
      </c>
      <c r="G520" s="29" t="s">
        <v>73</v>
      </c>
      <c r="H520" s="34">
        <f>IF(Sales[[#This Row],[Channel]]="Affiliate",VLOOKUP(Sales[[#This Row],[Product ID]],Products[],5,)*VLOOKUP(Sales[[#This Row],[Product ID]],Products[],6,)*Sales[[#This Row],[Units]]*66,0)</f>
        <v>0</v>
      </c>
      <c r="I520" s="35">
        <f>VLOOKUP(Sales[[#This Row],[Product ID]],Products[],5,)*Sales[[#This Row],[Units]]*66</f>
        <v>891</v>
      </c>
      <c r="J520" s="29" t="str">
        <f>VLOOKUP(Sales[[#This Row],[Product ID]],Products[],3,)</f>
        <v>Ebook - Important Ratios and Metrics</v>
      </c>
    </row>
    <row r="521" spans="2:10">
      <c r="B521" s="33">
        <v>40959</v>
      </c>
      <c r="C521" s="29" t="s">
        <v>56</v>
      </c>
      <c r="D521" s="29" t="s">
        <v>86</v>
      </c>
      <c r="E521" s="29">
        <v>1</v>
      </c>
      <c r="F521" s="29" t="s">
        <v>58</v>
      </c>
      <c r="G521" s="29" t="s">
        <v>59</v>
      </c>
      <c r="H521" s="34">
        <f>IF(Sales[[#This Row],[Channel]]="Affiliate",VLOOKUP(Sales[[#This Row],[Product ID]],Products[],5,)*VLOOKUP(Sales[[#This Row],[Product ID]],Products[],6,)*Sales[[#This Row],[Units]]*66,0)</f>
        <v>0</v>
      </c>
      <c r="I521" s="35">
        <f>VLOOKUP(Sales[[#This Row],[Product ID]],Products[],5,)*Sales[[#This Row],[Units]]*66</f>
        <v>1463.2199999999998</v>
      </c>
      <c r="J521" s="29" t="str">
        <f>VLOOKUP(Sales[[#This Row],[Product ID]],Products[],3,)</f>
        <v>StartUp Modeling Template - New</v>
      </c>
    </row>
    <row r="522" spans="2:10">
      <c r="B522" s="33">
        <v>40959</v>
      </c>
      <c r="C522" s="29" t="s">
        <v>64</v>
      </c>
      <c r="D522" s="29" t="s">
        <v>86</v>
      </c>
      <c r="E522" s="29">
        <v>4</v>
      </c>
      <c r="F522" s="29" t="s">
        <v>72</v>
      </c>
      <c r="G522" s="29" t="s">
        <v>59</v>
      </c>
      <c r="H522" s="34">
        <f>IF(Sales[[#This Row],[Channel]]="Affiliate",VLOOKUP(Sales[[#This Row],[Product ID]],Products[],5,)*VLOOKUP(Sales[[#This Row],[Product ID]],Products[],6,)*Sales[[#This Row],[Units]]*66,0)</f>
        <v>292.64400000000001</v>
      </c>
      <c r="I522" s="35">
        <f>VLOOKUP(Sales[[#This Row],[Product ID]],Products[],5,)*Sales[[#This Row],[Units]]*66</f>
        <v>5852.8799999999992</v>
      </c>
      <c r="J522" s="29" t="str">
        <f>VLOOKUP(Sales[[#This Row],[Product ID]],Products[],3,)</f>
        <v>StartUp Modeling Template - New</v>
      </c>
    </row>
    <row r="523" spans="2:10">
      <c r="B523" s="33">
        <v>40959</v>
      </c>
      <c r="C523" s="29" t="s">
        <v>56</v>
      </c>
      <c r="D523" s="29" t="s">
        <v>81</v>
      </c>
      <c r="E523" s="29">
        <v>3</v>
      </c>
      <c r="F523" s="29" t="s">
        <v>72</v>
      </c>
      <c r="G523" s="29" t="s">
        <v>59</v>
      </c>
      <c r="H523" s="34">
        <f>IF(Sales[[#This Row],[Channel]]="Affiliate",VLOOKUP(Sales[[#This Row],[Product ID]],Products[],5,)*VLOOKUP(Sales[[#This Row],[Product ID]],Products[],6,)*Sales[[#This Row],[Units]]*66,0)</f>
        <v>207.60300000000001</v>
      </c>
      <c r="I523" s="35">
        <f>VLOOKUP(Sales[[#This Row],[Product ID]],Products[],5,)*Sales[[#This Row],[Units]]*66</f>
        <v>4152.0599999999995</v>
      </c>
      <c r="J523" s="29" t="str">
        <f>VLOOKUP(Sales[[#This Row],[Product ID]],Products[],3,)</f>
        <v>Real Estate Template - V 1</v>
      </c>
    </row>
    <row r="524" spans="2:10">
      <c r="B524" s="33">
        <v>40960</v>
      </c>
      <c r="C524" s="29" t="s">
        <v>64</v>
      </c>
      <c r="D524" s="29" t="s">
        <v>88</v>
      </c>
      <c r="E524" s="29">
        <v>1</v>
      </c>
      <c r="F524" s="29" t="s">
        <v>80</v>
      </c>
      <c r="G524" s="29" t="s">
        <v>59</v>
      </c>
      <c r="H524" s="34">
        <f>IF(Sales[[#This Row],[Channel]]="Affiliate",VLOOKUP(Sales[[#This Row],[Product ID]],Products[],5,)*VLOOKUP(Sales[[#This Row],[Product ID]],Products[],6,)*Sales[[#This Row],[Units]]*66,0)</f>
        <v>0</v>
      </c>
      <c r="I524" s="35">
        <f>VLOOKUP(Sales[[#This Row],[Product ID]],Products[],5,)*Sales[[#This Row],[Units]]*66</f>
        <v>1782</v>
      </c>
      <c r="J524" s="29" t="str">
        <f>VLOOKUP(Sales[[#This Row],[Product ID]],Products[],3,)</f>
        <v>Project Finance - Automated Schedules</v>
      </c>
    </row>
    <row r="525" spans="2:10">
      <c r="B525" s="33">
        <v>40960</v>
      </c>
      <c r="C525" s="29" t="s">
        <v>56</v>
      </c>
      <c r="D525" s="29" t="s">
        <v>78</v>
      </c>
      <c r="E525" s="29">
        <v>4</v>
      </c>
      <c r="F525" s="29" t="s">
        <v>58</v>
      </c>
      <c r="G525" s="29" t="s">
        <v>59</v>
      </c>
      <c r="H525" s="34">
        <f>IF(Sales[[#This Row],[Channel]]="Affiliate",VLOOKUP(Sales[[#This Row],[Product ID]],Products[],5,)*VLOOKUP(Sales[[#This Row],[Product ID]],Products[],6,)*Sales[[#This Row],[Units]]*66,0)</f>
        <v>0</v>
      </c>
      <c r="I525" s="35">
        <f>VLOOKUP(Sales[[#This Row],[Product ID]],Products[],5,)*Sales[[#This Row],[Units]]*66</f>
        <v>3960</v>
      </c>
      <c r="J525" s="29" t="str">
        <f>VLOOKUP(Sales[[#This Row],[Product ID]],Products[],3,)</f>
        <v>P&amp;L Statement Template -  V 2.0</v>
      </c>
    </row>
    <row r="526" spans="2:10">
      <c r="B526" s="33">
        <v>40961</v>
      </c>
      <c r="C526" s="29" t="s">
        <v>56</v>
      </c>
      <c r="D526" s="29" t="s">
        <v>76</v>
      </c>
      <c r="E526" s="29">
        <v>4</v>
      </c>
      <c r="F526" s="29" t="s">
        <v>72</v>
      </c>
      <c r="G526" s="29" t="s">
        <v>59</v>
      </c>
      <c r="H526" s="34">
        <f>IF(Sales[[#This Row],[Channel]]="Affiliate",VLOOKUP(Sales[[#This Row],[Product ID]],Products[],5,)*VLOOKUP(Sales[[#This Row],[Product ID]],Products[],6,)*Sales[[#This Row],[Units]]*66,0)</f>
        <v>198</v>
      </c>
      <c r="I526" s="35">
        <f>VLOOKUP(Sales[[#This Row],[Product ID]],Products[],5,)*Sales[[#This Row],[Units]]*66</f>
        <v>3960</v>
      </c>
      <c r="J526" s="29" t="str">
        <f>VLOOKUP(Sales[[#This Row],[Product ID]],Products[],3,)</f>
        <v>Cash Flow Template -  V 2.0</v>
      </c>
    </row>
    <row r="527" spans="2:10">
      <c r="B527" s="33">
        <v>40961</v>
      </c>
      <c r="C527" s="29" t="s">
        <v>64</v>
      </c>
      <c r="D527" s="29" t="s">
        <v>70</v>
      </c>
      <c r="E527" s="29">
        <v>4</v>
      </c>
      <c r="F527" s="29" t="s">
        <v>80</v>
      </c>
      <c r="G527" s="29" t="s">
        <v>73</v>
      </c>
      <c r="H527" s="34">
        <f>IF(Sales[[#This Row],[Channel]]="Affiliate",VLOOKUP(Sales[[#This Row],[Product ID]],Products[],5,)*VLOOKUP(Sales[[#This Row],[Product ID]],Products[],6,)*Sales[[#This Row],[Units]]*66,0)</f>
        <v>0</v>
      </c>
      <c r="I527" s="35">
        <f>VLOOKUP(Sales[[#This Row],[Product ID]],Products[],5,)*Sales[[#This Row],[Units]]*66</f>
        <v>3564</v>
      </c>
      <c r="J527" s="29" t="str">
        <f>VLOOKUP(Sales[[#This Row],[Product ID]],Products[],3,)</f>
        <v>Ebook - Important Ratios and Metrics</v>
      </c>
    </row>
    <row r="528" spans="2:10">
      <c r="B528" s="33">
        <v>40962</v>
      </c>
      <c r="C528" s="29" t="s">
        <v>56</v>
      </c>
      <c r="D528" s="29" t="s">
        <v>78</v>
      </c>
      <c r="E528" s="29">
        <v>3</v>
      </c>
      <c r="F528" s="29" t="s">
        <v>72</v>
      </c>
      <c r="G528" s="29" t="s">
        <v>59</v>
      </c>
      <c r="H528" s="34">
        <f>IF(Sales[[#This Row],[Channel]]="Affiliate",VLOOKUP(Sales[[#This Row],[Product ID]],Products[],5,)*VLOOKUP(Sales[[#This Row],[Product ID]],Products[],6,)*Sales[[#This Row],[Units]]*66,0)</f>
        <v>148.5</v>
      </c>
      <c r="I528" s="35">
        <f>VLOOKUP(Sales[[#This Row],[Product ID]],Products[],5,)*Sales[[#This Row],[Units]]*66</f>
        <v>2970</v>
      </c>
      <c r="J528" s="29" t="str">
        <f>VLOOKUP(Sales[[#This Row],[Product ID]],Products[],3,)</f>
        <v>P&amp;L Statement Template -  V 2.0</v>
      </c>
    </row>
    <row r="529" spans="2:10">
      <c r="B529" s="33">
        <v>40963</v>
      </c>
      <c r="C529" s="29" t="s">
        <v>98</v>
      </c>
      <c r="D529" s="29" t="s">
        <v>84</v>
      </c>
      <c r="E529" s="29">
        <v>2</v>
      </c>
      <c r="F529" s="29" t="s">
        <v>72</v>
      </c>
      <c r="G529" s="29" t="s">
        <v>59</v>
      </c>
      <c r="H529" s="34">
        <f>IF(Sales[[#This Row],[Channel]]="Affiliate",VLOOKUP(Sales[[#This Row],[Product ID]],Products[],5,)*VLOOKUP(Sales[[#This Row],[Product ID]],Products[],6,)*Sales[[#This Row],[Units]]*66,0)</f>
        <v>138.40199999999999</v>
      </c>
      <c r="I529" s="35">
        <f>VLOOKUP(Sales[[#This Row],[Product ID]],Products[],5,)*Sales[[#This Row],[Units]]*66</f>
        <v>2768.04</v>
      </c>
      <c r="J529" s="29" t="str">
        <f>VLOOKUP(Sales[[#This Row],[Product ID]],Products[],3,)</f>
        <v>Project Finance Template - Automated Schedules</v>
      </c>
    </row>
    <row r="530" spans="2:10">
      <c r="B530" s="33">
        <v>40963</v>
      </c>
      <c r="C530" s="29" t="s">
        <v>98</v>
      </c>
      <c r="D530" s="29" t="s">
        <v>70</v>
      </c>
      <c r="E530" s="29">
        <v>1</v>
      </c>
      <c r="F530" s="29" t="s">
        <v>58</v>
      </c>
      <c r="G530" s="29" t="s">
        <v>73</v>
      </c>
      <c r="H530" s="34">
        <f>IF(Sales[[#This Row],[Channel]]="Affiliate",VLOOKUP(Sales[[#This Row],[Product ID]],Products[],5,)*VLOOKUP(Sales[[#This Row],[Product ID]],Products[],6,)*Sales[[#This Row],[Units]]*66,0)</f>
        <v>0</v>
      </c>
      <c r="I530" s="35">
        <f>VLOOKUP(Sales[[#This Row],[Product ID]],Products[],5,)*Sales[[#This Row],[Units]]*66</f>
        <v>891</v>
      </c>
      <c r="J530" s="29" t="str">
        <f>VLOOKUP(Sales[[#This Row],[Product ID]],Products[],3,)</f>
        <v>Ebook - Important Ratios and Metrics</v>
      </c>
    </row>
    <row r="531" spans="2:10">
      <c r="B531" s="33">
        <v>40964</v>
      </c>
      <c r="C531" s="29" t="s">
        <v>98</v>
      </c>
      <c r="D531" s="29" t="s">
        <v>69</v>
      </c>
      <c r="E531" s="29">
        <v>4</v>
      </c>
      <c r="F531" s="29" t="s">
        <v>72</v>
      </c>
      <c r="G531" s="29" t="s">
        <v>59</v>
      </c>
      <c r="H531" s="34">
        <f>IF(Sales[[#This Row],[Channel]]="Affiliate",VLOOKUP(Sales[[#This Row],[Product ID]],Products[],5,)*VLOOKUP(Sales[[#This Row],[Product ID]],Products[],6,)*Sales[[#This Row],[Units]]*66,0)</f>
        <v>918.72</v>
      </c>
      <c r="I531" s="35">
        <f>VLOOKUP(Sales[[#This Row],[Product ID]],Products[],5,)*Sales[[#This Row],[Units]]*66</f>
        <v>11484</v>
      </c>
      <c r="J531" s="29" t="str">
        <f>VLOOKUP(Sales[[#This Row],[Product ID]],Products[],3,)</f>
        <v>Practical Business Modeling Course</v>
      </c>
    </row>
    <row r="532" spans="2:10">
      <c r="B532" s="33">
        <v>40964</v>
      </c>
      <c r="C532" s="29" t="s">
        <v>64</v>
      </c>
      <c r="D532" s="29" t="s">
        <v>69</v>
      </c>
      <c r="E532" s="29">
        <v>2</v>
      </c>
      <c r="F532" s="29" t="s">
        <v>58</v>
      </c>
      <c r="G532" s="29" t="s">
        <v>59</v>
      </c>
      <c r="H532" s="34">
        <f>IF(Sales[[#This Row],[Channel]]="Affiliate",VLOOKUP(Sales[[#This Row],[Product ID]],Products[],5,)*VLOOKUP(Sales[[#This Row],[Product ID]],Products[],6,)*Sales[[#This Row],[Units]]*66,0)</f>
        <v>0</v>
      </c>
      <c r="I532" s="35">
        <f>VLOOKUP(Sales[[#This Row],[Product ID]],Products[],5,)*Sales[[#This Row],[Units]]*66</f>
        <v>5742</v>
      </c>
      <c r="J532" s="29" t="str">
        <f>VLOOKUP(Sales[[#This Row],[Product ID]],Products[],3,)</f>
        <v>Practical Business Modeling Course</v>
      </c>
    </row>
    <row r="533" spans="2:10">
      <c r="B533" s="33">
        <v>40964</v>
      </c>
      <c r="C533" s="29" t="s">
        <v>56</v>
      </c>
      <c r="D533" s="29" t="s">
        <v>83</v>
      </c>
      <c r="E533" s="29">
        <v>4</v>
      </c>
      <c r="F533" s="29" t="s">
        <v>58</v>
      </c>
      <c r="G533" s="29" t="s">
        <v>59</v>
      </c>
      <c r="H533" s="34">
        <f>IF(Sales[[#This Row],[Channel]]="Affiliate",VLOOKUP(Sales[[#This Row],[Product ID]],Products[],5,)*VLOOKUP(Sales[[#This Row],[Product ID]],Products[],6,)*Sales[[#This Row],[Units]]*66,0)</f>
        <v>0</v>
      </c>
      <c r="I533" s="35">
        <f>VLOOKUP(Sales[[#This Row],[Product ID]],Products[],5,)*Sales[[#This Row],[Units]]*66</f>
        <v>7912.08</v>
      </c>
      <c r="J533" s="29" t="str">
        <f>VLOOKUP(Sales[[#This Row],[Product ID]],Products[],3,)</f>
        <v>Cash Flow Modeling Course</v>
      </c>
    </row>
    <row r="534" spans="2:10">
      <c r="B534" s="33">
        <v>40964</v>
      </c>
      <c r="C534" s="29" t="s">
        <v>56</v>
      </c>
      <c r="D534" s="29" t="s">
        <v>84</v>
      </c>
      <c r="E534" s="29">
        <v>1</v>
      </c>
      <c r="F534" s="29" t="s">
        <v>58</v>
      </c>
      <c r="G534" s="29" t="s">
        <v>59</v>
      </c>
      <c r="H534" s="34">
        <f>IF(Sales[[#This Row],[Channel]]="Affiliate",VLOOKUP(Sales[[#This Row],[Product ID]],Products[],5,)*VLOOKUP(Sales[[#This Row],[Product ID]],Products[],6,)*Sales[[#This Row],[Units]]*66,0)</f>
        <v>0</v>
      </c>
      <c r="I534" s="35">
        <f>VLOOKUP(Sales[[#This Row],[Product ID]],Products[],5,)*Sales[[#This Row],[Units]]*66</f>
        <v>1384.02</v>
      </c>
      <c r="J534" s="29" t="str">
        <f>VLOOKUP(Sales[[#This Row],[Product ID]],Products[],3,)</f>
        <v>Project Finance Template - Automated Schedules</v>
      </c>
    </row>
    <row r="535" spans="2:10">
      <c r="B535" s="33">
        <v>40965</v>
      </c>
      <c r="C535" s="29" t="s">
        <v>64</v>
      </c>
      <c r="D535" s="29" t="s">
        <v>57</v>
      </c>
      <c r="E535" s="29">
        <v>4</v>
      </c>
      <c r="F535" s="29" t="s">
        <v>58</v>
      </c>
      <c r="G535" s="29" t="s">
        <v>73</v>
      </c>
      <c r="H535" s="34">
        <f>IF(Sales[[#This Row],[Channel]]="Affiliate",VLOOKUP(Sales[[#This Row],[Product ID]],Products[],5,)*VLOOKUP(Sales[[#This Row],[Product ID]],Products[],6,)*Sales[[#This Row],[Units]]*66,0)</f>
        <v>0</v>
      </c>
      <c r="I535" s="35">
        <f>VLOOKUP(Sales[[#This Row],[Product ID]],Products[],5,)*Sales[[#This Row],[Units]]*66</f>
        <v>3960</v>
      </c>
      <c r="J535" s="29" t="str">
        <f>VLOOKUP(Sales[[#This Row],[Product ID]],Products[],3,)</f>
        <v>Balance Sheet Template -  V 1.1</v>
      </c>
    </row>
    <row r="536" spans="2:10">
      <c r="B536" s="33">
        <v>40965</v>
      </c>
      <c r="C536" s="29" t="s">
        <v>56</v>
      </c>
      <c r="D536" s="29" t="s">
        <v>65</v>
      </c>
      <c r="E536" s="29">
        <v>3</v>
      </c>
      <c r="F536" s="29" t="s">
        <v>72</v>
      </c>
      <c r="G536" s="29" t="s">
        <v>73</v>
      </c>
      <c r="H536" s="34">
        <f>IF(Sales[[#This Row],[Channel]]="Affiliate",VLOOKUP(Sales[[#This Row],[Product ID]],Products[],5,)*VLOOKUP(Sales[[#This Row],[Product ID]],Products[],6,)*Sales[[#This Row],[Units]]*66,0)</f>
        <v>23.759999999999998</v>
      </c>
      <c r="I536" s="35">
        <f>VLOOKUP(Sales[[#This Row],[Product ID]],Products[],5,)*Sales[[#This Row],[Units]]*66</f>
        <v>1188</v>
      </c>
      <c r="J536" s="29" t="str">
        <f>VLOOKUP(Sales[[#This Row],[Product ID]],Products[],3,)</f>
        <v>Football Field Charts Template</v>
      </c>
    </row>
    <row r="537" spans="2:10">
      <c r="B537" s="33">
        <v>40965</v>
      </c>
      <c r="C537" s="29" t="s">
        <v>56</v>
      </c>
      <c r="D537" s="29" t="s">
        <v>84</v>
      </c>
      <c r="E537" s="29">
        <v>2</v>
      </c>
      <c r="F537" s="29" t="s">
        <v>58</v>
      </c>
      <c r="G537" s="29" t="s">
        <v>59</v>
      </c>
      <c r="H537" s="34">
        <f>IF(Sales[[#This Row],[Channel]]="Affiliate",VLOOKUP(Sales[[#This Row],[Product ID]],Products[],5,)*VLOOKUP(Sales[[#This Row],[Product ID]],Products[],6,)*Sales[[#This Row],[Units]]*66,0)</f>
        <v>0</v>
      </c>
      <c r="I537" s="35">
        <f>VLOOKUP(Sales[[#This Row],[Product ID]],Products[],5,)*Sales[[#This Row],[Units]]*66</f>
        <v>2768.04</v>
      </c>
      <c r="J537" s="29" t="str">
        <f>VLOOKUP(Sales[[#This Row],[Product ID]],Products[],3,)</f>
        <v>Project Finance Template - Automated Schedules</v>
      </c>
    </row>
    <row r="538" spans="2:10">
      <c r="B538" s="33">
        <v>40965</v>
      </c>
      <c r="C538" s="29" t="s">
        <v>64</v>
      </c>
      <c r="D538" s="29" t="s">
        <v>65</v>
      </c>
      <c r="E538" s="29">
        <v>4</v>
      </c>
      <c r="F538" s="29" t="s">
        <v>58</v>
      </c>
      <c r="G538" s="29" t="s">
        <v>59</v>
      </c>
      <c r="H538" s="34">
        <f>IF(Sales[[#This Row],[Channel]]="Affiliate",VLOOKUP(Sales[[#This Row],[Product ID]],Products[],5,)*VLOOKUP(Sales[[#This Row],[Product ID]],Products[],6,)*Sales[[#This Row],[Units]]*66,0)</f>
        <v>0</v>
      </c>
      <c r="I538" s="35">
        <f>VLOOKUP(Sales[[#This Row],[Product ID]],Products[],5,)*Sales[[#This Row],[Units]]*66</f>
        <v>1584</v>
      </c>
      <c r="J538" s="29" t="str">
        <f>VLOOKUP(Sales[[#This Row],[Product ID]],Products[],3,)</f>
        <v>Football Field Charts Template</v>
      </c>
    </row>
    <row r="539" spans="2:10">
      <c r="B539" s="33">
        <v>40966</v>
      </c>
      <c r="C539" s="29" t="s">
        <v>56</v>
      </c>
      <c r="D539" s="29" t="s">
        <v>60</v>
      </c>
      <c r="E539" s="29">
        <v>2</v>
      </c>
      <c r="F539" s="29" t="s">
        <v>72</v>
      </c>
      <c r="G539" s="29" t="s">
        <v>59</v>
      </c>
      <c r="H539" s="34">
        <f>IF(Sales[[#This Row],[Channel]]="Affiliate",VLOOKUP(Sales[[#This Row],[Product ID]],Products[],5,)*VLOOKUP(Sales[[#This Row],[Product ID]],Products[],6,)*Sales[[#This Row],[Units]]*66,0)</f>
        <v>0</v>
      </c>
      <c r="I539" s="35">
        <f>VLOOKUP(Sales[[#This Row],[Product ID]],Products[],5,)*Sales[[#This Row],[Units]]*66</f>
        <v>0</v>
      </c>
      <c r="J539" s="29" t="str">
        <f>VLOOKUP(Sales[[#This Row],[Product ID]],Products[],3,)</f>
        <v>Ebook - Guide to Understanding Financial Statements</v>
      </c>
    </row>
    <row r="540" spans="2:10">
      <c r="B540" s="33">
        <v>40967</v>
      </c>
      <c r="C540" s="29" t="s">
        <v>56</v>
      </c>
      <c r="D540" s="29" t="s">
        <v>78</v>
      </c>
      <c r="E540" s="29">
        <v>1</v>
      </c>
      <c r="F540" s="29" t="s">
        <v>58</v>
      </c>
      <c r="G540" s="29" t="s">
        <v>59</v>
      </c>
      <c r="H540" s="34">
        <f>IF(Sales[[#This Row],[Channel]]="Affiliate",VLOOKUP(Sales[[#This Row],[Product ID]],Products[],5,)*VLOOKUP(Sales[[#This Row],[Product ID]],Products[],6,)*Sales[[#This Row],[Units]]*66,0)</f>
        <v>0</v>
      </c>
      <c r="I540" s="35">
        <f>VLOOKUP(Sales[[#This Row],[Product ID]],Products[],5,)*Sales[[#This Row],[Units]]*66</f>
        <v>990</v>
      </c>
      <c r="J540" s="29" t="str">
        <f>VLOOKUP(Sales[[#This Row],[Product ID]],Products[],3,)</f>
        <v>P&amp;L Statement Template -  V 2.0</v>
      </c>
    </row>
    <row r="541" spans="2:10">
      <c r="B541" s="33">
        <v>40967</v>
      </c>
      <c r="C541" s="29" t="s">
        <v>64</v>
      </c>
      <c r="D541" s="29" t="s">
        <v>69</v>
      </c>
      <c r="E541" s="29">
        <v>4</v>
      </c>
      <c r="F541" s="29" t="s">
        <v>72</v>
      </c>
      <c r="G541" s="29" t="s">
        <v>59</v>
      </c>
      <c r="H541" s="34">
        <f>IF(Sales[[#This Row],[Channel]]="Affiliate",VLOOKUP(Sales[[#This Row],[Product ID]],Products[],5,)*VLOOKUP(Sales[[#This Row],[Product ID]],Products[],6,)*Sales[[#This Row],[Units]]*66,0)</f>
        <v>918.72</v>
      </c>
      <c r="I541" s="35">
        <f>VLOOKUP(Sales[[#This Row],[Product ID]],Products[],5,)*Sales[[#This Row],[Units]]*66</f>
        <v>11484</v>
      </c>
      <c r="J541" s="29" t="str">
        <f>VLOOKUP(Sales[[#This Row],[Product ID]],Products[],3,)</f>
        <v>Practical Business Modeling Course</v>
      </c>
    </row>
    <row r="542" spans="2:10">
      <c r="B542" s="33">
        <v>40967</v>
      </c>
      <c r="C542" s="29" t="s">
        <v>64</v>
      </c>
      <c r="D542" s="29" t="s">
        <v>65</v>
      </c>
      <c r="E542" s="29">
        <v>2</v>
      </c>
      <c r="F542" s="29" t="s">
        <v>58</v>
      </c>
      <c r="G542" s="29" t="s">
        <v>59</v>
      </c>
      <c r="H542" s="34">
        <f>IF(Sales[[#This Row],[Channel]]="Affiliate",VLOOKUP(Sales[[#This Row],[Product ID]],Products[],5,)*VLOOKUP(Sales[[#This Row],[Product ID]],Products[],6,)*Sales[[#This Row],[Units]]*66,0)</f>
        <v>0</v>
      </c>
      <c r="I542" s="35">
        <f>VLOOKUP(Sales[[#This Row],[Product ID]],Products[],5,)*Sales[[#This Row],[Units]]*66</f>
        <v>792</v>
      </c>
      <c r="J542" s="29" t="str">
        <f>VLOOKUP(Sales[[#This Row],[Product ID]],Products[],3,)</f>
        <v>Football Field Charts Template</v>
      </c>
    </row>
    <row r="543" spans="2:10">
      <c r="B543" s="33">
        <v>40967</v>
      </c>
      <c r="C543" s="29" t="s">
        <v>56</v>
      </c>
      <c r="D543" s="29" t="s">
        <v>70</v>
      </c>
      <c r="E543" s="29">
        <v>2</v>
      </c>
      <c r="F543" s="29" t="s">
        <v>58</v>
      </c>
      <c r="G543" s="29" t="s">
        <v>73</v>
      </c>
      <c r="H543" s="34">
        <f>IF(Sales[[#This Row],[Channel]]="Affiliate",VLOOKUP(Sales[[#This Row],[Product ID]],Products[],5,)*VLOOKUP(Sales[[#This Row],[Product ID]],Products[],6,)*Sales[[#This Row],[Units]]*66,0)</f>
        <v>0</v>
      </c>
      <c r="I543" s="35">
        <f>VLOOKUP(Sales[[#This Row],[Product ID]],Products[],5,)*Sales[[#This Row],[Units]]*66</f>
        <v>1782</v>
      </c>
      <c r="J543" s="29" t="str">
        <f>VLOOKUP(Sales[[#This Row],[Product ID]],Products[],3,)</f>
        <v>Ebook - Important Ratios and Metrics</v>
      </c>
    </row>
    <row r="544" spans="2:10">
      <c r="B544" s="33">
        <v>40968</v>
      </c>
      <c r="C544" s="29" t="s">
        <v>64</v>
      </c>
      <c r="D544" s="29" t="s">
        <v>86</v>
      </c>
      <c r="E544" s="29">
        <v>1</v>
      </c>
      <c r="F544" s="29" t="s">
        <v>58</v>
      </c>
      <c r="G544" s="29" t="s">
        <v>59</v>
      </c>
      <c r="H544" s="34">
        <f>IF(Sales[[#This Row],[Channel]]="Affiliate",VLOOKUP(Sales[[#This Row],[Product ID]],Products[],5,)*VLOOKUP(Sales[[#This Row],[Product ID]],Products[],6,)*Sales[[#This Row],[Units]]*66,0)</f>
        <v>0</v>
      </c>
      <c r="I544" s="35">
        <f>VLOOKUP(Sales[[#This Row],[Product ID]],Products[],5,)*Sales[[#This Row],[Units]]*66</f>
        <v>1463.2199999999998</v>
      </c>
      <c r="J544" s="29" t="str">
        <f>VLOOKUP(Sales[[#This Row],[Product ID]],Products[],3,)</f>
        <v>StartUp Modeling Template - New</v>
      </c>
    </row>
    <row r="545" spans="2:10">
      <c r="B545" s="33">
        <v>40968</v>
      </c>
      <c r="C545" s="29" t="s">
        <v>64</v>
      </c>
      <c r="D545" s="29" t="s">
        <v>86</v>
      </c>
      <c r="E545" s="29">
        <v>5</v>
      </c>
      <c r="F545" s="29" t="s">
        <v>80</v>
      </c>
      <c r="G545" s="29" t="s">
        <v>59</v>
      </c>
      <c r="H545" s="34">
        <f>IF(Sales[[#This Row],[Channel]]="Affiliate",VLOOKUP(Sales[[#This Row],[Product ID]],Products[],5,)*VLOOKUP(Sales[[#This Row],[Product ID]],Products[],6,)*Sales[[#This Row],[Units]]*66,0)</f>
        <v>0</v>
      </c>
      <c r="I545" s="35">
        <f>VLOOKUP(Sales[[#This Row],[Product ID]],Products[],5,)*Sales[[#This Row],[Units]]*66</f>
        <v>7316.0999999999995</v>
      </c>
      <c r="J545" s="29" t="str">
        <f>VLOOKUP(Sales[[#This Row],[Product ID]],Products[],3,)</f>
        <v>StartUp Modeling Template - New</v>
      </c>
    </row>
    <row r="546" spans="2:10">
      <c r="B546" s="33">
        <v>40968</v>
      </c>
      <c r="C546" s="29" t="s">
        <v>56</v>
      </c>
      <c r="D546" s="29" t="s">
        <v>70</v>
      </c>
      <c r="E546" s="29">
        <v>2</v>
      </c>
      <c r="F546" s="29" t="s">
        <v>58</v>
      </c>
      <c r="G546" s="29" t="s">
        <v>59</v>
      </c>
      <c r="H546" s="34">
        <f>IF(Sales[[#This Row],[Channel]]="Affiliate",VLOOKUP(Sales[[#This Row],[Product ID]],Products[],5,)*VLOOKUP(Sales[[#This Row],[Product ID]],Products[],6,)*Sales[[#This Row],[Units]]*66,0)</f>
        <v>0</v>
      </c>
      <c r="I546" s="35">
        <f>VLOOKUP(Sales[[#This Row],[Product ID]],Products[],5,)*Sales[[#This Row],[Units]]*66</f>
        <v>1782</v>
      </c>
      <c r="J546" s="29" t="str">
        <f>VLOOKUP(Sales[[#This Row],[Product ID]],Products[],3,)</f>
        <v>Ebook - Important Ratios and Metrics</v>
      </c>
    </row>
    <row r="547" spans="2:10">
      <c r="B547" s="33">
        <v>40968</v>
      </c>
      <c r="C547" s="29" t="s">
        <v>64</v>
      </c>
      <c r="D547" s="29" t="s">
        <v>86</v>
      </c>
      <c r="E547" s="29">
        <v>2</v>
      </c>
      <c r="F547" s="29" t="s">
        <v>72</v>
      </c>
      <c r="G547" s="29" t="s">
        <v>73</v>
      </c>
      <c r="H547" s="34">
        <f>IF(Sales[[#This Row],[Channel]]="Affiliate",VLOOKUP(Sales[[#This Row],[Product ID]],Products[],5,)*VLOOKUP(Sales[[#This Row],[Product ID]],Products[],6,)*Sales[[#This Row],[Units]]*66,0)</f>
        <v>146.322</v>
      </c>
      <c r="I547" s="35">
        <f>VLOOKUP(Sales[[#This Row],[Product ID]],Products[],5,)*Sales[[#This Row],[Units]]*66</f>
        <v>2926.4399999999996</v>
      </c>
      <c r="J547" s="29" t="str">
        <f>VLOOKUP(Sales[[#This Row],[Product ID]],Products[],3,)</f>
        <v>StartUp Modeling Template - New</v>
      </c>
    </row>
    <row r="548" spans="2:10">
      <c r="B548" s="33">
        <v>40968</v>
      </c>
      <c r="C548" s="29" t="s">
        <v>56</v>
      </c>
      <c r="D548" s="29" t="s">
        <v>81</v>
      </c>
      <c r="E548" s="29">
        <v>1</v>
      </c>
      <c r="F548" s="29" t="s">
        <v>80</v>
      </c>
      <c r="G548" s="29" t="s">
        <v>59</v>
      </c>
      <c r="H548" s="34">
        <f>IF(Sales[[#This Row],[Channel]]="Affiliate",VLOOKUP(Sales[[#This Row],[Product ID]],Products[],5,)*VLOOKUP(Sales[[#This Row],[Product ID]],Products[],6,)*Sales[[#This Row],[Units]]*66,0)</f>
        <v>0</v>
      </c>
      <c r="I548" s="35">
        <f>VLOOKUP(Sales[[#This Row],[Product ID]],Products[],5,)*Sales[[#This Row],[Units]]*66</f>
        <v>1384.02</v>
      </c>
      <c r="J548" s="29" t="str">
        <f>VLOOKUP(Sales[[#This Row],[Product ID]],Products[],3,)</f>
        <v>Real Estate Template - V 1</v>
      </c>
    </row>
    <row r="549" spans="2:10">
      <c r="B549" s="33">
        <v>40970</v>
      </c>
      <c r="C549" s="29" t="s">
        <v>64</v>
      </c>
      <c r="D549" s="29" t="s">
        <v>88</v>
      </c>
      <c r="E549" s="29">
        <v>1</v>
      </c>
      <c r="F549" s="29" t="s">
        <v>58</v>
      </c>
      <c r="G549" s="29" t="s">
        <v>59</v>
      </c>
      <c r="H549" s="34">
        <f>IF(Sales[[#This Row],[Channel]]="Affiliate",VLOOKUP(Sales[[#This Row],[Product ID]],Products[],5,)*VLOOKUP(Sales[[#This Row],[Product ID]],Products[],6,)*Sales[[#This Row],[Units]]*66,0)</f>
        <v>0</v>
      </c>
      <c r="I549" s="35">
        <f>VLOOKUP(Sales[[#This Row],[Product ID]],Products[],5,)*Sales[[#This Row],[Units]]*66</f>
        <v>1782</v>
      </c>
      <c r="J549" s="29" t="str">
        <f>VLOOKUP(Sales[[#This Row],[Product ID]],Products[],3,)</f>
        <v>Project Finance - Automated Schedules</v>
      </c>
    </row>
    <row r="550" spans="2:10">
      <c r="B550" s="33">
        <v>40971</v>
      </c>
      <c r="C550" s="29" t="s">
        <v>64</v>
      </c>
      <c r="D550" s="29" t="s">
        <v>86</v>
      </c>
      <c r="E550" s="29">
        <v>3</v>
      </c>
      <c r="F550" s="29" t="s">
        <v>58</v>
      </c>
      <c r="G550" s="29" t="s">
        <v>59</v>
      </c>
      <c r="H550" s="34">
        <f>IF(Sales[[#This Row],[Channel]]="Affiliate",VLOOKUP(Sales[[#This Row],[Product ID]],Products[],5,)*VLOOKUP(Sales[[#This Row],[Product ID]],Products[],6,)*Sales[[#This Row],[Units]]*66,0)</f>
        <v>0</v>
      </c>
      <c r="I550" s="35">
        <f>VLOOKUP(Sales[[#This Row],[Product ID]],Products[],5,)*Sales[[#This Row],[Units]]*66</f>
        <v>4389.66</v>
      </c>
      <c r="J550" s="29" t="str">
        <f>VLOOKUP(Sales[[#This Row],[Product ID]],Products[],3,)</f>
        <v>StartUp Modeling Template - New</v>
      </c>
    </row>
    <row r="551" spans="2:10">
      <c r="B551" s="33">
        <v>40972</v>
      </c>
      <c r="C551" s="29" t="s">
        <v>64</v>
      </c>
      <c r="D551" s="29" t="s">
        <v>81</v>
      </c>
      <c r="E551" s="29">
        <v>3</v>
      </c>
      <c r="F551" s="29" t="s">
        <v>58</v>
      </c>
      <c r="G551" s="29" t="s">
        <v>59</v>
      </c>
      <c r="H551" s="34">
        <f>IF(Sales[[#This Row],[Channel]]="Affiliate",VLOOKUP(Sales[[#This Row],[Product ID]],Products[],5,)*VLOOKUP(Sales[[#This Row],[Product ID]],Products[],6,)*Sales[[#This Row],[Units]]*66,0)</f>
        <v>0</v>
      </c>
      <c r="I551" s="35">
        <f>VLOOKUP(Sales[[#This Row],[Product ID]],Products[],5,)*Sales[[#This Row],[Units]]*66</f>
        <v>4152.0599999999995</v>
      </c>
      <c r="J551" s="29" t="str">
        <f>VLOOKUP(Sales[[#This Row],[Product ID]],Products[],3,)</f>
        <v>Real Estate Template - V 1</v>
      </c>
    </row>
    <row r="552" spans="2:10">
      <c r="B552" s="33">
        <v>40972</v>
      </c>
      <c r="C552" s="29" t="s">
        <v>56</v>
      </c>
      <c r="D552" s="29" t="s">
        <v>88</v>
      </c>
      <c r="E552" s="29">
        <v>2</v>
      </c>
      <c r="F552" s="29" t="s">
        <v>58</v>
      </c>
      <c r="G552" s="29" t="s">
        <v>59</v>
      </c>
      <c r="H552" s="34">
        <f>IF(Sales[[#This Row],[Channel]]="Affiliate",VLOOKUP(Sales[[#This Row],[Product ID]],Products[],5,)*VLOOKUP(Sales[[#This Row],[Product ID]],Products[],6,)*Sales[[#This Row],[Units]]*66,0)</f>
        <v>0</v>
      </c>
      <c r="I552" s="35">
        <f>VLOOKUP(Sales[[#This Row],[Product ID]],Products[],5,)*Sales[[#This Row],[Units]]*66</f>
        <v>3564</v>
      </c>
      <c r="J552" s="29" t="str">
        <f>VLOOKUP(Sales[[#This Row],[Product ID]],Products[],3,)</f>
        <v>Project Finance - Automated Schedules</v>
      </c>
    </row>
    <row r="553" spans="2:10">
      <c r="B553" s="33">
        <v>40972</v>
      </c>
      <c r="C553" s="29" t="s">
        <v>64</v>
      </c>
      <c r="D553" s="29" t="s">
        <v>78</v>
      </c>
      <c r="E553" s="29">
        <v>4</v>
      </c>
      <c r="F553" s="29" t="s">
        <v>58</v>
      </c>
      <c r="G553" s="29" t="s">
        <v>59</v>
      </c>
      <c r="H553" s="34">
        <f>IF(Sales[[#This Row],[Channel]]="Affiliate",VLOOKUP(Sales[[#This Row],[Product ID]],Products[],5,)*VLOOKUP(Sales[[#This Row],[Product ID]],Products[],6,)*Sales[[#This Row],[Units]]*66,0)</f>
        <v>0</v>
      </c>
      <c r="I553" s="35">
        <f>VLOOKUP(Sales[[#This Row],[Product ID]],Products[],5,)*Sales[[#This Row],[Units]]*66</f>
        <v>3960</v>
      </c>
      <c r="J553" s="29" t="str">
        <f>VLOOKUP(Sales[[#This Row],[Product ID]],Products[],3,)</f>
        <v>P&amp;L Statement Template -  V 2.0</v>
      </c>
    </row>
    <row r="554" spans="2:10">
      <c r="B554" s="33">
        <v>40973</v>
      </c>
      <c r="C554" s="29" t="s">
        <v>64</v>
      </c>
      <c r="D554" s="29" t="s">
        <v>70</v>
      </c>
      <c r="E554" s="29">
        <v>3</v>
      </c>
      <c r="F554" s="29" t="s">
        <v>72</v>
      </c>
      <c r="G554" s="29" t="s">
        <v>59</v>
      </c>
      <c r="H554" s="34">
        <f>IF(Sales[[#This Row],[Channel]]="Affiliate",VLOOKUP(Sales[[#This Row],[Product ID]],Products[],5,)*VLOOKUP(Sales[[#This Row],[Product ID]],Products[],6,)*Sales[[#This Row],[Units]]*66,0)</f>
        <v>53.46</v>
      </c>
      <c r="I554" s="35">
        <f>VLOOKUP(Sales[[#This Row],[Product ID]],Products[],5,)*Sales[[#This Row],[Units]]*66</f>
        <v>2673</v>
      </c>
      <c r="J554" s="29" t="str">
        <f>VLOOKUP(Sales[[#This Row],[Product ID]],Products[],3,)</f>
        <v>Ebook - Important Ratios and Metrics</v>
      </c>
    </row>
    <row r="555" spans="2:10">
      <c r="B555" s="33">
        <v>40973</v>
      </c>
      <c r="C555" s="29" t="s">
        <v>56</v>
      </c>
      <c r="D555" s="29" t="s">
        <v>88</v>
      </c>
      <c r="E555" s="29">
        <v>1</v>
      </c>
      <c r="F555" s="29" t="s">
        <v>72</v>
      </c>
      <c r="G555" s="29" t="s">
        <v>59</v>
      </c>
      <c r="H555" s="34">
        <f>IF(Sales[[#This Row],[Channel]]="Affiliate",VLOOKUP(Sales[[#This Row],[Product ID]],Products[],5,)*VLOOKUP(Sales[[#This Row],[Product ID]],Products[],6,)*Sales[[#This Row],[Units]]*66,0)</f>
        <v>142.56</v>
      </c>
      <c r="I555" s="35">
        <f>VLOOKUP(Sales[[#This Row],[Product ID]],Products[],5,)*Sales[[#This Row],[Units]]*66</f>
        <v>1782</v>
      </c>
      <c r="J555" s="29" t="str">
        <f>VLOOKUP(Sales[[#This Row],[Product ID]],Products[],3,)</f>
        <v>Project Finance - Automated Schedules</v>
      </c>
    </row>
    <row r="556" spans="2:10">
      <c r="B556" s="33">
        <v>40973</v>
      </c>
      <c r="C556" s="29" t="s">
        <v>98</v>
      </c>
      <c r="D556" s="29" t="s">
        <v>88</v>
      </c>
      <c r="E556" s="29">
        <v>1</v>
      </c>
      <c r="F556" s="29" t="s">
        <v>72</v>
      </c>
      <c r="G556" s="29" t="s">
        <v>59</v>
      </c>
      <c r="H556" s="34">
        <f>IF(Sales[[#This Row],[Channel]]="Affiliate",VLOOKUP(Sales[[#This Row],[Product ID]],Products[],5,)*VLOOKUP(Sales[[#This Row],[Product ID]],Products[],6,)*Sales[[#This Row],[Units]]*66,0)</f>
        <v>142.56</v>
      </c>
      <c r="I556" s="35">
        <f>VLOOKUP(Sales[[#This Row],[Product ID]],Products[],5,)*Sales[[#This Row],[Units]]*66</f>
        <v>1782</v>
      </c>
      <c r="J556" s="29" t="str">
        <f>VLOOKUP(Sales[[#This Row],[Product ID]],Products[],3,)</f>
        <v>Project Finance - Automated Schedules</v>
      </c>
    </row>
    <row r="557" spans="2:10">
      <c r="B557" s="33">
        <v>40974</v>
      </c>
      <c r="C557" s="29" t="s">
        <v>56</v>
      </c>
      <c r="D557" s="29" t="s">
        <v>70</v>
      </c>
      <c r="E557" s="29">
        <v>3</v>
      </c>
      <c r="F557" s="29" t="s">
        <v>72</v>
      </c>
      <c r="G557" s="29" t="s">
        <v>59</v>
      </c>
      <c r="H557" s="34">
        <f>IF(Sales[[#This Row],[Channel]]="Affiliate",VLOOKUP(Sales[[#This Row],[Product ID]],Products[],5,)*VLOOKUP(Sales[[#This Row],[Product ID]],Products[],6,)*Sales[[#This Row],[Units]]*66,0)</f>
        <v>53.46</v>
      </c>
      <c r="I557" s="35">
        <f>VLOOKUP(Sales[[#This Row],[Product ID]],Products[],5,)*Sales[[#This Row],[Units]]*66</f>
        <v>2673</v>
      </c>
      <c r="J557" s="29" t="str">
        <f>VLOOKUP(Sales[[#This Row],[Product ID]],Products[],3,)</f>
        <v>Ebook - Important Ratios and Metrics</v>
      </c>
    </row>
    <row r="558" spans="2:10">
      <c r="B558" s="33">
        <v>40974</v>
      </c>
      <c r="C558" s="29" t="s">
        <v>64</v>
      </c>
      <c r="D558" s="29" t="s">
        <v>69</v>
      </c>
      <c r="E558" s="29">
        <v>4</v>
      </c>
      <c r="F558" s="29" t="s">
        <v>80</v>
      </c>
      <c r="G558" s="29" t="s">
        <v>73</v>
      </c>
      <c r="H558" s="34">
        <f>IF(Sales[[#This Row],[Channel]]="Affiliate",VLOOKUP(Sales[[#This Row],[Product ID]],Products[],5,)*VLOOKUP(Sales[[#This Row],[Product ID]],Products[],6,)*Sales[[#This Row],[Units]]*66,0)</f>
        <v>0</v>
      </c>
      <c r="I558" s="35">
        <f>VLOOKUP(Sales[[#This Row],[Product ID]],Products[],5,)*Sales[[#This Row],[Units]]*66</f>
        <v>11484</v>
      </c>
      <c r="J558" s="29" t="str">
        <f>VLOOKUP(Sales[[#This Row],[Product ID]],Products[],3,)</f>
        <v>Practical Business Modeling Course</v>
      </c>
    </row>
    <row r="559" spans="2:10">
      <c r="B559" s="33">
        <v>40974</v>
      </c>
      <c r="C559" s="29" t="s">
        <v>64</v>
      </c>
      <c r="D559" s="29" t="s">
        <v>84</v>
      </c>
      <c r="E559" s="29">
        <v>4</v>
      </c>
      <c r="F559" s="29" t="s">
        <v>58</v>
      </c>
      <c r="G559" s="29" t="s">
        <v>59</v>
      </c>
      <c r="H559" s="34">
        <f>IF(Sales[[#This Row],[Channel]]="Affiliate",VLOOKUP(Sales[[#This Row],[Product ID]],Products[],5,)*VLOOKUP(Sales[[#This Row],[Product ID]],Products[],6,)*Sales[[#This Row],[Units]]*66,0)</f>
        <v>0</v>
      </c>
      <c r="I559" s="35">
        <f>VLOOKUP(Sales[[#This Row],[Product ID]],Products[],5,)*Sales[[#This Row],[Units]]*66</f>
        <v>5536.08</v>
      </c>
      <c r="J559" s="29" t="str">
        <f>VLOOKUP(Sales[[#This Row],[Product ID]],Products[],3,)</f>
        <v>Project Finance Template - Automated Schedules</v>
      </c>
    </row>
    <row r="560" spans="2:10">
      <c r="B560" s="33">
        <v>40975</v>
      </c>
      <c r="C560" s="29" t="s">
        <v>64</v>
      </c>
      <c r="D560" s="29" t="s">
        <v>81</v>
      </c>
      <c r="E560" s="29">
        <v>2</v>
      </c>
      <c r="F560" s="29" t="s">
        <v>58</v>
      </c>
      <c r="G560" s="29" t="s">
        <v>59</v>
      </c>
      <c r="H560" s="34">
        <f>IF(Sales[[#This Row],[Channel]]="Affiliate",VLOOKUP(Sales[[#This Row],[Product ID]],Products[],5,)*VLOOKUP(Sales[[#This Row],[Product ID]],Products[],6,)*Sales[[#This Row],[Units]]*66,0)</f>
        <v>0</v>
      </c>
      <c r="I560" s="35">
        <f>VLOOKUP(Sales[[#This Row],[Product ID]],Products[],5,)*Sales[[#This Row],[Units]]*66</f>
        <v>2768.04</v>
      </c>
      <c r="J560" s="29" t="str">
        <f>VLOOKUP(Sales[[#This Row],[Product ID]],Products[],3,)</f>
        <v>Real Estate Template - V 1</v>
      </c>
    </row>
    <row r="561" spans="2:10">
      <c r="B561" s="33">
        <v>40975</v>
      </c>
      <c r="C561" s="29" t="s">
        <v>64</v>
      </c>
      <c r="D561" s="29" t="s">
        <v>65</v>
      </c>
      <c r="E561" s="29">
        <v>4</v>
      </c>
      <c r="F561" s="29" t="s">
        <v>80</v>
      </c>
      <c r="G561" s="29" t="s">
        <v>59</v>
      </c>
      <c r="H561" s="34">
        <f>IF(Sales[[#This Row],[Channel]]="Affiliate",VLOOKUP(Sales[[#This Row],[Product ID]],Products[],5,)*VLOOKUP(Sales[[#This Row],[Product ID]],Products[],6,)*Sales[[#This Row],[Units]]*66,0)</f>
        <v>0</v>
      </c>
      <c r="I561" s="35">
        <f>VLOOKUP(Sales[[#This Row],[Product ID]],Products[],5,)*Sales[[#This Row],[Units]]*66</f>
        <v>1584</v>
      </c>
      <c r="J561" s="29" t="str">
        <f>VLOOKUP(Sales[[#This Row],[Product ID]],Products[],3,)</f>
        <v>Football Field Charts Template</v>
      </c>
    </row>
    <row r="562" spans="2:10">
      <c r="B562" s="33">
        <v>40975</v>
      </c>
      <c r="C562" s="29" t="s">
        <v>98</v>
      </c>
      <c r="D562" s="29" t="s">
        <v>57</v>
      </c>
      <c r="E562" s="29">
        <v>4</v>
      </c>
      <c r="F562" s="29" t="s">
        <v>72</v>
      </c>
      <c r="G562" s="29" t="s">
        <v>73</v>
      </c>
      <c r="H562" s="34">
        <f>IF(Sales[[#This Row],[Channel]]="Affiliate",VLOOKUP(Sales[[#This Row],[Product ID]],Products[],5,)*VLOOKUP(Sales[[#This Row],[Product ID]],Products[],6,)*Sales[[#This Row],[Units]]*66,0)</f>
        <v>198</v>
      </c>
      <c r="I562" s="35">
        <f>VLOOKUP(Sales[[#This Row],[Product ID]],Products[],5,)*Sales[[#This Row],[Units]]*66</f>
        <v>3960</v>
      </c>
      <c r="J562" s="29" t="str">
        <f>VLOOKUP(Sales[[#This Row],[Product ID]],Products[],3,)</f>
        <v>Balance Sheet Template -  V 1.1</v>
      </c>
    </row>
    <row r="563" spans="2:10">
      <c r="B563" s="33">
        <v>40975</v>
      </c>
      <c r="C563" s="29" t="s">
        <v>56</v>
      </c>
      <c r="D563" s="29" t="s">
        <v>65</v>
      </c>
      <c r="E563" s="29">
        <v>3</v>
      </c>
      <c r="F563" s="29" t="s">
        <v>58</v>
      </c>
      <c r="G563" s="29" t="s">
        <v>73</v>
      </c>
      <c r="H563" s="34">
        <f>IF(Sales[[#This Row],[Channel]]="Affiliate",VLOOKUP(Sales[[#This Row],[Product ID]],Products[],5,)*VLOOKUP(Sales[[#This Row],[Product ID]],Products[],6,)*Sales[[#This Row],[Units]]*66,0)</f>
        <v>0</v>
      </c>
      <c r="I563" s="35">
        <f>VLOOKUP(Sales[[#This Row],[Product ID]],Products[],5,)*Sales[[#This Row],[Units]]*66</f>
        <v>1188</v>
      </c>
      <c r="J563" s="29" t="str">
        <f>VLOOKUP(Sales[[#This Row],[Product ID]],Products[],3,)</f>
        <v>Football Field Charts Template</v>
      </c>
    </row>
    <row r="564" spans="2:10">
      <c r="B564" s="33">
        <v>40976</v>
      </c>
      <c r="C564" s="29" t="s">
        <v>98</v>
      </c>
      <c r="D564" s="29" t="s">
        <v>60</v>
      </c>
      <c r="E564" s="29">
        <v>3</v>
      </c>
      <c r="F564" s="29" t="s">
        <v>58</v>
      </c>
      <c r="G564" s="29" t="s">
        <v>59</v>
      </c>
      <c r="H564" s="34">
        <f>IF(Sales[[#This Row],[Channel]]="Affiliate",VLOOKUP(Sales[[#This Row],[Product ID]],Products[],5,)*VLOOKUP(Sales[[#This Row],[Product ID]],Products[],6,)*Sales[[#This Row],[Units]]*66,0)</f>
        <v>0</v>
      </c>
      <c r="I564" s="35">
        <f>VLOOKUP(Sales[[#This Row],[Product ID]],Products[],5,)*Sales[[#This Row],[Units]]*66</f>
        <v>0</v>
      </c>
      <c r="J564" s="29" t="str">
        <f>VLOOKUP(Sales[[#This Row],[Product ID]],Products[],3,)</f>
        <v>Ebook - Guide to Understanding Financial Statements</v>
      </c>
    </row>
    <row r="565" spans="2:10">
      <c r="B565" s="33">
        <v>40976</v>
      </c>
      <c r="C565" s="29" t="s">
        <v>64</v>
      </c>
      <c r="D565" s="29" t="s">
        <v>57</v>
      </c>
      <c r="E565" s="29">
        <v>1</v>
      </c>
      <c r="F565" s="29" t="s">
        <v>58</v>
      </c>
      <c r="G565" s="29" t="s">
        <v>59</v>
      </c>
      <c r="H565" s="34">
        <f>IF(Sales[[#This Row],[Channel]]="Affiliate",VLOOKUP(Sales[[#This Row],[Product ID]],Products[],5,)*VLOOKUP(Sales[[#This Row],[Product ID]],Products[],6,)*Sales[[#This Row],[Units]]*66,0)</f>
        <v>0</v>
      </c>
      <c r="I565" s="35">
        <f>VLOOKUP(Sales[[#This Row],[Product ID]],Products[],5,)*Sales[[#This Row],[Units]]*66</f>
        <v>990</v>
      </c>
      <c r="J565" s="29" t="str">
        <f>VLOOKUP(Sales[[#This Row],[Product ID]],Products[],3,)</f>
        <v>Balance Sheet Template -  V 1.1</v>
      </c>
    </row>
    <row r="566" spans="2:10">
      <c r="B566" s="33">
        <v>40978</v>
      </c>
      <c r="C566" s="29" t="s">
        <v>64</v>
      </c>
      <c r="D566" s="29" t="s">
        <v>84</v>
      </c>
      <c r="E566" s="29">
        <v>4</v>
      </c>
      <c r="F566" s="29" t="s">
        <v>72</v>
      </c>
      <c r="G566" s="29" t="s">
        <v>59</v>
      </c>
      <c r="H566" s="34">
        <f>IF(Sales[[#This Row],[Channel]]="Affiliate",VLOOKUP(Sales[[#This Row],[Product ID]],Products[],5,)*VLOOKUP(Sales[[#This Row],[Product ID]],Products[],6,)*Sales[[#This Row],[Units]]*66,0)</f>
        <v>276.80399999999997</v>
      </c>
      <c r="I566" s="35">
        <f>VLOOKUP(Sales[[#This Row],[Product ID]],Products[],5,)*Sales[[#This Row],[Units]]*66</f>
        <v>5536.08</v>
      </c>
      <c r="J566" s="29" t="str">
        <f>VLOOKUP(Sales[[#This Row],[Product ID]],Products[],3,)</f>
        <v>Project Finance Template - Automated Schedules</v>
      </c>
    </row>
    <row r="567" spans="2:10">
      <c r="B567" s="33">
        <v>40979</v>
      </c>
      <c r="C567" s="29" t="s">
        <v>64</v>
      </c>
      <c r="D567" s="29" t="s">
        <v>88</v>
      </c>
      <c r="E567" s="29">
        <v>1</v>
      </c>
      <c r="F567" s="29" t="s">
        <v>58</v>
      </c>
      <c r="G567" s="29" t="s">
        <v>73</v>
      </c>
      <c r="H567" s="34">
        <f>IF(Sales[[#This Row],[Channel]]="Affiliate",VLOOKUP(Sales[[#This Row],[Product ID]],Products[],5,)*VLOOKUP(Sales[[#This Row],[Product ID]],Products[],6,)*Sales[[#This Row],[Units]]*66,0)</f>
        <v>0</v>
      </c>
      <c r="I567" s="35">
        <f>VLOOKUP(Sales[[#This Row],[Product ID]],Products[],5,)*Sales[[#This Row],[Units]]*66</f>
        <v>1782</v>
      </c>
      <c r="J567" s="29" t="str">
        <f>VLOOKUP(Sales[[#This Row],[Product ID]],Products[],3,)</f>
        <v>Project Finance - Automated Schedules</v>
      </c>
    </row>
    <row r="568" spans="2:10">
      <c r="B568" s="33">
        <v>40980</v>
      </c>
      <c r="C568" s="29" t="s">
        <v>56</v>
      </c>
      <c r="D568" s="29" t="s">
        <v>88</v>
      </c>
      <c r="E568" s="29">
        <v>2</v>
      </c>
      <c r="F568" s="29" t="s">
        <v>58</v>
      </c>
      <c r="G568" s="29" t="s">
        <v>73</v>
      </c>
      <c r="H568" s="34">
        <f>IF(Sales[[#This Row],[Channel]]="Affiliate",VLOOKUP(Sales[[#This Row],[Product ID]],Products[],5,)*VLOOKUP(Sales[[#This Row],[Product ID]],Products[],6,)*Sales[[#This Row],[Units]]*66,0)</f>
        <v>0</v>
      </c>
      <c r="I568" s="35">
        <f>VLOOKUP(Sales[[#This Row],[Product ID]],Products[],5,)*Sales[[#This Row],[Units]]*66</f>
        <v>3564</v>
      </c>
      <c r="J568" s="29" t="str">
        <f>VLOOKUP(Sales[[#This Row],[Product ID]],Products[],3,)</f>
        <v>Project Finance - Automated Schedules</v>
      </c>
    </row>
    <row r="569" spans="2:10">
      <c r="B569" s="33">
        <v>40983</v>
      </c>
      <c r="C569" s="29" t="s">
        <v>64</v>
      </c>
      <c r="D569" s="29" t="s">
        <v>60</v>
      </c>
      <c r="E569" s="29">
        <v>2</v>
      </c>
      <c r="F569" s="29" t="s">
        <v>58</v>
      </c>
      <c r="G569" s="29" t="s">
        <v>59</v>
      </c>
      <c r="H569" s="34">
        <f>IF(Sales[[#This Row],[Channel]]="Affiliate",VLOOKUP(Sales[[#This Row],[Product ID]],Products[],5,)*VLOOKUP(Sales[[#This Row],[Product ID]],Products[],6,)*Sales[[#This Row],[Units]]*66,0)</f>
        <v>0</v>
      </c>
      <c r="I569" s="35">
        <f>VLOOKUP(Sales[[#This Row],[Product ID]],Products[],5,)*Sales[[#This Row],[Units]]*66</f>
        <v>0</v>
      </c>
      <c r="J569" s="29" t="str">
        <f>VLOOKUP(Sales[[#This Row],[Product ID]],Products[],3,)</f>
        <v>Ebook - Guide to Understanding Financial Statements</v>
      </c>
    </row>
    <row r="570" spans="2:10">
      <c r="B570" s="33">
        <v>40984</v>
      </c>
      <c r="C570" s="29" t="s">
        <v>64</v>
      </c>
      <c r="D570" s="29" t="s">
        <v>69</v>
      </c>
      <c r="E570" s="29">
        <v>4</v>
      </c>
      <c r="F570" s="29" t="s">
        <v>72</v>
      </c>
      <c r="G570" s="29" t="s">
        <v>73</v>
      </c>
      <c r="H570" s="34">
        <f>IF(Sales[[#This Row],[Channel]]="Affiliate",VLOOKUP(Sales[[#This Row],[Product ID]],Products[],5,)*VLOOKUP(Sales[[#This Row],[Product ID]],Products[],6,)*Sales[[#This Row],[Units]]*66,0)</f>
        <v>918.72</v>
      </c>
      <c r="I570" s="35">
        <f>VLOOKUP(Sales[[#This Row],[Product ID]],Products[],5,)*Sales[[#This Row],[Units]]*66</f>
        <v>11484</v>
      </c>
      <c r="J570" s="29" t="str">
        <f>VLOOKUP(Sales[[#This Row],[Product ID]],Products[],3,)</f>
        <v>Practical Business Modeling Course</v>
      </c>
    </row>
    <row r="571" spans="2:10">
      <c r="B571" s="33">
        <v>40984</v>
      </c>
      <c r="C571" s="29" t="s">
        <v>98</v>
      </c>
      <c r="D571" s="29" t="s">
        <v>69</v>
      </c>
      <c r="E571" s="29">
        <v>3</v>
      </c>
      <c r="F571" s="29" t="s">
        <v>58</v>
      </c>
      <c r="G571" s="29" t="s">
        <v>59</v>
      </c>
      <c r="H571" s="34">
        <f>IF(Sales[[#This Row],[Channel]]="Affiliate",VLOOKUP(Sales[[#This Row],[Product ID]],Products[],5,)*VLOOKUP(Sales[[#This Row],[Product ID]],Products[],6,)*Sales[[#This Row],[Units]]*66,0)</f>
        <v>0</v>
      </c>
      <c r="I571" s="35">
        <f>VLOOKUP(Sales[[#This Row],[Product ID]],Products[],5,)*Sales[[#This Row],[Units]]*66</f>
        <v>8613</v>
      </c>
      <c r="J571" s="29" t="str">
        <f>VLOOKUP(Sales[[#This Row],[Product ID]],Products[],3,)</f>
        <v>Practical Business Modeling Course</v>
      </c>
    </row>
    <row r="572" spans="2:10">
      <c r="B572" s="33">
        <v>40985</v>
      </c>
      <c r="C572" s="29" t="s">
        <v>56</v>
      </c>
      <c r="D572" s="29" t="s">
        <v>69</v>
      </c>
      <c r="E572" s="29">
        <v>4</v>
      </c>
      <c r="F572" s="29" t="s">
        <v>58</v>
      </c>
      <c r="G572" s="29" t="s">
        <v>59</v>
      </c>
      <c r="H572" s="34">
        <f>IF(Sales[[#This Row],[Channel]]="Affiliate",VLOOKUP(Sales[[#This Row],[Product ID]],Products[],5,)*VLOOKUP(Sales[[#This Row],[Product ID]],Products[],6,)*Sales[[#This Row],[Units]]*66,0)</f>
        <v>0</v>
      </c>
      <c r="I572" s="35">
        <f>VLOOKUP(Sales[[#This Row],[Product ID]],Products[],5,)*Sales[[#This Row],[Units]]*66</f>
        <v>11484</v>
      </c>
      <c r="J572" s="29" t="str">
        <f>VLOOKUP(Sales[[#This Row],[Product ID]],Products[],3,)</f>
        <v>Practical Business Modeling Course</v>
      </c>
    </row>
    <row r="573" spans="2:10">
      <c r="B573" s="33">
        <v>40985</v>
      </c>
      <c r="C573" s="29" t="s">
        <v>64</v>
      </c>
      <c r="D573" s="29" t="s">
        <v>57</v>
      </c>
      <c r="E573" s="29">
        <v>1</v>
      </c>
      <c r="F573" s="29" t="s">
        <v>58</v>
      </c>
      <c r="G573" s="29" t="s">
        <v>59</v>
      </c>
      <c r="H573" s="34">
        <f>IF(Sales[[#This Row],[Channel]]="Affiliate",VLOOKUP(Sales[[#This Row],[Product ID]],Products[],5,)*VLOOKUP(Sales[[#This Row],[Product ID]],Products[],6,)*Sales[[#This Row],[Units]]*66,0)</f>
        <v>0</v>
      </c>
      <c r="I573" s="35">
        <f>VLOOKUP(Sales[[#This Row],[Product ID]],Products[],5,)*Sales[[#This Row],[Units]]*66</f>
        <v>990</v>
      </c>
      <c r="J573" s="29" t="str">
        <f>VLOOKUP(Sales[[#This Row],[Product ID]],Products[],3,)</f>
        <v>Balance Sheet Template -  V 1.1</v>
      </c>
    </row>
    <row r="574" spans="2:10">
      <c r="B574" s="33">
        <v>40985</v>
      </c>
      <c r="C574" s="29" t="s">
        <v>56</v>
      </c>
      <c r="D574" s="29" t="s">
        <v>88</v>
      </c>
      <c r="E574" s="29">
        <v>1</v>
      </c>
      <c r="F574" s="29" t="s">
        <v>72</v>
      </c>
      <c r="G574" s="29" t="s">
        <v>59</v>
      </c>
      <c r="H574" s="34">
        <f>IF(Sales[[#This Row],[Channel]]="Affiliate",VLOOKUP(Sales[[#This Row],[Product ID]],Products[],5,)*VLOOKUP(Sales[[#This Row],[Product ID]],Products[],6,)*Sales[[#This Row],[Units]]*66,0)</f>
        <v>142.56</v>
      </c>
      <c r="I574" s="35">
        <f>VLOOKUP(Sales[[#This Row],[Product ID]],Products[],5,)*Sales[[#This Row],[Units]]*66</f>
        <v>1782</v>
      </c>
      <c r="J574" s="29" t="str">
        <f>VLOOKUP(Sales[[#This Row],[Product ID]],Products[],3,)</f>
        <v>Project Finance - Automated Schedules</v>
      </c>
    </row>
    <row r="575" spans="2:10">
      <c r="B575" s="33">
        <v>40985</v>
      </c>
      <c r="C575" s="29" t="s">
        <v>98</v>
      </c>
      <c r="D575" s="29" t="s">
        <v>70</v>
      </c>
      <c r="E575" s="29">
        <v>3</v>
      </c>
      <c r="F575" s="29" t="s">
        <v>80</v>
      </c>
      <c r="G575" s="29" t="s">
        <v>59</v>
      </c>
      <c r="H575" s="34">
        <f>IF(Sales[[#This Row],[Channel]]="Affiliate",VLOOKUP(Sales[[#This Row],[Product ID]],Products[],5,)*VLOOKUP(Sales[[#This Row],[Product ID]],Products[],6,)*Sales[[#This Row],[Units]]*66,0)</f>
        <v>0</v>
      </c>
      <c r="I575" s="35">
        <f>VLOOKUP(Sales[[#This Row],[Product ID]],Products[],5,)*Sales[[#This Row],[Units]]*66</f>
        <v>2673</v>
      </c>
      <c r="J575" s="29" t="str">
        <f>VLOOKUP(Sales[[#This Row],[Product ID]],Products[],3,)</f>
        <v>Ebook - Important Ratios and Metrics</v>
      </c>
    </row>
    <row r="576" spans="2:10">
      <c r="B576" s="33">
        <v>40986</v>
      </c>
      <c r="C576" s="29" t="s">
        <v>64</v>
      </c>
      <c r="D576" s="29" t="s">
        <v>57</v>
      </c>
      <c r="E576" s="29">
        <v>2</v>
      </c>
      <c r="F576" s="29" t="s">
        <v>72</v>
      </c>
      <c r="G576" s="29" t="s">
        <v>59</v>
      </c>
      <c r="H576" s="34">
        <f>IF(Sales[[#This Row],[Channel]]="Affiliate",VLOOKUP(Sales[[#This Row],[Product ID]],Products[],5,)*VLOOKUP(Sales[[#This Row],[Product ID]],Products[],6,)*Sales[[#This Row],[Units]]*66,0)</f>
        <v>99</v>
      </c>
      <c r="I576" s="35">
        <f>VLOOKUP(Sales[[#This Row],[Product ID]],Products[],5,)*Sales[[#This Row],[Units]]*66</f>
        <v>1980</v>
      </c>
      <c r="J576" s="29" t="str">
        <f>VLOOKUP(Sales[[#This Row],[Product ID]],Products[],3,)</f>
        <v>Balance Sheet Template -  V 1.1</v>
      </c>
    </row>
    <row r="577" spans="2:10">
      <c r="B577" s="33">
        <v>40986</v>
      </c>
      <c r="C577" s="29" t="s">
        <v>56</v>
      </c>
      <c r="D577" s="29" t="s">
        <v>83</v>
      </c>
      <c r="E577" s="29">
        <v>2</v>
      </c>
      <c r="F577" s="29" t="s">
        <v>58</v>
      </c>
      <c r="G577" s="29" t="s">
        <v>59</v>
      </c>
      <c r="H577" s="34">
        <f>IF(Sales[[#This Row],[Channel]]="Affiliate",VLOOKUP(Sales[[#This Row],[Product ID]],Products[],5,)*VLOOKUP(Sales[[#This Row],[Product ID]],Products[],6,)*Sales[[#This Row],[Units]]*66,0)</f>
        <v>0</v>
      </c>
      <c r="I577" s="35">
        <f>VLOOKUP(Sales[[#This Row],[Product ID]],Products[],5,)*Sales[[#This Row],[Units]]*66</f>
        <v>3956.04</v>
      </c>
      <c r="J577" s="29" t="str">
        <f>VLOOKUP(Sales[[#This Row],[Product ID]],Products[],3,)</f>
        <v>Cash Flow Modeling Course</v>
      </c>
    </row>
    <row r="578" spans="2:10">
      <c r="B578" s="33">
        <v>40986</v>
      </c>
      <c r="C578" s="29" t="s">
        <v>56</v>
      </c>
      <c r="D578" s="29" t="s">
        <v>81</v>
      </c>
      <c r="E578" s="29">
        <v>4</v>
      </c>
      <c r="F578" s="29" t="s">
        <v>72</v>
      </c>
      <c r="G578" s="29" t="s">
        <v>59</v>
      </c>
      <c r="H578" s="34">
        <f>IF(Sales[[#This Row],[Channel]]="Affiliate",VLOOKUP(Sales[[#This Row],[Product ID]],Products[],5,)*VLOOKUP(Sales[[#This Row],[Product ID]],Products[],6,)*Sales[[#This Row],[Units]]*66,0)</f>
        <v>276.80399999999997</v>
      </c>
      <c r="I578" s="35">
        <f>VLOOKUP(Sales[[#This Row],[Product ID]],Products[],5,)*Sales[[#This Row],[Units]]*66</f>
        <v>5536.08</v>
      </c>
      <c r="J578" s="29" t="str">
        <f>VLOOKUP(Sales[[#This Row],[Product ID]],Products[],3,)</f>
        <v>Real Estate Template - V 1</v>
      </c>
    </row>
    <row r="579" spans="2:10">
      <c r="B579" s="33">
        <v>40986</v>
      </c>
      <c r="C579" s="29" t="s">
        <v>56</v>
      </c>
      <c r="D579" s="29" t="s">
        <v>57</v>
      </c>
      <c r="E579" s="29">
        <v>3</v>
      </c>
      <c r="F579" s="29" t="s">
        <v>58</v>
      </c>
      <c r="G579" s="29" t="s">
        <v>59</v>
      </c>
      <c r="H579" s="34">
        <f>IF(Sales[[#This Row],[Channel]]="Affiliate",VLOOKUP(Sales[[#This Row],[Product ID]],Products[],5,)*VLOOKUP(Sales[[#This Row],[Product ID]],Products[],6,)*Sales[[#This Row],[Units]]*66,0)</f>
        <v>0</v>
      </c>
      <c r="I579" s="35">
        <f>VLOOKUP(Sales[[#This Row],[Product ID]],Products[],5,)*Sales[[#This Row],[Units]]*66</f>
        <v>2970</v>
      </c>
      <c r="J579" s="29" t="str">
        <f>VLOOKUP(Sales[[#This Row],[Product ID]],Products[],3,)</f>
        <v>Balance Sheet Template -  V 1.1</v>
      </c>
    </row>
    <row r="580" spans="2:10">
      <c r="B580" s="33">
        <v>40987</v>
      </c>
      <c r="C580" s="29" t="s">
        <v>56</v>
      </c>
      <c r="D580" s="29" t="s">
        <v>88</v>
      </c>
      <c r="E580" s="29">
        <v>4</v>
      </c>
      <c r="F580" s="29" t="s">
        <v>72</v>
      </c>
      <c r="G580" s="29" t="s">
        <v>73</v>
      </c>
      <c r="H580" s="34">
        <f>IF(Sales[[#This Row],[Channel]]="Affiliate",VLOOKUP(Sales[[#This Row],[Product ID]],Products[],5,)*VLOOKUP(Sales[[#This Row],[Product ID]],Products[],6,)*Sales[[#This Row],[Units]]*66,0)</f>
        <v>570.24</v>
      </c>
      <c r="I580" s="35">
        <f>VLOOKUP(Sales[[#This Row],[Product ID]],Products[],5,)*Sales[[#This Row],[Units]]*66</f>
        <v>7128</v>
      </c>
      <c r="J580" s="29" t="str">
        <f>VLOOKUP(Sales[[#This Row],[Product ID]],Products[],3,)</f>
        <v>Project Finance - Automated Schedules</v>
      </c>
    </row>
    <row r="581" spans="2:10">
      <c r="B581" s="33">
        <v>40987</v>
      </c>
      <c r="C581" s="29" t="s">
        <v>56</v>
      </c>
      <c r="D581" s="29" t="s">
        <v>88</v>
      </c>
      <c r="E581" s="29">
        <v>4</v>
      </c>
      <c r="F581" s="29" t="s">
        <v>72</v>
      </c>
      <c r="G581" s="29" t="s">
        <v>59</v>
      </c>
      <c r="H581" s="34">
        <f>IF(Sales[[#This Row],[Channel]]="Affiliate",VLOOKUP(Sales[[#This Row],[Product ID]],Products[],5,)*VLOOKUP(Sales[[#This Row],[Product ID]],Products[],6,)*Sales[[#This Row],[Units]]*66,0)</f>
        <v>570.24</v>
      </c>
      <c r="I581" s="35">
        <f>VLOOKUP(Sales[[#This Row],[Product ID]],Products[],5,)*Sales[[#This Row],[Units]]*66</f>
        <v>7128</v>
      </c>
      <c r="J581" s="29" t="str">
        <f>VLOOKUP(Sales[[#This Row],[Product ID]],Products[],3,)</f>
        <v>Project Finance - Automated Schedules</v>
      </c>
    </row>
    <row r="582" spans="2:10">
      <c r="B582" s="33">
        <v>40987</v>
      </c>
      <c r="C582" s="29" t="s">
        <v>64</v>
      </c>
      <c r="D582" s="29" t="s">
        <v>65</v>
      </c>
      <c r="E582" s="29">
        <v>2</v>
      </c>
      <c r="F582" s="29" t="s">
        <v>58</v>
      </c>
      <c r="G582" s="29" t="s">
        <v>59</v>
      </c>
      <c r="H582" s="34">
        <f>IF(Sales[[#This Row],[Channel]]="Affiliate",VLOOKUP(Sales[[#This Row],[Product ID]],Products[],5,)*VLOOKUP(Sales[[#This Row],[Product ID]],Products[],6,)*Sales[[#This Row],[Units]]*66,0)</f>
        <v>0</v>
      </c>
      <c r="I582" s="35">
        <f>VLOOKUP(Sales[[#This Row],[Product ID]],Products[],5,)*Sales[[#This Row],[Units]]*66</f>
        <v>792</v>
      </c>
      <c r="J582" s="29" t="str">
        <f>VLOOKUP(Sales[[#This Row],[Product ID]],Products[],3,)</f>
        <v>Football Field Charts Template</v>
      </c>
    </row>
    <row r="583" spans="2:10">
      <c r="B583" s="33">
        <v>40988</v>
      </c>
      <c r="C583" s="29" t="s">
        <v>64</v>
      </c>
      <c r="D583" s="29" t="s">
        <v>81</v>
      </c>
      <c r="E583" s="29">
        <v>5</v>
      </c>
      <c r="F583" s="29" t="s">
        <v>72</v>
      </c>
      <c r="G583" s="29" t="s">
        <v>59</v>
      </c>
      <c r="H583" s="34">
        <f>IF(Sales[[#This Row],[Channel]]="Affiliate",VLOOKUP(Sales[[#This Row],[Product ID]],Products[],5,)*VLOOKUP(Sales[[#This Row],[Product ID]],Products[],6,)*Sales[[#This Row],[Units]]*66,0)</f>
        <v>346.005</v>
      </c>
      <c r="I583" s="35">
        <f>VLOOKUP(Sales[[#This Row],[Product ID]],Products[],5,)*Sales[[#This Row],[Units]]*66</f>
        <v>6920.0999999999995</v>
      </c>
      <c r="J583" s="29" t="str">
        <f>VLOOKUP(Sales[[#This Row],[Product ID]],Products[],3,)</f>
        <v>Real Estate Template - V 1</v>
      </c>
    </row>
    <row r="584" spans="2:10">
      <c r="B584" s="33">
        <v>40989</v>
      </c>
      <c r="C584" s="29" t="s">
        <v>64</v>
      </c>
      <c r="D584" s="29" t="s">
        <v>57</v>
      </c>
      <c r="E584" s="29">
        <v>2</v>
      </c>
      <c r="F584" s="29" t="s">
        <v>58</v>
      </c>
      <c r="G584" s="29" t="s">
        <v>59</v>
      </c>
      <c r="H584" s="34">
        <f>IF(Sales[[#This Row],[Channel]]="Affiliate",VLOOKUP(Sales[[#This Row],[Product ID]],Products[],5,)*VLOOKUP(Sales[[#This Row],[Product ID]],Products[],6,)*Sales[[#This Row],[Units]]*66,0)</f>
        <v>0</v>
      </c>
      <c r="I584" s="35">
        <f>VLOOKUP(Sales[[#This Row],[Product ID]],Products[],5,)*Sales[[#This Row],[Units]]*66</f>
        <v>1980</v>
      </c>
      <c r="J584" s="29" t="str">
        <f>VLOOKUP(Sales[[#This Row],[Product ID]],Products[],3,)</f>
        <v>Balance Sheet Template -  V 1.1</v>
      </c>
    </row>
    <row r="585" spans="2:10">
      <c r="B585" s="33">
        <v>40989</v>
      </c>
      <c r="C585" s="29" t="s">
        <v>56</v>
      </c>
      <c r="D585" s="29" t="s">
        <v>84</v>
      </c>
      <c r="E585" s="29">
        <v>3</v>
      </c>
      <c r="F585" s="29" t="s">
        <v>58</v>
      </c>
      <c r="G585" s="29" t="s">
        <v>73</v>
      </c>
      <c r="H585" s="34">
        <f>IF(Sales[[#This Row],[Channel]]="Affiliate",VLOOKUP(Sales[[#This Row],[Product ID]],Products[],5,)*VLOOKUP(Sales[[#This Row],[Product ID]],Products[],6,)*Sales[[#This Row],[Units]]*66,0)</f>
        <v>0</v>
      </c>
      <c r="I585" s="35">
        <f>VLOOKUP(Sales[[#This Row],[Product ID]],Products[],5,)*Sales[[#This Row],[Units]]*66</f>
        <v>4152.0599999999995</v>
      </c>
      <c r="J585" s="29" t="str">
        <f>VLOOKUP(Sales[[#This Row],[Product ID]],Products[],3,)</f>
        <v>Project Finance Template - Automated Schedules</v>
      </c>
    </row>
    <row r="586" spans="2:10">
      <c r="B586" s="33">
        <v>40989</v>
      </c>
      <c r="C586" s="29" t="s">
        <v>56</v>
      </c>
      <c r="D586" s="29" t="s">
        <v>60</v>
      </c>
      <c r="E586" s="29">
        <v>3</v>
      </c>
      <c r="F586" s="29" t="s">
        <v>72</v>
      </c>
      <c r="G586" s="29" t="s">
        <v>59</v>
      </c>
      <c r="H586" s="34">
        <f>IF(Sales[[#This Row],[Channel]]="Affiliate",VLOOKUP(Sales[[#This Row],[Product ID]],Products[],5,)*VLOOKUP(Sales[[#This Row],[Product ID]],Products[],6,)*Sales[[#This Row],[Units]]*66,0)</f>
        <v>0</v>
      </c>
      <c r="I586" s="35">
        <f>VLOOKUP(Sales[[#This Row],[Product ID]],Products[],5,)*Sales[[#This Row],[Units]]*66</f>
        <v>0</v>
      </c>
      <c r="J586" s="29" t="str">
        <f>VLOOKUP(Sales[[#This Row],[Product ID]],Products[],3,)</f>
        <v>Ebook - Guide to Understanding Financial Statements</v>
      </c>
    </row>
    <row r="587" spans="2:10">
      <c r="B587" s="33">
        <v>40990</v>
      </c>
      <c r="C587" s="29" t="s">
        <v>56</v>
      </c>
      <c r="D587" s="29" t="s">
        <v>60</v>
      </c>
      <c r="E587" s="29">
        <v>1</v>
      </c>
      <c r="F587" s="29" t="s">
        <v>58</v>
      </c>
      <c r="G587" s="29" t="s">
        <v>59</v>
      </c>
      <c r="H587" s="34">
        <f>IF(Sales[[#This Row],[Channel]]="Affiliate",VLOOKUP(Sales[[#This Row],[Product ID]],Products[],5,)*VLOOKUP(Sales[[#This Row],[Product ID]],Products[],6,)*Sales[[#This Row],[Units]]*66,0)</f>
        <v>0</v>
      </c>
      <c r="I587" s="35">
        <f>VLOOKUP(Sales[[#This Row],[Product ID]],Products[],5,)*Sales[[#This Row],[Units]]*66</f>
        <v>0</v>
      </c>
      <c r="J587" s="29" t="str">
        <f>VLOOKUP(Sales[[#This Row],[Product ID]],Products[],3,)</f>
        <v>Ebook - Guide to Understanding Financial Statements</v>
      </c>
    </row>
    <row r="588" spans="2:10">
      <c r="B588" s="33">
        <v>40991</v>
      </c>
      <c r="C588" s="29" t="s">
        <v>64</v>
      </c>
      <c r="D588" s="29" t="s">
        <v>57</v>
      </c>
      <c r="E588" s="29">
        <v>1</v>
      </c>
      <c r="F588" s="29" t="s">
        <v>72</v>
      </c>
      <c r="G588" s="29" t="s">
        <v>59</v>
      </c>
      <c r="H588" s="34">
        <f>IF(Sales[[#This Row],[Channel]]="Affiliate",VLOOKUP(Sales[[#This Row],[Product ID]],Products[],5,)*VLOOKUP(Sales[[#This Row],[Product ID]],Products[],6,)*Sales[[#This Row],[Units]]*66,0)</f>
        <v>49.5</v>
      </c>
      <c r="I588" s="35">
        <f>VLOOKUP(Sales[[#This Row],[Product ID]],Products[],5,)*Sales[[#This Row],[Units]]*66</f>
        <v>990</v>
      </c>
      <c r="J588" s="29" t="str">
        <f>VLOOKUP(Sales[[#This Row],[Product ID]],Products[],3,)</f>
        <v>Balance Sheet Template -  V 1.1</v>
      </c>
    </row>
    <row r="589" spans="2:10">
      <c r="B589" s="33">
        <v>40991</v>
      </c>
      <c r="C589" s="29" t="s">
        <v>56</v>
      </c>
      <c r="D589" s="29" t="s">
        <v>65</v>
      </c>
      <c r="E589" s="29">
        <v>3</v>
      </c>
      <c r="F589" s="29" t="s">
        <v>72</v>
      </c>
      <c r="G589" s="29" t="s">
        <v>59</v>
      </c>
      <c r="H589" s="34">
        <f>IF(Sales[[#This Row],[Channel]]="Affiliate",VLOOKUP(Sales[[#This Row],[Product ID]],Products[],5,)*VLOOKUP(Sales[[#This Row],[Product ID]],Products[],6,)*Sales[[#This Row],[Units]]*66,0)</f>
        <v>23.759999999999998</v>
      </c>
      <c r="I589" s="35">
        <f>VLOOKUP(Sales[[#This Row],[Product ID]],Products[],5,)*Sales[[#This Row],[Units]]*66</f>
        <v>1188</v>
      </c>
      <c r="J589" s="29" t="str">
        <f>VLOOKUP(Sales[[#This Row],[Product ID]],Products[],3,)</f>
        <v>Football Field Charts Template</v>
      </c>
    </row>
    <row r="590" spans="2:10">
      <c r="B590" s="33">
        <v>40991</v>
      </c>
      <c r="C590" s="29" t="s">
        <v>56</v>
      </c>
      <c r="D590" s="29" t="s">
        <v>78</v>
      </c>
      <c r="E590" s="29">
        <v>2</v>
      </c>
      <c r="F590" s="29" t="s">
        <v>72</v>
      </c>
      <c r="G590" s="29" t="s">
        <v>59</v>
      </c>
      <c r="H590" s="34">
        <f>IF(Sales[[#This Row],[Channel]]="Affiliate",VLOOKUP(Sales[[#This Row],[Product ID]],Products[],5,)*VLOOKUP(Sales[[#This Row],[Product ID]],Products[],6,)*Sales[[#This Row],[Units]]*66,0)</f>
        <v>99</v>
      </c>
      <c r="I590" s="35">
        <f>VLOOKUP(Sales[[#This Row],[Product ID]],Products[],5,)*Sales[[#This Row],[Units]]*66</f>
        <v>1980</v>
      </c>
      <c r="J590" s="29" t="str">
        <f>VLOOKUP(Sales[[#This Row],[Product ID]],Products[],3,)</f>
        <v>P&amp;L Statement Template -  V 2.0</v>
      </c>
    </row>
    <row r="591" spans="2:10">
      <c r="B591" s="33">
        <v>40991</v>
      </c>
      <c r="C591" s="29" t="s">
        <v>56</v>
      </c>
      <c r="D591" s="29" t="s">
        <v>83</v>
      </c>
      <c r="E591" s="29">
        <v>2</v>
      </c>
      <c r="F591" s="29" t="s">
        <v>72</v>
      </c>
      <c r="G591" s="29" t="s">
        <v>59</v>
      </c>
      <c r="H591" s="34">
        <f>IF(Sales[[#This Row],[Channel]]="Affiliate",VLOOKUP(Sales[[#This Row],[Product ID]],Products[],5,)*VLOOKUP(Sales[[#This Row],[Product ID]],Products[],6,)*Sales[[#This Row],[Units]]*66,0)</f>
        <v>316.48320000000001</v>
      </c>
      <c r="I591" s="35">
        <f>VLOOKUP(Sales[[#This Row],[Product ID]],Products[],5,)*Sales[[#This Row],[Units]]*66</f>
        <v>3956.04</v>
      </c>
      <c r="J591" s="29" t="str">
        <f>VLOOKUP(Sales[[#This Row],[Product ID]],Products[],3,)</f>
        <v>Cash Flow Modeling Course</v>
      </c>
    </row>
    <row r="592" spans="2:10">
      <c r="B592" s="33">
        <v>40992</v>
      </c>
      <c r="C592" s="29" t="s">
        <v>64</v>
      </c>
      <c r="D592" s="29" t="s">
        <v>57</v>
      </c>
      <c r="E592" s="29">
        <v>2</v>
      </c>
      <c r="F592" s="29" t="s">
        <v>58</v>
      </c>
      <c r="G592" s="29" t="s">
        <v>59</v>
      </c>
      <c r="H592" s="34">
        <f>IF(Sales[[#This Row],[Channel]]="Affiliate",VLOOKUP(Sales[[#This Row],[Product ID]],Products[],5,)*VLOOKUP(Sales[[#This Row],[Product ID]],Products[],6,)*Sales[[#This Row],[Units]]*66,0)</f>
        <v>0</v>
      </c>
      <c r="I592" s="35">
        <f>VLOOKUP(Sales[[#This Row],[Product ID]],Products[],5,)*Sales[[#This Row],[Units]]*66</f>
        <v>1980</v>
      </c>
      <c r="J592" s="29" t="str">
        <f>VLOOKUP(Sales[[#This Row],[Product ID]],Products[],3,)</f>
        <v>Balance Sheet Template -  V 1.1</v>
      </c>
    </row>
    <row r="593" spans="2:10">
      <c r="B593" s="33">
        <v>40993</v>
      </c>
      <c r="C593" s="29" t="s">
        <v>98</v>
      </c>
      <c r="D593" s="29" t="s">
        <v>88</v>
      </c>
      <c r="E593" s="29">
        <v>1</v>
      </c>
      <c r="F593" s="29" t="s">
        <v>72</v>
      </c>
      <c r="G593" s="29" t="s">
        <v>73</v>
      </c>
      <c r="H593" s="34">
        <f>IF(Sales[[#This Row],[Channel]]="Affiliate",VLOOKUP(Sales[[#This Row],[Product ID]],Products[],5,)*VLOOKUP(Sales[[#This Row],[Product ID]],Products[],6,)*Sales[[#This Row],[Units]]*66,0)</f>
        <v>142.56</v>
      </c>
      <c r="I593" s="35">
        <f>VLOOKUP(Sales[[#This Row],[Product ID]],Products[],5,)*Sales[[#This Row],[Units]]*66</f>
        <v>1782</v>
      </c>
      <c r="J593" s="29" t="str">
        <f>VLOOKUP(Sales[[#This Row],[Product ID]],Products[],3,)</f>
        <v>Project Finance - Automated Schedules</v>
      </c>
    </row>
    <row r="594" spans="2:10">
      <c r="B594" s="33">
        <v>40993</v>
      </c>
      <c r="C594" s="29" t="s">
        <v>56</v>
      </c>
      <c r="D594" s="29" t="s">
        <v>60</v>
      </c>
      <c r="E594" s="29">
        <v>3</v>
      </c>
      <c r="F594" s="29" t="s">
        <v>58</v>
      </c>
      <c r="G594" s="29" t="s">
        <v>73</v>
      </c>
      <c r="H594" s="34">
        <f>IF(Sales[[#This Row],[Channel]]="Affiliate",VLOOKUP(Sales[[#This Row],[Product ID]],Products[],5,)*VLOOKUP(Sales[[#This Row],[Product ID]],Products[],6,)*Sales[[#This Row],[Units]]*66,0)</f>
        <v>0</v>
      </c>
      <c r="I594" s="35">
        <f>VLOOKUP(Sales[[#This Row],[Product ID]],Products[],5,)*Sales[[#This Row],[Units]]*66</f>
        <v>0</v>
      </c>
      <c r="J594" s="29" t="str">
        <f>VLOOKUP(Sales[[#This Row],[Product ID]],Products[],3,)</f>
        <v>Ebook - Guide to Understanding Financial Statements</v>
      </c>
    </row>
    <row r="595" spans="2:10">
      <c r="B595" s="33">
        <v>40993</v>
      </c>
      <c r="C595" s="29" t="s">
        <v>64</v>
      </c>
      <c r="D595" s="29" t="s">
        <v>69</v>
      </c>
      <c r="E595" s="29">
        <v>4</v>
      </c>
      <c r="F595" s="29" t="s">
        <v>58</v>
      </c>
      <c r="G595" s="29" t="s">
        <v>59</v>
      </c>
      <c r="H595" s="34">
        <f>IF(Sales[[#This Row],[Channel]]="Affiliate",VLOOKUP(Sales[[#This Row],[Product ID]],Products[],5,)*VLOOKUP(Sales[[#This Row],[Product ID]],Products[],6,)*Sales[[#This Row],[Units]]*66,0)</f>
        <v>0</v>
      </c>
      <c r="I595" s="35">
        <f>VLOOKUP(Sales[[#This Row],[Product ID]],Products[],5,)*Sales[[#This Row],[Units]]*66</f>
        <v>11484</v>
      </c>
      <c r="J595" s="29" t="str">
        <f>VLOOKUP(Sales[[#This Row],[Product ID]],Products[],3,)</f>
        <v>Practical Business Modeling Course</v>
      </c>
    </row>
    <row r="596" spans="2:10">
      <c r="B596" s="33">
        <v>40994</v>
      </c>
      <c r="C596" s="29" t="s">
        <v>98</v>
      </c>
      <c r="D596" s="29" t="s">
        <v>76</v>
      </c>
      <c r="E596" s="29">
        <v>1</v>
      </c>
      <c r="F596" s="29" t="s">
        <v>58</v>
      </c>
      <c r="G596" s="29" t="s">
        <v>59</v>
      </c>
      <c r="H596" s="34">
        <f>IF(Sales[[#This Row],[Channel]]="Affiliate",VLOOKUP(Sales[[#This Row],[Product ID]],Products[],5,)*VLOOKUP(Sales[[#This Row],[Product ID]],Products[],6,)*Sales[[#This Row],[Units]]*66,0)</f>
        <v>0</v>
      </c>
      <c r="I596" s="35">
        <f>VLOOKUP(Sales[[#This Row],[Product ID]],Products[],5,)*Sales[[#This Row],[Units]]*66</f>
        <v>990</v>
      </c>
      <c r="J596" s="29" t="str">
        <f>VLOOKUP(Sales[[#This Row],[Product ID]],Products[],3,)</f>
        <v>Cash Flow Template -  V 2.0</v>
      </c>
    </row>
    <row r="597" spans="2:10">
      <c r="B597" s="33">
        <v>40994</v>
      </c>
      <c r="C597" s="29" t="s">
        <v>56</v>
      </c>
      <c r="D597" s="29" t="s">
        <v>78</v>
      </c>
      <c r="E597" s="29">
        <v>3</v>
      </c>
      <c r="F597" s="29" t="s">
        <v>58</v>
      </c>
      <c r="G597" s="29" t="s">
        <v>59</v>
      </c>
      <c r="H597" s="34">
        <f>IF(Sales[[#This Row],[Channel]]="Affiliate",VLOOKUP(Sales[[#This Row],[Product ID]],Products[],5,)*VLOOKUP(Sales[[#This Row],[Product ID]],Products[],6,)*Sales[[#This Row],[Units]]*66,0)</f>
        <v>0</v>
      </c>
      <c r="I597" s="35">
        <f>VLOOKUP(Sales[[#This Row],[Product ID]],Products[],5,)*Sales[[#This Row],[Units]]*66</f>
        <v>2970</v>
      </c>
      <c r="J597" s="29" t="str">
        <f>VLOOKUP(Sales[[#This Row],[Product ID]],Products[],3,)</f>
        <v>P&amp;L Statement Template -  V 2.0</v>
      </c>
    </row>
    <row r="598" spans="2:10">
      <c r="B598" s="33">
        <v>40994</v>
      </c>
      <c r="C598" s="29" t="s">
        <v>64</v>
      </c>
      <c r="D598" s="29" t="s">
        <v>88</v>
      </c>
      <c r="E598" s="29">
        <v>4</v>
      </c>
      <c r="F598" s="29" t="s">
        <v>72</v>
      </c>
      <c r="G598" s="29" t="s">
        <v>73</v>
      </c>
      <c r="H598" s="34">
        <f>IF(Sales[[#This Row],[Channel]]="Affiliate",VLOOKUP(Sales[[#This Row],[Product ID]],Products[],5,)*VLOOKUP(Sales[[#This Row],[Product ID]],Products[],6,)*Sales[[#This Row],[Units]]*66,0)</f>
        <v>570.24</v>
      </c>
      <c r="I598" s="35">
        <f>VLOOKUP(Sales[[#This Row],[Product ID]],Products[],5,)*Sales[[#This Row],[Units]]*66</f>
        <v>7128</v>
      </c>
      <c r="J598" s="29" t="str">
        <f>VLOOKUP(Sales[[#This Row],[Product ID]],Products[],3,)</f>
        <v>Project Finance - Automated Schedules</v>
      </c>
    </row>
    <row r="599" spans="2:10">
      <c r="B599" s="33">
        <v>40995</v>
      </c>
      <c r="C599" s="29" t="s">
        <v>98</v>
      </c>
      <c r="D599" s="29" t="s">
        <v>81</v>
      </c>
      <c r="E599" s="29">
        <v>3</v>
      </c>
      <c r="F599" s="29" t="s">
        <v>58</v>
      </c>
      <c r="G599" s="29" t="s">
        <v>73</v>
      </c>
      <c r="H599" s="34">
        <f>IF(Sales[[#This Row],[Channel]]="Affiliate",VLOOKUP(Sales[[#This Row],[Product ID]],Products[],5,)*VLOOKUP(Sales[[#This Row],[Product ID]],Products[],6,)*Sales[[#This Row],[Units]]*66,0)</f>
        <v>0</v>
      </c>
      <c r="I599" s="35">
        <f>VLOOKUP(Sales[[#This Row],[Product ID]],Products[],5,)*Sales[[#This Row],[Units]]*66</f>
        <v>4152.0599999999995</v>
      </c>
      <c r="J599" s="29" t="str">
        <f>VLOOKUP(Sales[[#This Row],[Product ID]],Products[],3,)</f>
        <v>Real Estate Template - V 1</v>
      </c>
    </row>
    <row r="600" spans="2:10">
      <c r="B600" s="33">
        <v>40995</v>
      </c>
      <c r="C600" s="29" t="s">
        <v>64</v>
      </c>
      <c r="D600" s="29" t="s">
        <v>69</v>
      </c>
      <c r="E600" s="29">
        <v>4</v>
      </c>
      <c r="F600" s="29" t="s">
        <v>72</v>
      </c>
      <c r="G600" s="29" t="s">
        <v>73</v>
      </c>
      <c r="H600" s="34">
        <f>IF(Sales[[#This Row],[Channel]]="Affiliate",VLOOKUP(Sales[[#This Row],[Product ID]],Products[],5,)*VLOOKUP(Sales[[#This Row],[Product ID]],Products[],6,)*Sales[[#This Row],[Units]]*66,0)</f>
        <v>918.72</v>
      </c>
      <c r="I600" s="35">
        <f>VLOOKUP(Sales[[#This Row],[Product ID]],Products[],5,)*Sales[[#This Row],[Units]]*66</f>
        <v>11484</v>
      </c>
      <c r="J600" s="29" t="str">
        <f>VLOOKUP(Sales[[#This Row],[Product ID]],Products[],3,)</f>
        <v>Practical Business Modeling Course</v>
      </c>
    </row>
    <row r="601" spans="2:10">
      <c r="B601" s="33">
        <v>40997</v>
      </c>
      <c r="C601" s="29" t="s">
        <v>64</v>
      </c>
      <c r="D601" s="29" t="s">
        <v>84</v>
      </c>
      <c r="E601" s="29">
        <v>3</v>
      </c>
      <c r="F601" s="29" t="s">
        <v>58</v>
      </c>
      <c r="G601" s="29" t="s">
        <v>59</v>
      </c>
      <c r="H601" s="34">
        <f>IF(Sales[[#This Row],[Channel]]="Affiliate",VLOOKUP(Sales[[#This Row],[Product ID]],Products[],5,)*VLOOKUP(Sales[[#This Row],[Product ID]],Products[],6,)*Sales[[#This Row],[Units]]*66,0)</f>
        <v>0</v>
      </c>
      <c r="I601" s="35">
        <f>VLOOKUP(Sales[[#This Row],[Product ID]],Products[],5,)*Sales[[#This Row],[Units]]*66</f>
        <v>4152.0599999999995</v>
      </c>
      <c r="J601" s="29" t="str">
        <f>VLOOKUP(Sales[[#This Row],[Product ID]],Products[],3,)</f>
        <v>Project Finance Template - Automated Schedules</v>
      </c>
    </row>
    <row r="602" spans="2:10">
      <c r="B602" s="33">
        <v>40997</v>
      </c>
      <c r="C602" s="29" t="s">
        <v>64</v>
      </c>
      <c r="D602" s="29" t="s">
        <v>86</v>
      </c>
      <c r="E602" s="29">
        <v>1</v>
      </c>
      <c r="F602" s="29" t="s">
        <v>72</v>
      </c>
      <c r="G602" s="29" t="s">
        <v>73</v>
      </c>
      <c r="H602" s="34">
        <f>IF(Sales[[#This Row],[Channel]]="Affiliate",VLOOKUP(Sales[[#This Row],[Product ID]],Products[],5,)*VLOOKUP(Sales[[#This Row],[Product ID]],Products[],6,)*Sales[[#This Row],[Units]]*66,0)</f>
        <v>73.161000000000001</v>
      </c>
      <c r="I602" s="35">
        <f>VLOOKUP(Sales[[#This Row],[Product ID]],Products[],5,)*Sales[[#This Row],[Units]]*66</f>
        <v>1463.2199999999998</v>
      </c>
      <c r="J602" s="29" t="str">
        <f>VLOOKUP(Sales[[#This Row],[Product ID]],Products[],3,)</f>
        <v>StartUp Modeling Template - New</v>
      </c>
    </row>
    <row r="603" spans="2:10">
      <c r="B603" s="33">
        <v>40997</v>
      </c>
      <c r="C603" s="29" t="s">
        <v>64</v>
      </c>
      <c r="D603" s="29" t="s">
        <v>78</v>
      </c>
      <c r="E603" s="29">
        <v>4</v>
      </c>
      <c r="F603" s="29" t="s">
        <v>72</v>
      </c>
      <c r="G603" s="29" t="s">
        <v>59</v>
      </c>
      <c r="H603" s="34">
        <f>IF(Sales[[#This Row],[Channel]]="Affiliate",VLOOKUP(Sales[[#This Row],[Product ID]],Products[],5,)*VLOOKUP(Sales[[#This Row],[Product ID]],Products[],6,)*Sales[[#This Row],[Units]]*66,0)</f>
        <v>198</v>
      </c>
      <c r="I603" s="35">
        <f>VLOOKUP(Sales[[#This Row],[Product ID]],Products[],5,)*Sales[[#This Row],[Units]]*66</f>
        <v>3960</v>
      </c>
      <c r="J603" s="29" t="str">
        <f>VLOOKUP(Sales[[#This Row],[Product ID]],Products[],3,)</f>
        <v>P&amp;L Statement Template -  V 2.0</v>
      </c>
    </row>
    <row r="604" spans="2:10">
      <c r="B604" s="33">
        <v>40998</v>
      </c>
      <c r="C604" s="29" t="s">
        <v>56</v>
      </c>
      <c r="D604" s="29" t="s">
        <v>86</v>
      </c>
      <c r="E604" s="29">
        <v>2</v>
      </c>
      <c r="F604" s="29" t="s">
        <v>72</v>
      </c>
      <c r="G604" s="29" t="s">
        <v>59</v>
      </c>
      <c r="H604" s="34">
        <f>IF(Sales[[#This Row],[Channel]]="Affiliate",VLOOKUP(Sales[[#This Row],[Product ID]],Products[],5,)*VLOOKUP(Sales[[#This Row],[Product ID]],Products[],6,)*Sales[[#This Row],[Units]]*66,0)</f>
        <v>146.322</v>
      </c>
      <c r="I604" s="35">
        <f>VLOOKUP(Sales[[#This Row],[Product ID]],Products[],5,)*Sales[[#This Row],[Units]]*66</f>
        <v>2926.4399999999996</v>
      </c>
      <c r="J604" s="29" t="str">
        <f>VLOOKUP(Sales[[#This Row],[Product ID]],Products[],3,)</f>
        <v>StartUp Modeling Template - New</v>
      </c>
    </row>
    <row r="605" spans="2:10">
      <c r="B605" s="33">
        <v>41000</v>
      </c>
      <c r="C605" s="29" t="s">
        <v>98</v>
      </c>
      <c r="D605" s="29" t="s">
        <v>84</v>
      </c>
      <c r="E605" s="29">
        <v>1</v>
      </c>
      <c r="F605" s="29" t="s">
        <v>58</v>
      </c>
      <c r="G605" s="29" t="s">
        <v>59</v>
      </c>
      <c r="H605" s="34">
        <f>IF(Sales[[#This Row],[Channel]]="Affiliate",VLOOKUP(Sales[[#This Row],[Product ID]],Products[],5,)*VLOOKUP(Sales[[#This Row],[Product ID]],Products[],6,)*Sales[[#This Row],[Units]]*66,0)</f>
        <v>0</v>
      </c>
      <c r="I605" s="35">
        <f>VLOOKUP(Sales[[#This Row],[Product ID]],Products[],5,)*Sales[[#This Row],[Units]]*66</f>
        <v>1384.02</v>
      </c>
      <c r="J605" s="29" t="str">
        <f>VLOOKUP(Sales[[#This Row],[Product ID]],Products[],3,)</f>
        <v>Project Finance Template - Automated Schedules</v>
      </c>
    </row>
    <row r="606" spans="2:10">
      <c r="B606" s="33">
        <v>41000</v>
      </c>
      <c r="C606" s="29" t="s">
        <v>64</v>
      </c>
      <c r="D606" s="29" t="s">
        <v>83</v>
      </c>
      <c r="E606" s="29">
        <v>2</v>
      </c>
      <c r="F606" s="29" t="s">
        <v>80</v>
      </c>
      <c r="G606" s="29" t="s">
        <v>59</v>
      </c>
      <c r="H606" s="34">
        <f>IF(Sales[[#This Row],[Channel]]="Affiliate",VLOOKUP(Sales[[#This Row],[Product ID]],Products[],5,)*VLOOKUP(Sales[[#This Row],[Product ID]],Products[],6,)*Sales[[#This Row],[Units]]*66,0)</f>
        <v>0</v>
      </c>
      <c r="I606" s="35">
        <f>VLOOKUP(Sales[[#This Row],[Product ID]],Products[],5,)*Sales[[#This Row],[Units]]*66</f>
        <v>3956.04</v>
      </c>
      <c r="J606" s="29" t="str">
        <f>VLOOKUP(Sales[[#This Row],[Product ID]],Products[],3,)</f>
        <v>Cash Flow Modeling Course</v>
      </c>
    </row>
    <row r="607" spans="2:10">
      <c r="B607" s="33">
        <v>41001</v>
      </c>
      <c r="C607" s="29" t="s">
        <v>64</v>
      </c>
      <c r="D607" s="29" t="s">
        <v>57</v>
      </c>
      <c r="E607" s="29">
        <v>4</v>
      </c>
      <c r="F607" s="29" t="s">
        <v>58</v>
      </c>
      <c r="G607" s="29" t="s">
        <v>73</v>
      </c>
      <c r="H607" s="34">
        <f>IF(Sales[[#This Row],[Channel]]="Affiliate",VLOOKUP(Sales[[#This Row],[Product ID]],Products[],5,)*VLOOKUP(Sales[[#This Row],[Product ID]],Products[],6,)*Sales[[#This Row],[Units]]*66,0)</f>
        <v>0</v>
      </c>
      <c r="I607" s="35">
        <f>VLOOKUP(Sales[[#This Row],[Product ID]],Products[],5,)*Sales[[#This Row],[Units]]*66</f>
        <v>3960</v>
      </c>
      <c r="J607" s="29" t="str">
        <f>VLOOKUP(Sales[[#This Row],[Product ID]],Products[],3,)</f>
        <v>Balance Sheet Template -  V 1.1</v>
      </c>
    </row>
    <row r="608" spans="2:10">
      <c r="B608" s="33">
        <v>41001</v>
      </c>
      <c r="C608" s="29" t="s">
        <v>64</v>
      </c>
      <c r="D608" s="29" t="s">
        <v>81</v>
      </c>
      <c r="E608" s="29">
        <v>2</v>
      </c>
      <c r="F608" s="29" t="s">
        <v>58</v>
      </c>
      <c r="G608" s="29" t="s">
        <v>59</v>
      </c>
      <c r="H608" s="34">
        <f>IF(Sales[[#This Row],[Channel]]="Affiliate",VLOOKUP(Sales[[#This Row],[Product ID]],Products[],5,)*VLOOKUP(Sales[[#This Row],[Product ID]],Products[],6,)*Sales[[#This Row],[Units]]*66,0)</f>
        <v>0</v>
      </c>
      <c r="I608" s="35">
        <f>VLOOKUP(Sales[[#This Row],[Product ID]],Products[],5,)*Sales[[#This Row],[Units]]*66</f>
        <v>2768.04</v>
      </c>
      <c r="J608" s="29" t="str">
        <f>VLOOKUP(Sales[[#This Row],[Product ID]],Products[],3,)</f>
        <v>Real Estate Template - V 1</v>
      </c>
    </row>
    <row r="609" spans="2:10">
      <c r="B609" s="33">
        <v>41001</v>
      </c>
      <c r="C609" s="29" t="s">
        <v>56</v>
      </c>
      <c r="D609" s="29" t="s">
        <v>60</v>
      </c>
      <c r="E609" s="29">
        <v>4</v>
      </c>
      <c r="F609" s="29" t="s">
        <v>80</v>
      </c>
      <c r="G609" s="29" t="s">
        <v>59</v>
      </c>
      <c r="H609" s="34">
        <f>IF(Sales[[#This Row],[Channel]]="Affiliate",VLOOKUP(Sales[[#This Row],[Product ID]],Products[],5,)*VLOOKUP(Sales[[#This Row],[Product ID]],Products[],6,)*Sales[[#This Row],[Units]]*66,0)</f>
        <v>0</v>
      </c>
      <c r="I609" s="35">
        <f>VLOOKUP(Sales[[#This Row],[Product ID]],Products[],5,)*Sales[[#This Row],[Units]]*66</f>
        <v>0</v>
      </c>
      <c r="J609" s="29" t="str">
        <f>VLOOKUP(Sales[[#This Row],[Product ID]],Products[],3,)</f>
        <v>Ebook - Guide to Understanding Financial Statements</v>
      </c>
    </row>
    <row r="610" spans="2:10">
      <c r="B610" s="33">
        <v>41001</v>
      </c>
      <c r="C610" s="29" t="s">
        <v>64</v>
      </c>
      <c r="D610" s="29" t="s">
        <v>78</v>
      </c>
      <c r="E610" s="29">
        <v>4</v>
      </c>
      <c r="F610" s="29" t="s">
        <v>72</v>
      </c>
      <c r="G610" s="29" t="s">
        <v>59</v>
      </c>
      <c r="H610" s="34">
        <f>IF(Sales[[#This Row],[Channel]]="Affiliate",VLOOKUP(Sales[[#This Row],[Product ID]],Products[],5,)*VLOOKUP(Sales[[#This Row],[Product ID]],Products[],6,)*Sales[[#This Row],[Units]]*66,0)</f>
        <v>198</v>
      </c>
      <c r="I610" s="35">
        <f>VLOOKUP(Sales[[#This Row],[Product ID]],Products[],5,)*Sales[[#This Row],[Units]]*66</f>
        <v>3960</v>
      </c>
      <c r="J610" s="29" t="str">
        <f>VLOOKUP(Sales[[#This Row],[Product ID]],Products[],3,)</f>
        <v>P&amp;L Statement Template -  V 2.0</v>
      </c>
    </row>
    <row r="611" spans="2:10">
      <c r="B611" s="33">
        <v>41002</v>
      </c>
      <c r="C611" s="29" t="s">
        <v>98</v>
      </c>
      <c r="D611" s="29" t="s">
        <v>86</v>
      </c>
      <c r="E611" s="29">
        <v>2</v>
      </c>
      <c r="F611" s="29" t="s">
        <v>72</v>
      </c>
      <c r="G611" s="29" t="s">
        <v>59</v>
      </c>
      <c r="H611" s="34">
        <f>IF(Sales[[#This Row],[Channel]]="Affiliate",VLOOKUP(Sales[[#This Row],[Product ID]],Products[],5,)*VLOOKUP(Sales[[#This Row],[Product ID]],Products[],6,)*Sales[[#This Row],[Units]]*66,0)</f>
        <v>146.322</v>
      </c>
      <c r="I611" s="35">
        <f>VLOOKUP(Sales[[#This Row],[Product ID]],Products[],5,)*Sales[[#This Row],[Units]]*66</f>
        <v>2926.4399999999996</v>
      </c>
      <c r="J611" s="29" t="str">
        <f>VLOOKUP(Sales[[#This Row],[Product ID]],Products[],3,)</f>
        <v>StartUp Modeling Template - New</v>
      </c>
    </row>
    <row r="612" spans="2:10">
      <c r="B612" s="33">
        <v>41002</v>
      </c>
      <c r="C612" s="29" t="s">
        <v>64</v>
      </c>
      <c r="D612" s="29" t="s">
        <v>86</v>
      </c>
      <c r="E612" s="29">
        <v>1</v>
      </c>
      <c r="F612" s="29" t="s">
        <v>58</v>
      </c>
      <c r="G612" s="29" t="s">
        <v>73</v>
      </c>
      <c r="H612" s="34">
        <f>IF(Sales[[#This Row],[Channel]]="Affiliate",VLOOKUP(Sales[[#This Row],[Product ID]],Products[],5,)*VLOOKUP(Sales[[#This Row],[Product ID]],Products[],6,)*Sales[[#This Row],[Units]]*66,0)</f>
        <v>0</v>
      </c>
      <c r="I612" s="35">
        <f>VLOOKUP(Sales[[#This Row],[Product ID]],Products[],5,)*Sales[[#This Row],[Units]]*66</f>
        <v>1463.2199999999998</v>
      </c>
      <c r="J612" s="29" t="str">
        <f>VLOOKUP(Sales[[#This Row],[Product ID]],Products[],3,)</f>
        <v>StartUp Modeling Template - New</v>
      </c>
    </row>
    <row r="613" spans="2:10">
      <c r="B613" s="33">
        <v>41002</v>
      </c>
      <c r="C613" s="29" t="s">
        <v>98</v>
      </c>
      <c r="D613" s="29" t="s">
        <v>84</v>
      </c>
      <c r="E613" s="29">
        <v>5</v>
      </c>
      <c r="F613" s="29" t="s">
        <v>80</v>
      </c>
      <c r="G613" s="29" t="s">
        <v>59</v>
      </c>
      <c r="H613" s="34">
        <f>IF(Sales[[#This Row],[Channel]]="Affiliate",VLOOKUP(Sales[[#This Row],[Product ID]],Products[],5,)*VLOOKUP(Sales[[#This Row],[Product ID]],Products[],6,)*Sales[[#This Row],[Units]]*66,0)</f>
        <v>0</v>
      </c>
      <c r="I613" s="35">
        <f>VLOOKUP(Sales[[#This Row],[Product ID]],Products[],5,)*Sales[[#This Row],[Units]]*66</f>
        <v>6920.0999999999995</v>
      </c>
      <c r="J613" s="29" t="str">
        <f>VLOOKUP(Sales[[#This Row],[Product ID]],Products[],3,)</f>
        <v>Project Finance Template - Automated Schedules</v>
      </c>
    </row>
    <row r="614" spans="2:10">
      <c r="B614" s="33">
        <v>41003</v>
      </c>
      <c r="C614" s="29" t="s">
        <v>56</v>
      </c>
      <c r="D614" s="29" t="s">
        <v>76</v>
      </c>
      <c r="E614" s="29">
        <v>1</v>
      </c>
      <c r="F614" s="29" t="s">
        <v>80</v>
      </c>
      <c r="G614" s="29" t="s">
        <v>59</v>
      </c>
      <c r="H614" s="34">
        <f>IF(Sales[[#This Row],[Channel]]="Affiliate",VLOOKUP(Sales[[#This Row],[Product ID]],Products[],5,)*VLOOKUP(Sales[[#This Row],[Product ID]],Products[],6,)*Sales[[#This Row],[Units]]*66,0)</f>
        <v>0</v>
      </c>
      <c r="I614" s="35">
        <f>VLOOKUP(Sales[[#This Row],[Product ID]],Products[],5,)*Sales[[#This Row],[Units]]*66</f>
        <v>990</v>
      </c>
      <c r="J614" s="29" t="str">
        <f>VLOOKUP(Sales[[#This Row],[Product ID]],Products[],3,)</f>
        <v>Cash Flow Template -  V 2.0</v>
      </c>
    </row>
    <row r="615" spans="2:10">
      <c r="B615" s="33">
        <v>41003</v>
      </c>
      <c r="C615" s="29" t="s">
        <v>64</v>
      </c>
      <c r="D615" s="29" t="s">
        <v>76</v>
      </c>
      <c r="E615" s="29">
        <v>4</v>
      </c>
      <c r="F615" s="29" t="s">
        <v>72</v>
      </c>
      <c r="G615" s="29" t="s">
        <v>59</v>
      </c>
      <c r="H615" s="34">
        <f>IF(Sales[[#This Row],[Channel]]="Affiliate",VLOOKUP(Sales[[#This Row],[Product ID]],Products[],5,)*VLOOKUP(Sales[[#This Row],[Product ID]],Products[],6,)*Sales[[#This Row],[Units]]*66,0)</f>
        <v>198</v>
      </c>
      <c r="I615" s="35">
        <f>VLOOKUP(Sales[[#This Row],[Product ID]],Products[],5,)*Sales[[#This Row],[Units]]*66</f>
        <v>3960</v>
      </c>
      <c r="J615" s="29" t="str">
        <f>VLOOKUP(Sales[[#This Row],[Product ID]],Products[],3,)</f>
        <v>Cash Flow Template -  V 2.0</v>
      </c>
    </row>
    <row r="616" spans="2:10">
      <c r="B616" s="33">
        <v>41004</v>
      </c>
      <c r="C616" s="29" t="s">
        <v>64</v>
      </c>
      <c r="D616" s="29" t="s">
        <v>57</v>
      </c>
      <c r="E616" s="29">
        <v>5</v>
      </c>
      <c r="F616" s="29" t="s">
        <v>58</v>
      </c>
      <c r="G616" s="29" t="s">
        <v>59</v>
      </c>
      <c r="H616" s="34">
        <f>IF(Sales[[#This Row],[Channel]]="Affiliate",VLOOKUP(Sales[[#This Row],[Product ID]],Products[],5,)*VLOOKUP(Sales[[#This Row],[Product ID]],Products[],6,)*Sales[[#This Row],[Units]]*66,0)</f>
        <v>0</v>
      </c>
      <c r="I616" s="35">
        <f>VLOOKUP(Sales[[#This Row],[Product ID]],Products[],5,)*Sales[[#This Row],[Units]]*66</f>
        <v>4950</v>
      </c>
      <c r="J616" s="29" t="str">
        <f>VLOOKUP(Sales[[#This Row],[Product ID]],Products[],3,)</f>
        <v>Balance Sheet Template -  V 1.1</v>
      </c>
    </row>
    <row r="617" spans="2:10">
      <c r="B617" s="33">
        <v>41004</v>
      </c>
      <c r="C617" s="29" t="s">
        <v>64</v>
      </c>
      <c r="D617" s="29" t="s">
        <v>78</v>
      </c>
      <c r="E617" s="29">
        <v>2</v>
      </c>
      <c r="F617" s="29" t="s">
        <v>58</v>
      </c>
      <c r="G617" s="29" t="s">
        <v>59</v>
      </c>
      <c r="H617" s="34">
        <f>IF(Sales[[#This Row],[Channel]]="Affiliate",VLOOKUP(Sales[[#This Row],[Product ID]],Products[],5,)*VLOOKUP(Sales[[#This Row],[Product ID]],Products[],6,)*Sales[[#This Row],[Units]]*66,0)</f>
        <v>0</v>
      </c>
      <c r="I617" s="35">
        <f>VLOOKUP(Sales[[#This Row],[Product ID]],Products[],5,)*Sales[[#This Row],[Units]]*66</f>
        <v>1980</v>
      </c>
      <c r="J617" s="29" t="str">
        <f>VLOOKUP(Sales[[#This Row],[Product ID]],Products[],3,)</f>
        <v>P&amp;L Statement Template -  V 2.0</v>
      </c>
    </row>
    <row r="618" spans="2:10">
      <c r="B618" s="33">
        <v>41004</v>
      </c>
      <c r="C618" s="29" t="s">
        <v>56</v>
      </c>
      <c r="D618" s="29" t="s">
        <v>57</v>
      </c>
      <c r="E618" s="29">
        <v>2</v>
      </c>
      <c r="F618" s="29" t="s">
        <v>58</v>
      </c>
      <c r="G618" s="29" t="s">
        <v>73</v>
      </c>
      <c r="H618" s="34">
        <f>IF(Sales[[#This Row],[Channel]]="Affiliate",VLOOKUP(Sales[[#This Row],[Product ID]],Products[],5,)*VLOOKUP(Sales[[#This Row],[Product ID]],Products[],6,)*Sales[[#This Row],[Units]]*66,0)</f>
        <v>0</v>
      </c>
      <c r="I618" s="35">
        <f>VLOOKUP(Sales[[#This Row],[Product ID]],Products[],5,)*Sales[[#This Row],[Units]]*66</f>
        <v>1980</v>
      </c>
      <c r="J618" s="29" t="str">
        <f>VLOOKUP(Sales[[#This Row],[Product ID]],Products[],3,)</f>
        <v>Balance Sheet Template -  V 1.1</v>
      </c>
    </row>
    <row r="619" spans="2:10">
      <c r="B619" s="33">
        <v>41004</v>
      </c>
      <c r="C619" s="29" t="s">
        <v>56</v>
      </c>
      <c r="D619" s="29" t="s">
        <v>83</v>
      </c>
      <c r="E619" s="29">
        <v>4</v>
      </c>
      <c r="F619" s="29" t="s">
        <v>58</v>
      </c>
      <c r="G619" s="29" t="s">
        <v>73</v>
      </c>
      <c r="H619" s="34">
        <f>IF(Sales[[#This Row],[Channel]]="Affiliate",VLOOKUP(Sales[[#This Row],[Product ID]],Products[],5,)*VLOOKUP(Sales[[#This Row],[Product ID]],Products[],6,)*Sales[[#This Row],[Units]]*66,0)</f>
        <v>0</v>
      </c>
      <c r="I619" s="35">
        <f>VLOOKUP(Sales[[#This Row],[Product ID]],Products[],5,)*Sales[[#This Row],[Units]]*66</f>
        <v>7912.08</v>
      </c>
      <c r="J619" s="29" t="str">
        <f>VLOOKUP(Sales[[#This Row],[Product ID]],Products[],3,)</f>
        <v>Cash Flow Modeling Course</v>
      </c>
    </row>
    <row r="620" spans="2:10">
      <c r="B620" s="33">
        <v>41005</v>
      </c>
      <c r="C620" s="29" t="s">
        <v>56</v>
      </c>
      <c r="D620" s="29" t="s">
        <v>78</v>
      </c>
      <c r="E620" s="29">
        <v>4</v>
      </c>
      <c r="F620" s="29" t="s">
        <v>72</v>
      </c>
      <c r="G620" s="29" t="s">
        <v>73</v>
      </c>
      <c r="H620" s="34">
        <f>IF(Sales[[#This Row],[Channel]]="Affiliate",VLOOKUP(Sales[[#This Row],[Product ID]],Products[],5,)*VLOOKUP(Sales[[#This Row],[Product ID]],Products[],6,)*Sales[[#This Row],[Units]]*66,0)</f>
        <v>198</v>
      </c>
      <c r="I620" s="35">
        <f>VLOOKUP(Sales[[#This Row],[Product ID]],Products[],5,)*Sales[[#This Row],[Units]]*66</f>
        <v>3960</v>
      </c>
      <c r="J620" s="29" t="str">
        <f>VLOOKUP(Sales[[#This Row],[Product ID]],Products[],3,)</f>
        <v>P&amp;L Statement Template -  V 2.0</v>
      </c>
    </row>
    <row r="621" spans="2:10">
      <c r="B621" s="33">
        <v>41005</v>
      </c>
      <c r="C621" s="29" t="s">
        <v>98</v>
      </c>
      <c r="D621" s="29" t="s">
        <v>65</v>
      </c>
      <c r="E621" s="29">
        <v>3</v>
      </c>
      <c r="F621" s="29" t="s">
        <v>72</v>
      </c>
      <c r="G621" s="29" t="s">
        <v>59</v>
      </c>
      <c r="H621" s="34">
        <f>IF(Sales[[#This Row],[Channel]]="Affiliate",VLOOKUP(Sales[[#This Row],[Product ID]],Products[],5,)*VLOOKUP(Sales[[#This Row],[Product ID]],Products[],6,)*Sales[[#This Row],[Units]]*66,0)</f>
        <v>23.759999999999998</v>
      </c>
      <c r="I621" s="35">
        <f>VLOOKUP(Sales[[#This Row],[Product ID]],Products[],5,)*Sales[[#This Row],[Units]]*66</f>
        <v>1188</v>
      </c>
      <c r="J621" s="29" t="str">
        <f>VLOOKUP(Sales[[#This Row],[Product ID]],Products[],3,)</f>
        <v>Football Field Charts Template</v>
      </c>
    </row>
    <row r="622" spans="2:10">
      <c r="B622" s="33">
        <v>41005</v>
      </c>
      <c r="C622" s="29" t="s">
        <v>64</v>
      </c>
      <c r="D622" s="29" t="s">
        <v>60</v>
      </c>
      <c r="E622" s="29">
        <v>2</v>
      </c>
      <c r="F622" s="29" t="s">
        <v>72</v>
      </c>
      <c r="G622" s="29" t="s">
        <v>59</v>
      </c>
      <c r="H622" s="34">
        <f>IF(Sales[[#This Row],[Channel]]="Affiliate",VLOOKUP(Sales[[#This Row],[Product ID]],Products[],5,)*VLOOKUP(Sales[[#This Row],[Product ID]],Products[],6,)*Sales[[#This Row],[Units]]*66,0)</f>
        <v>0</v>
      </c>
      <c r="I622" s="35">
        <f>VLOOKUP(Sales[[#This Row],[Product ID]],Products[],5,)*Sales[[#This Row],[Units]]*66</f>
        <v>0</v>
      </c>
      <c r="J622" s="29" t="str">
        <f>VLOOKUP(Sales[[#This Row],[Product ID]],Products[],3,)</f>
        <v>Ebook - Guide to Understanding Financial Statements</v>
      </c>
    </row>
    <row r="623" spans="2:10">
      <c r="B623" s="33">
        <v>41005</v>
      </c>
      <c r="C623" s="29" t="s">
        <v>64</v>
      </c>
      <c r="D623" s="29" t="s">
        <v>83</v>
      </c>
      <c r="E623" s="29">
        <v>3</v>
      </c>
      <c r="F623" s="29" t="s">
        <v>58</v>
      </c>
      <c r="G623" s="29" t="s">
        <v>59</v>
      </c>
      <c r="H623" s="34">
        <f>IF(Sales[[#This Row],[Channel]]="Affiliate",VLOOKUP(Sales[[#This Row],[Product ID]],Products[],5,)*VLOOKUP(Sales[[#This Row],[Product ID]],Products[],6,)*Sales[[#This Row],[Units]]*66,0)</f>
        <v>0</v>
      </c>
      <c r="I623" s="35">
        <f>VLOOKUP(Sales[[#This Row],[Product ID]],Products[],5,)*Sales[[#This Row],[Units]]*66</f>
        <v>5934.0599999999995</v>
      </c>
      <c r="J623" s="29" t="str">
        <f>VLOOKUP(Sales[[#This Row],[Product ID]],Products[],3,)</f>
        <v>Cash Flow Modeling Course</v>
      </c>
    </row>
    <row r="624" spans="2:10">
      <c r="B624" s="33">
        <v>41005</v>
      </c>
      <c r="C624" s="29" t="s">
        <v>56</v>
      </c>
      <c r="D624" s="29" t="s">
        <v>57</v>
      </c>
      <c r="E624" s="29">
        <v>3</v>
      </c>
      <c r="F624" s="29" t="s">
        <v>58</v>
      </c>
      <c r="G624" s="29" t="s">
        <v>73</v>
      </c>
      <c r="H624" s="34">
        <f>IF(Sales[[#This Row],[Channel]]="Affiliate",VLOOKUP(Sales[[#This Row],[Product ID]],Products[],5,)*VLOOKUP(Sales[[#This Row],[Product ID]],Products[],6,)*Sales[[#This Row],[Units]]*66,0)</f>
        <v>0</v>
      </c>
      <c r="I624" s="35">
        <f>VLOOKUP(Sales[[#This Row],[Product ID]],Products[],5,)*Sales[[#This Row],[Units]]*66</f>
        <v>2970</v>
      </c>
      <c r="J624" s="29" t="str">
        <f>VLOOKUP(Sales[[#This Row],[Product ID]],Products[],3,)</f>
        <v>Balance Sheet Template -  V 1.1</v>
      </c>
    </row>
    <row r="625" spans="2:10">
      <c r="B625" s="33">
        <v>41005</v>
      </c>
      <c r="C625" s="29" t="s">
        <v>64</v>
      </c>
      <c r="D625" s="29" t="s">
        <v>84</v>
      </c>
      <c r="E625" s="29">
        <v>5</v>
      </c>
      <c r="F625" s="29" t="s">
        <v>80</v>
      </c>
      <c r="G625" s="29" t="s">
        <v>59</v>
      </c>
      <c r="H625" s="34">
        <f>IF(Sales[[#This Row],[Channel]]="Affiliate",VLOOKUP(Sales[[#This Row],[Product ID]],Products[],5,)*VLOOKUP(Sales[[#This Row],[Product ID]],Products[],6,)*Sales[[#This Row],[Units]]*66,0)</f>
        <v>0</v>
      </c>
      <c r="I625" s="35">
        <f>VLOOKUP(Sales[[#This Row],[Product ID]],Products[],5,)*Sales[[#This Row],[Units]]*66</f>
        <v>6920.0999999999995</v>
      </c>
      <c r="J625" s="29" t="str">
        <f>VLOOKUP(Sales[[#This Row],[Product ID]],Products[],3,)</f>
        <v>Project Finance Template - Automated Schedules</v>
      </c>
    </row>
    <row r="626" spans="2:10">
      <c r="B626" s="33">
        <v>41007</v>
      </c>
      <c r="C626" s="29" t="s">
        <v>56</v>
      </c>
      <c r="D626" s="29" t="s">
        <v>78</v>
      </c>
      <c r="E626" s="29">
        <v>1</v>
      </c>
      <c r="F626" s="29" t="s">
        <v>58</v>
      </c>
      <c r="G626" s="29" t="s">
        <v>73</v>
      </c>
      <c r="H626" s="34">
        <f>IF(Sales[[#This Row],[Channel]]="Affiliate",VLOOKUP(Sales[[#This Row],[Product ID]],Products[],5,)*VLOOKUP(Sales[[#This Row],[Product ID]],Products[],6,)*Sales[[#This Row],[Units]]*66,0)</f>
        <v>0</v>
      </c>
      <c r="I626" s="35">
        <f>VLOOKUP(Sales[[#This Row],[Product ID]],Products[],5,)*Sales[[#This Row],[Units]]*66</f>
        <v>990</v>
      </c>
      <c r="J626" s="29" t="str">
        <f>VLOOKUP(Sales[[#This Row],[Product ID]],Products[],3,)</f>
        <v>P&amp;L Statement Template -  V 2.0</v>
      </c>
    </row>
    <row r="627" spans="2:10">
      <c r="B627" s="33">
        <v>41007</v>
      </c>
      <c r="C627" s="29" t="s">
        <v>56</v>
      </c>
      <c r="D627" s="29" t="s">
        <v>57</v>
      </c>
      <c r="E627" s="29">
        <v>1</v>
      </c>
      <c r="F627" s="29" t="s">
        <v>80</v>
      </c>
      <c r="G627" s="29" t="s">
        <v>59</v>
      </c>
      <c r="H627" s="34">
        <f>IF(Sales[[#This Row],[Channel]]="Affiliate",VLOOKUP(Sales[[#This Row],[Product ID]],Products[],5,)*VLOOKUP(Sales[[#This Row],[Product ID]],Products[],6,)*Sales[[#This Row],[Units]]*66,0)</f>
        <v>0</v>
      </c>
      <c r="I627" s="35">
        <f>VLOOKUP(Sales[[#This Row],[Product ID]],Products[],5,)*Sales[[#This Row],[Units]]*66</f>
        <v>990</v>
      </c>
      <c r="J627" s="29" t="str">
        <f>VLOOKUP(Sales[[#This Row],[Product ID]],Products[],3,)</f>
        <v>Balance Sheet Template -  V 1.1</v>
      </c>
    </row>
    <row r="628" spans="2:10">
      <c r="B628" s="33">
        <v>41007</v>
      </c>
      <c r="C628" s="29" t="s">
        <v>64</v>
      </c>
      <c r="D628" s="29" t="s">
        <v>83</v>
      </c>
      <c r="E628" s="29">
        <v>1</v>
      </c>
      <c r="F628" s="29" t="s">
        <v>58</v>
      </c>
      <c r="G628" s="29" t="s">
        <v>59</v>
      </c>
      <c r="H628" s="34">
        <f>IF(Sales[[#This Row],[Channel]]="Affiliate",VLOOKUP(Sales[[#This Row],[Product ID]],Products[],5,)*VLOOKUP(Sales[[#This Row],[Product ID]],Products[],6,)*Sales[[#This Row],[Units]]*66,0)</f>
        <v>0</v>
      </c>
      <c r="I628" s="35">
        <f>VLOOKUP(Sales[[#This Row],[Product ID]],Products[],5,)*Sales[[#This Row],[Units]]*66</f>
        <v>1978.02</v>
      </c>
      <c r="J628" s="29" t="str">
        <f>VLOOKUP(Sales[[#This Row],[Product ID]],Products[],3,)</f>
        <v>Cash Flow Modeling Course</v>
      </c>
    </row>
    <row r="629" spans="2:10">
      <c r="B629" s="33">
        <v>41008</v>
      </c>
      <c r="C629" s="29" t="s">
        <v>64</v>
      </c>
      <c r="D629" s="29" t="s">
        <v>69</v>
      </c>
      <c r="E629" s="29">
        <v>4</v>
      </c>
      <c r="F629" s="29" t="s">
        <v>58</v>
      </c>
      <c r="G629" s="29" t="s">
        <v>73</v>
      </c>
      <c r="H629" s="34">
        <f>IF(Sales[[#This Row],[Channel]]="Affiliate",VLOOKUP(Sales[[#This Row],[Product ID]],Products[],5,)*VLOOKUP(Sales[[#This Row],[Product ID]],Products[],6,)*Sales[[#This Row],[Units]]*66,0)</f>
        <v>0</v>
      </c>
      <c r="I629" s="35">
        <f>VLOOKUP(Sales[[#This Row],[Product ID]],Products[],5,)*Sales[[#This Row],[Units]]*66</f>
        <v>11484</v>
      </c>
      <c r="J629" s="29" t="str">
        <f>VLOOKUP(Sales[[#This Row],[Product ID]],Products[],3,)</f>
        <v>Practical Business Modeling Course</v>
      </c>
    </row>
    <row r="630" spans="2:10">
      <c r="B630" s="33">
        <v>41008</v>
      </c>
      <c r="C630" s="29" t="s">
        <v>56</v>
      </c>
      <c r="D630" s="29" t="s">
        <v>88</v>
      </c>
      <c r="E630" s="29">
        <v>1</v>
      </c>
      <c r="F630" s="29" t="s">
        <v>80</v>
      </c>
      <c r="G630" s="29" t="s">
        <v>59</v>
      </c>
      <c r="H630" s="34">
        <f>IF(Sales[[#This Row],[Channel]]="Affiliate",VLOOKUP(Sales[[#This Row],[Product ID]],Products[],5,)*VLOOKUP(Sales[[#This Row],[Product ID]],Products[],6,)*Sales[[#This Row],[Units]]*66,0)</f>
        <v>0</v>
      </c>
      <c r="I630" s="35">
        <f>VLOOKUP(Sales[[#This Row],[Product ID]],Products[],5,)*Sales[[#This Row],[Units]]*66</f>
        <v>1782</v>
      </c>
      <c r="J630" s="29" t="str">
        <f>VLOOKUP(Sales[[#This Row],[Product ID]],Products[],3,)</f>
        <v>Project Finance - Automated Schedules</v>
      </c>
    </row>
    <row r="631" spans="2:10">
      <c r="B631" s="33">
        <v>41008</v>
      </c>
      <c r="C631" s="29" t="s">
        <v>64</v>
      </c>
      <c r="D631" s="29" t="s">
        <v>65</v>
      </c>
      <c r="E631" s="29">
        <v>2</v>
      </c>
      <c r="F631" s="29" t="s">
        <v>58</v>
      </c>
      <c r="G631" s="29" t="s">
        <v>59</v>
      </c>
      <c r="H631" s="34">
        <f>IF(Sales[[#This Row],[Channel]]="Affiliate",VLOOKUP(Sales[[#This Row],[Product ID]],Products[],5,)*VLOOKUP(Sales[[#This Row],[Product ID]],Products[],6,)*Sales[[#This Row],[Units]]*66,0)</f>
        <v>0</v>
      </c>
      <c r="I631" s="35">
        <f>VLOOKUP(Sales[[#This Row],[Product ID]],Products[],5,)*Sales[[#This Row],[Units]]*66</f>
        <v>792</v>
      </c>
      <c r="J631" s="29" t="str">
        <f>VLOOKUP(Sales[[#This Row],[Product ID]],Products[],3,)</f>
        <v>Football Field Charts Template</v>
      </c>
    </row>
    <row r="632" spans="2:10">
      <c r="B632" s="33">
        <v>41009</v>
      </c>
      <c r="C632" s="29" t="s">
        <v>64</v>
      </c>
      <c r="D632" s="29" t="s">
        <v>57</v>
      </c>
      <c r="E632" s="29">
        <v>3</v>
      </c>
      <c r="F632" s="29" t="s">
        <v>80</v>
      </c>
      <c r="G632" s="29" t="s">
        <v>59</v>
      </c>
      <c r="H632" s="34">
        <f>IF(Sales[[#This Row],[Channel]]="Affiliate",VLOOKUP(Sales[[#This Row],[Product ID]],Products[],5,)*VLOOKUP(Sales[[#This Row],[Product ID]],Products[],6,)*Sales[[#This Row],[Units]]*66,0)</f>
        <v>0</v>
      </c>
      <c r="I632" s="35">
        <f>VLOOKUP(Sales[[#This Row],[Product ID]],Products[],5,)*Sales[[#This Row],[Units]]*66</f>
        <v>2970</v>
      </c>
      <c r="J632" s="29" t="str">
        <f>VLOOKUP(Sales[[#This Row],[Product ID]],Products[],3,)</f>
        <v>Balance Sheet Template -  V 1.1</v>
      </c>
    </row>
    <row r="633" spans="2:10">
      <c r="B633" s="33">
        <v>41009</v>
      </c>
      <c r="C633" s="29" t="s">
        <v>64</v>
      </c>
      <c r="D633" s="29" t="s">
        <v>88</v>
      </c>
      <c r="E633" s="29">
        <v>2</v>
      </c>
      <c r="F633" s="29" t="s">
        <v>72</v>
      </c>
      <c r="G633" s="29" t="s">
        <v>59</v>
      </c>
      <c r="H633" s="34">
        <f>IF(Sales[[#This Row],[Channel]]="Affiliate",VLOOKUP(Sales[[#This Row],[Product ID]],Products[],5,)*VLOOKUP(Sales[[#This Row],[Product ID]],Products[],6,)*Sales[[#This Row],[Units]]*66,0)</f>
        <v>285.12</v>
      </c>
      <c r="I633" s="35">
        <f>VLOOKUP(Sales[[#This Row],[Product ID]],Products[],5,)*Sales[[#This Row],[Units]]*66</f>
        <v>3564</v>
      </c>
      <c r="J633" s="29" t="str">
        <f>VLOOKUP(Sales[[#This Row],[Product ID]],Products[],3,)</f>
        <v>Project Finance - Automated Schedules</v>
      </c>
    </row>
    <row r="634" spans="2:10">
      <c r="B634" s="33">
        <v>41009</v>
      </c>
      <c r="C634" s="29" t="s">
        <v>64</v>
      </c>
      <c r="D634" s="29" t="s">
        <v>83</v>
      </c>
      <c r="E634" s="29">
        <v>2</v>
      </c>
      <c r="F634" s="29" t="s">
        <v>72</v>
      </c>
      <c r="G634" s="29" t="s">
        <v>73</v>
      </c>
      <c r="H634" s="34">
        <f>IF(Sales[[#This Row],[Channel]]="Affiliate",VLOOKUP(Sales[[#This Row],[Product ID]],Products[],5,)*VLOOKUP(Sales[[#This Row],[Product ID]],Products[],6,)*Sales[[#This Row],[Units]]*66,0)</f>
        <v>316.48320000000001</v>
      </c>
      <c r="I634" s="35">
        <f>VLOOKUP(Sales[[#This Row],[Product ID]],Products[],5,)*Sales[[#This Row],[Units]]*66</f>
        <v>3956.04</v>
      </c>
      <c r="J634" s="29" t="str">
        <f>VLOOKUP(Sales[[#This Row],[Product ID]],Products[],3,)</f>
        <v>Cash Flow Modeling Course</v>
      </c>
    </row>
    <row r="635" spans="2:10">
      <c r="B635" s="33">
        <v>41010</v>
      </c>
      <c r="C635" s="29" t="s">
        <v>56</v>
      </c>
      <c r="D635" s="29" t="s">
        <v>70</v>
      </c>
      <c r="E635" s="29">
        <v>3</v>
      </c>
      <c r="F635" s="29" t="s">
        <v>58</v>
      </c>
      <c r="G635" s="29" t="s">
        <v>59</v>
      </c>
      <c r="H635" s="34">
        <f>IF(Sales[[#This Row],[Channel]]="Affiliate",VLOOKUP(Sales[[#This Row],[Product ID]],Products[],5,)*VLOOKUP(Sales[[#This Row],[Product ID]],Products[],6,)*Sales[[#This Row],[Units]]*66,0)</f>
        <v>0</v>
      </c>
      <c r="I635" s="35">
        <f>VLOOKUP(Sales[[#This Row],[Product ID]],Products[],5,)*Sales[[#This Row],[Units]]*66</f>
        <v>2673</v>
      </c>
      <c r="J635" s="29" t="str">
        <f>VLOOKUP(Sales[[#This Row],[Product ID]],Products[],3,)</f>
        <v>Ebook - Important Ratios and Metrics</v>
      </c>
    </row>
    <row r="636" spans="2:10">
      <c r="B636" s="33">
        <v>41010</v>
      </c>
      <c r="C636" s="29" t="s">
        <v>56</v>
      </c>
      <c r="D636" s="29" t="s">
        <v>65</v>
      </c>
      <c r="E636" s="29">
        <v>3</v>
      </c>
      <c r="F636" s="29" t="s">
        <v>58</v>
      </c>
      <c r="G636" s="29" t="s">
        <v>73</v>
      </c>
      <c r="H636" s="34">
        <f>IF(Sales[[#This Row],[Channel]]="Affiliate",VLOOKUP(Sales[[#This Row],[Product ID]],Products[],5,)*VLOOKUP(Sales[[#This Row],[Product ID]],Products[],6,)*Sales[[#This Row],[Units]]*66,0)</f>
        <v>0</v>
      </c>
      <c r="I636" s="35">
        <f>VLOOKUP(Sales[[#This Row],[Product ID]],Products[],5,)*Sales[[#This Row],[Units]]*66</f>
        <v>1188</v>
      </c>
      <c r="J636" s="29" t="str">
        <f>VLOOKUP(Sales[[#This Row],[Product ID]],Products[],3,)</f>
        <v>Football Field Charts Template</v>
      </c>
    </row>
    <row r="637" spans="2:10">
      <c r="B637" s="33">
        <v>41010</v>
      </c>
      <c r="C637" s="29" t="s">
        <v>56</v>
      </c>
      <c r="D637" s="29" t="s">
        <v>78</v>
      </c>
      <c r="E637" s="29">
        <v>1</v>
      </c>
      <c r="F637" s="29" t="s">
        <v>72</v>
      </c>
      <c r="G637" s="29" t="s">
        <v>59</v>
      </c>
      <c r="H637" s="34">
        <f>IF(Sales[[#This Row],[Channel]]="Affiliate",VLOOKUP(Sales[[#This Row],[Product ID]],Products[],5,)*VLOOKUP(Sales[[#This Row],[Product ID]],Products[],6,)*Sales[[#This Row],[Units]]*66,0)</f>
        <v>49.5</v>
      </c>
      <c r="I637" s="35">
        <f>VLOOKUP(Sales[[#This Row],[Product ID]],Products[],5,)*Sales[[#This Row],[Units]]*66</f>
        <v>990</v>
      </c>
      <c r="J637" s="29" t="str">
        <f>VLOOKUP(Sales[[#This Row],[Product ID]],Products[],3,)</f>
        <v>P&amp;L Statement Template -  V 2.0</v>
      </c>
    </row>
    <row r="638" spans="2:10">
      <c r="B638" s="33">
        <v>41010</v>
      </c>
      <c r="C638" s="29" t="s">
        <v>64</v>
      </c>
      <c r="D638" s="29" t="s">
        <v>57</v>
      </c>
      <c r="E638" s="29">
        <v>3</v>
      </c>
      <c r="F638" s="29" t="s">
        <v>58</v>
      </c>
      <c r="G638" s="29" t="s">
        <v>73</v>
      </c>
      <c r="H638" s="34">
        <f>IF(Sales[[#This Row],[Channel]]="Affiliate",VLOOKUP(Sales[[#This Row],[Product ID]],Products[],5,)*VLOOKUP(Sales[[#This Row],[Product ID]],Products[],6,)*Sales[[#This Row],[Units]]*66,0)</f>
        <v>0</v>
      </c>
      <c r="I638" s="35">
        <f>VLOOKUP(Sales[[#This Row],[Product ID]],Products[],5,)*Sales[[#This Row],[Units]]*66</f>
        <v>2970</v>
      </c>
      <c r="J638" s="29" t="str">
        <f>VLOOKUP(Sales[[#This Row],[Product ID]],Products[],3,)</f>
        <v>Balance Sheet Template -  V 1.1</v>
      </c>
    </row>
    <row r="639" spans="2:10">
      <c r="B639" s="33">
        <v>41011</v>
      </c>
      <c r="C639" s="29" t="s">
        <v>64</v>
      </c>
      <c r="D639" s="29" t="s">
        <v>70</v>
      </c>
      <c r="E639" s="29">
        <v>2</v>
      </c>
      <c r="F639" s="29" t="s">
        <v>58</v>
      </c>
      <c r="G639" s="29" t="s">
        <v>59</v>
      </c>
      <c r="H639" s="34">
        <f>IF(Sales[[#This Row],[Channel]]="Affiliate",VLOOKUP(Sales[[#This Row],[Product ID]],Products[],5,)*VLOOKUP(Sales[[#This Row],[Product ID]],Products[],6,)*Sales[[#This Row],[Units]]*66,0)</f>
        <v>0</v>
      </c>
      <c r="I639" s="35">
        <f>VLOOKUP(Sales[[#This Row],[Product ID]],Products[],5,)*Sales[[#This Row],[Units]]*66</f>
        <v>1782</v>
      </c>
      <c r="J639" s="29" t="str">
        <f>VLOOKUP(Sales[[#This Row],[Product ID]],Products[],3,)</f>
        <v>Ebook - Important Ratios and Metrics</v>
      </c>
    </row>
    <row r="640" spans="2:10">
      <c r="B640" s="33">
        <v>41011</v>
      </c>
      <c r="C640" s="29" t="s">
        <v>64</v>
      </c>
      <c r="D640" s="29" t="s">
        <v>70</v>
      </c>
      <c r="E640" s="29">
        <v>1</v>
      </c>
      <c r="F640" s="29" t="s">
        <v>72</v>
      </c>
      <c r="G640" s="29" t="s">
        <v>59</v>
      </c>
      <c r="H640" s="34">
        <f>IF(Sales[[#This Row],[Channel]]="Affiliate",VLOOKUP(Sales[[#This Row],[Product ID]],Products[],5,)*VLOOKUP(Sales[[#This Row],[Product ID]],Products[],6,)*Sales[[#This Row],[Units]]*66,0)</f>
        <v>17.82</v>
      </c>
      <c r="I640" s="35">
        <f>VLOOKUP(Sales[[#This Row],[Product ID]],Products[],5,)*Sales[[#This Row],[Units]]*66</f>
        <v>891</v>
      </c>
      <c r="J640" s="29" t="str">
        <f>VLOOKUP(Sales[[#This Row],[Product ID]],Products[],3,)</f>
        <v>Ebook - Important Ratios and Metrics</v>
      </c>
    </row>
    <row r="641" spans="2:10">
      <c r="B641" s="33">
        <v>41011</v>
      </c>
      <c r="C641" s="29" t="s">
        <v>56</v>
      </c>
      <c r="D641" s="29" t="s">
        <v>65</v>
      </c>
      <c r="E641" s="29">
        <v>4</v>
      </c>
      <c r="F641" s="29" t="s">
        <v>58</v>
      </c>
      <c r="G641" s="29" t="s">
        <v>59</v>
      </c>
      <c r="H641" s="34">
        <f>IF(Sales[[#This Row],[Channel]]="Affiliate",VLOOKUP(Sales[[#This Row],[Product ID]],Products[],5,)*VLOOKUP(Sales[[#This Row],[Product ID]],Products[],6,)*Sales[[#This Row],[Units]]*66,0)</f>
        <v>0</v>
      </c>
      <c r="I641" s="35">
        <f>VLOOKUP(Sales[[#This Row],[Product ID]],Products[],5,)*Sales[[#This Row],[Units]]*66</f>
        <v>1584</v>
      </c>
      <c r="J641" s="29" t="str">
        <f>VLOOKUP(Sales[[#This Row],[Product ID]],Products[],3,)</f>
        <v>Football Field Charts Template</v>
      </c>
    </row>
    <row r="642" spans="2:10">
      <c r="B642" s="33">
        <v>41012</v>
      </c>
      <c r="C642" s="29" t="s">
        <v>56</v>
      </c>
      <c r="D642" s="29" t="s">
        <v>70</v>
      </c>
      <c r="E642" s="29">
        <v>4</v>
      </c>
      <c r="F642" s="29" t="s">
        <v>72</v>
      </c>
      <c r="G642" s="29" t="s">
        <v>59</v>
      </c>
      <c r="H642" s="34">
        <f>IF(Sales[[#This Row],[Channel]]="Affiliate",VLOOKUP(Sales[[#This Row],[Product ID]],Products[],5,)*VLOOKUP(Sales[[#This Row],[Product ID]],Products[],6,)*Sales[[#This Row],[Units]]*66,0)</f>
        <v>71.28</v>
      </c>
      <c r="I642" s="35">
        <f>VLOOKUP(Sales[[#This Row],[Product ID]],Products[],5,)*Sales[[#This Row],[Units]]*66</f>
        <v>3564</v>
      </c>
      <c r="J642" s="29" t="str">
        <f>VLOOKUP(Sales[[#This Row],[Product ID]],Products[],3,)</f>
        <v>Ebook - Important Ratios and Metrics</v>
      </c>
    </row>
    <row r="643" spans="2:10">
      <c r="B643" s="33">
        <v>41012</v>
      </c>
      <c r="C643" s="29" t="s">
        <v>64</v>
      </c>
      <c r="D643" s="29" t="s">
        <v>86</v>
      </c>
      <c r="E643" s="29">
        <v>4</v>
      </c>
      <c r="F643" s="29" t="s">
        <v>72</v>
      </c>
      <c r="G643" s="29" t="s">
        <v>59</v>
      </c>
      <c r="H643" s="34">
        <f>IF(Sales[[#This Row],[Channel]]="Affiliate",VLOOKUP(Sales[[#This Row],[Product ID]],Products[],5,)*VLOOKUP(Sales[[#This Row],[Product ID]],Products[],6,)*Sales[[#This Row],[Units]]*66,0)</f>
        <v>292.64400000000001</v>
      </c>
      <c r="I643" s="35">
        <f>VLOOKUP(Sales[[#This Row],[Product ID]],Products[],5,)*Sales[[#This Row],[Units]]*66</f>
        <v>5852.8799999999992</v>
      </c>
      <c r="J643" s="29" t="str">
        <f>VLOOKUP(Sales[[#This Row],[Product ID]],Products[],3,)</f>
        <v>StartUp Modeling Template - New</v>
      </c>
    </row>
    <row r="644" spans="2:10">
      <c r="B644" s="33">
        <v>41012</v>
      </c>
      <c r="C644" s="29" t="s">
        <v>98</v>
      </c>
      <c r="D644" s="29" t="s">
        <v>81</v>
      </c>
      <c r="E644" s="29">
        <v>5</v>
      </c>
      <c r="F644" s="29" t="s">
        <v>72</v>
      </c>
      <c r="G644" s="29" t="s">
        <v>59</v>
      </c>
      <c r="H644" s="34">
        <f>IF(Sales[[#This Row],[Channel]]="Affiliate",VLOOKUP(Sales[[#This Row],[Product ID]],Products[],5,)*VLOOKUP(Sales[[#This Row],[Product ID]],Products[],6,)*Sales[[#This Row],[Units]]*66,0)</f>
        <v>346.005</v>
      </c>
      <c r="I644" s="35">
        <f>VLOOKUP(Sales[[#This Row],[Product ID]],Products[],5,)*Sales[[#This Row],[Units]]*66</f>
        <v>6920.0999999999995</v>
      </c>
      <c r="J644" s="29" t="str">
        <f>VLOOKUP(Sales[[#This Row],[Product ID]],Products[],3,)</f>
        <v>Real Estate Template - V 1</v>
      </c>
    </row>
    <row r="645" spans="2:10">
      <c r="B645" s="33">
        <v>41012</v>
      </c>
      <c r="C645" s="29" t="s">
        <v>64</v>
      </c>
      <c r="D645" s="29" t="s">
        <v>78</v>
      </c>
      <c r="E645" s="29">
        <v>4</v>
      </c>
      <c r="F645" s="29" t="s">
        <v>58</v>
      </c>
      <c r="G645" s="29" t="s">
        <v>59</v>
      </c>
      <c r="H645" s="34">
        <f>IF(Sales[[#This Row],[Channel]]="Affiliate",VLOOKUP(Sales[[#This Row],[Product ID]],Products[],5,)*VLOOKUP(Sales[[#This Row],[Product ID]],Products[],6,)*Sales[[#This Row],[Units]]*66,0)</f>
        <v>0</v>
      </c>
      <c r="I645" s="35">
        <f>VLOOKUP(Sales[[#This Row],[Product ID]],Products[],5,)*Sales[[#This Row],[Units]]*66</f>
        <v>3960</v>
      </c>
      <c r="J645" s="29" t="str">
        <f>VLOOKUP(Sales[[#This Row],[Product ID]],Products[],3,)</f>
        <v>P&amp;L Statement Template -  V 2.0</v>
      </c>
    </row>
    <row r="646" spans="2:10">
      <c r="B646" s="33">
        <v>41012</v>
      </c>
      <c r="C646" s="29" t="s">
        <v>56</v>
      </c>
      <c r="D646" s="29" t="s">
        <v>60</v>
      </c>
      <c r="E646" s="29">
        <v>3</v>
      </c>
      <c r="F646" s="29" t="s">
        <v>58</v>
      </c>
      <c r="G646" s="29" t="s">
        <v>59</v>
      </c>
      <c r="H646" s="34">
        <f>IF(Sales[[#This Row],[Channel]]="Affiliate",VLOOKUP(Sales[[#This Row],[Product ID]],Products[],5,)*VLOOKUP(Sales[[#This Row],[Product ID]],Products[],6,)*Sales[[#This Row],[Units]]*66,0)</f>
        <v>0</v>
      </c>
      <c r="I646" s="35">
        <f>VLOOKUP(Sales[[#This Row],[Product ID]],Products[],5,)*Sales[[#This Row],[Units]]*66</f>
        <v>0</v>
      </c>
      <c r="J646" s="29" t="str">
        <f>VLOOKUP(Sales[[#This Row],[Product ID]],Products[],3,)</f>
        <v>Ebook - Guide to Understanding Financial Statements</v>
      </c>
    </row>
    <row r="647" spans="2:10">
      <c r="B647" s="33">
        <v>41013</v>
      </c>
      <c r="C647" s="29" t="s">
        <v>56</v>
      </c>
      <c r="D647" s="29" t="s">
        <v>69</v>
      </c>
      <c r="E647" s="29">
        <v>4</v>
      </c>
      <c r="F647" s="29" t="s">
        <v>80</v>
      </c>
      <c r="G647" s="29" t="s">
        <v>59</v>
      </c>
      <c r="H647" s="34">
        <f>IF(Sales[[#This Row],[Channel]]="Affiliate",VLOOKUP(Sales[[#This Row],[Product ID]],Products[],5,)*VLOOKUP(Sales[[#This Row],[Product ID]],Products[],6,)*Sales[[#This Row],[Units]]*66,0)</f>
        <v>0</v>
      </c>
      <c r="I647" s="35">
        <f>VLOOKUP(Sales[[#This Row],[Product ID]],Products[],5,)*Sales[[#This Row],[Units]]*66</f>
        <v>11484</v>
      </c>
      <c r="J647" s="29" t="str">
        <f>VLOOKUP(Sales[[#This Row],[Product ID]],Products[],3,)</f>
        <v>Practical Business Modeling Course</v>
      </c>
    </row>
    <row r="648" spans="2:10">
      <c r="B648" s="33">
        <v>41013</v>
      </c>
      <c r="C648" s="29" t="s">
        <v>64</v>
      </c>
      <c r="D648" s="29" t="s">
        <v>76</v>
      </c>
      <c r="E648" s="29">
        <v>1</v>
      </c>
      <c r="F648" s="29" t="s">
        <v>58</v>
      </c>
      <c r="G648" s="29" t="s">
        <v>59</v>
      </c>
      <c r="H648" s="34">
        <f>IF(Sales[[#This Row],[Channel]]="Affiliate",VLOOKUP(Sales[[#This Row],[Product ID]],Products[],5,)*VLOOKUP(Sales[[#This Row],[Product ID]],Products[],6,)*Sales[[#This Row],[Units]]*66,0)</f>
        <v>0</v>
      </c>
      <c r="I648" s="35">
        <f>VLOOKUP(Sales[[#This Row],[Product ID]],Products[],5,)*Sales[[#This Row],[Units]]*66</f>
        <v>990</v>
      </c>
      <c r="J648" s="29" t="str">
        <f>VLOOKUP(Sales[[#This Row],[Product ID]],Products[],3,)</f>
        <v>Cash Flow Template -  V 2.0</v>
      </c>
    </row>
    <row r="649" spans="2:10">
      <c r="B649" s="33">
        <v>41013</v>
      </c>
      <c r="C649" s="29" t="s">
        <v>56</v>
      </c>
      <c r="D649" s="29" t="s">
        <v>57</v>
      </c>
      <c r="E649" s="29">
        <v>4</v>
      </c>
      <c r="F649" s="29" t="s">
        <v>72</v>
      </c>
      <c r="G649" s="29" t="s">
        <v>73</v>
      </c>
      <c r="H649" s="34">
        <f>IF(Sales[[#This Row],[Channel]]="Affiliate",VLOOKUP(Sales[[#This Row],[Product ID]],Products[],5,)*VLOOKUP(Sales[[#This Row],[Product ID]],Products[],6,)*Sales[[#This Row],[Units]]*66,0)</f>
        <v>198</v>
      </c>
      <c r="I649" s="35">
        <f>VLOOKUP(Sales[[#This Row],[Product ID]],Products[],5,)*Sales[[#This Row],[Units]]*66</f>
        <v>3960</v>
      </c>
      <c r="J649" s="29" t="str">
        <f>VLOOKUP(Sales[[#This Row],[Product ID]],Products[],3,)</f>
        <v>Balance Sheet Template -  V 1.1</v>
      </c>
    </row>
    <row r="650" spans="2:10">
      <c r="B650" s="33">
        <v>41014</v>
      </c>
      <c r="C650" s="29" t="s">
        <v>64</v>
      </c>
      <c r="D650" s="29" t="s">
        <v>69</v>
      </c>
      <c r="E650" s="29">
        <v>1</v>
      </c>
      <c r="F650" s="29" t="s">
        <v>72</v>
      </c>
      <c r="G650" s="29" t="s">
        <v>59</v>
      </c>
      <c r="H650" s="34">
        <f>IF(Sales[[#This Row],[Channel]]="Affiliate",VLOOKUP(Sales[[#This Row],[Product ID]],Products[],5,)*VLOOKUP(Sales[[#This Row],[Product ID]],Products[],6,)*Sales[[#This Row],[Units]]*66,0)</f>
        <v>229.68</v>
      </c>
      <c r="I650" s="35">
        <f>VLOOKUP(Sales[[#This Row],[Product ID]],Products[],5,)*Sales[[#This Row],[Units]]*66</f>
        <v>2871</v>
      </c>
      <c r="J650" s="29" t="str">
        <f>VLOOKUP(Sales[[#This Row],[Product ID]],Products[],3,)</f>
        <v>Practical Business Modeling Course</v>
      </c>
    </row>
    <row r="651" spans="2:10">
      <c r="B651" s="33">
        <v>41015</v>
      </c>
      <c r="C651" s="29" t="s">
        <v>56</v>
      </c>
      <c r="D651" s="29" t="s">
        <v>76</v>
      </c>
      <c r="E651" s="29">
        <v>2</v>
      </c>
      <c r="F651" s="29" t="s">
        <v>58</v>
      </c>
      <c r="G651" s="29" t="s">
        <v>59</v>
      </c>
      <c r="H651" s="34">
        <f>IF(Sales[[#This Row],[Channel]]="Affiliate",VLOOKUP(Sales[[#This Row],[Product ID]],Products[],5,)*VLOOKUP(Sales[[#This Row],[Product ID]],Products[],6,)*Sales[[#This Row],[Units]]*66,0)</f>
        <v>0</v>
      </c>
      <c r="I651" s="35">
        <f>VLOOKUP(Sales[[#This Row],[Product ID]],Products[],5,)*Sales[[#This Row],[Units]]*66</f>
        <v>1980</v>
      </c>
      <c r="J651" s="29" t="str">
        <f>VLOOKUP(Sales[[#This Row],[Product ID]],Products[],3,)</f>
        <v>Cash Flow Template -  V 2.0</v>
      </c>
    </row>
    <row r="652" spans="2:10">
      <c r="B652" s="33">
        <v>41016</v>
      </c>
      <c r="C652" s="29" t="s">
        <v>56</v>
      </c>
      <c r="D652" s="29" t="s">
        <v>57</v>
      </c>
      <c r="E652" s="29">
        <v>1</v>
      </c>
      <c r="F652" s="29" t="s">
        <v>72</v>
      </c>
      <c r="G652" s="29" t="s">
        <v>73</v>
      </c>
      <c r="H652" s="34">
        <f>IF(Sales[[#This Row],[Channel]]="Affiliate",VLOOKUP(Sales[[#This Row],[Product ID]],Products[],5,)*VLOOKUP(Sales[[#This Row],[Product ID]],Products[],6,)*Sales[[#This Row],[Units]]*66,0)</f>
        <v>49.5</v>
      </c>
      <c r="I652" s="35">
        <f>VLOOKUP(Sales[[#This Row],[Product ID]],Products[],5,)*Sales[[#This Row],[Units]]*66</f>
        <v>990</v>
      </c>
      <c r="J652" s="29" t="str">
        <f>VLOOKUP(Sales[[#This Row],[Product ID]],Products[],3,)</f>
        <v>Balance Sheet Template -  V 1.1</v>
      </c>
    </row>
    <row r="653" spans="2:10">
      <c r="B653" s="33">
        <v>41016</v>
      </c>
      <c r="C653" s="29" t="s">
        <v>98</v>
      </c>
      <c r="D653" s="29" t="s">
        <v>69</v>
      </c>
      <c r="E653" s="29">
        <v>4</v>
      </c>
      <c r="F653" s="29" t="s">
        <v>72</v>
      </c>
      <c r="G653" s="29" t="s">
        <v>73</v>
      </c>
      <c r="H653" s="34">
        <f>IF(Sales[[#This Row],[Channel]]="Affiliate",VLOOKUP(Sales[[#This Row],[Product ID]],Products[],5,)*VLOOKUP(Sales[[#This Row],[Product ID]],Products[],6,)*Sales[[#This Row],[Units]]*66,0)</f>
        <v>918.72</v>
      </c>
      <c r="I653" s="35">
        <f>VLOOKUP(Sales[[#This Row],[Product ID]],Products[],5,)*Sales[[#This Row],[Units]]*66</f>
        <v>11484</v>
      </c>
      <c r="J653" s="29" t="str">
        <f>VLOOKUP(Sales[[#This Row],[Product ID]],Products[],3,)</f>
        <v>Practical Business Modeling Course</v>
      </c>
    </row>
    <row r="654" spans="2:10">
      <c r="B654" s="33">
        <v>41016</v>
      </c>
      <c r="C654" s="29" t="s">
        <v>64</v>
      </c>
      <c r="D654" s="29" t="s">
        <v>88</v>
      </c>
      <c r="E654" s="29">
        <v>3</v>
      </c>
      <c r="F654" s="29" t="s">
        <v>72</v>
      </c>
      <c r="G654" s="29" t="s">
        <v>59</v>
      </c>
      <c r="H654" s="34">
        <f>IF(Sales[[#This Row],[Channel]]="Affiliate",VLOOKUP(Sales[[#This Row],[Product ID]],Products[],5,)*VLOOKUP(Sales[[#This Row],[Product ID]],Products[],6,)*Sales[[#This Row],[Units]]*66,0)</f>
        <v>427.68</v>
      </c>
      <c r="I654" s="35">
        <f>VLOOKUP(Sales[[#This Row],[Product ID]],Products[],5,)*Sales[[#This Row],[Units]]*66</f>
        <v>5346</v>
      </c>
      <c r="J654" s="29" t="str">
        <f>VLOOKUP(Sales[[#This Row],[Product ID]],Products[],3,)</f>
        <v>Project Finance - Automated Schedules</v>
      </c>
    </row>
    <row r="655" spans="2:10">
      <c r="B655" s="33">
        <v>41016</v>
      </c>
      <c r="C655" s="29" t="s">
        <v>64</v>
      </c>
      <c r="D655" s="29" t="s">
        <v>86</v>
      </c>
      <c r="E655" s="29">
        <v>1</v>
      </c>
      <c r="F655" s="29" t="s">
        <v>72</v>
      </c>
      <c r="G655" s="29" t="s">
        <v>59</v>
      </c>
      <c r="H655" s="34">
        <f>IF(Sales[[#This Row],[Channel]]="Affiliate",VLOOKUP(Sales[[#This Row],[Product ID]],Products[],5,)*VLOOKUP(Sales[[#This Row],[Product ID]],Products[],6,)*Sales[[#This Row],[Units]]*66,0)</f>
        <v>73.161000000000001</v>
      </c>
      <c r="I655" s="35">
        <f>VLOOKUP(Sales[[#This Row],[Product ID]],Products[],5,)*Sales[[#This Row],[Units]]*66</f>
        <v>1463.2199999999998</v>
      </c>
      <c r="J655" s="29" t="str">
        <f>VLOOKUP(Sales[[#This Row],[Product ID]],Products[],3,)</f>
        <v>StartUp Modeling Template - New</v>
      </c>
    </row>
    <row r="656" spans="2:10">
      <c r="B656" s="33">
        <v>41017</v>
      </c>
      <c r="C656" s="29" t="s">
        <v>64</v>
      </c>
      <c r="D656" s="29" t="s">
        <v>81</v>
      </c>
      <c r="E656" s="29">
        <v>1</v>
      </c>
      <c r="F656" s="29" t="s">
        <v>58</v>
      </c>
      <c r="G656" s="29" t="s">
        <v>59</v>
      </c>
      <c r="H656" s="34">
        <f>IF(Sales[[#This Row],[Channel]]="Affiliate",VLOOKUP(Sales[[#This Row],[Product ID]],Products[],5,)*VLOOKUP(Sales[[#This Row],[Product ID]],Products[],6,)*Sales[[#This Row],[Units]]*66,0)</f>
        <v>0</v>
      </c>
      <c r="I656" s="35">
        <f>VLOOKUP(Sales[[#This Row],[Product ID]],Products[],5,)*Sales[[#This Row],[Units]]*66</f>
        <v>1384.02</v>
      </c>
      <c r="J656" s="29" t="str">
        <f>VLOOKUP(Sales[[#This Row],[Product ID]],Products[],3,)</f>
        <v>Real Estate Template - V 1</v>
      </c>
    </row>
    <row r="657" spans="2:10">
      <c r="B657" s="33">
        <v>41017</v>
      </c>
      <c r="C657" s="29" t="s">
        <v>64</v>
      </c>
      <c r="D657" s="29" t="s">
        <v>81</v>
      </c>
      <c r="E657" s="29">
        <v>4</v>
      </c>
      <c r="F657" s="29" t="s">
        <v>72</v>
      </c>
      <c r="G657" s="29" t="s">
        <v>73</v>
      </c>
      <c r="H657" s="34">
        <f>IF(Sales[[#This Row],[Channel]]="Affiliate",VLOOKUP(Sales[[#This Row],[Product ID]],Products[],5,)*VLOOKUP(Sales[[#This Row],[Product ID]],Products[],6,)*Sales[[#This Row],[Units]]*66,0)</f>
        <v>276.80399999999997</v>
      </c>
      <c r="I657" s="35">
        <f>VLOOKUP(Sales[[#This Row],[Product ID]],Products[],5,)*Sales[[#This Row],[Units]]*66</f>
        <v>5536.08</v>
      </c>
      <c r="J657" s="29" t="str">
        <f>VLOOKUP(Sales[[#This Row],[Product ID]],Products[],3,)</f>
        <v>Real Estate Template - V 1</v>
      </c>
    </row>
    <row r="658" spans="2:10">
      <c r="B658" s="33">
        <v>41017</v>
      </c>
      <c r="C658" s="29" t="s">
        <v>56</v>
      </c>
      <c r="D658" s="29" t="s">
        <v>86</v>
      </c>
      <c r="E658" s="29">
        <v>1</v>
      </c>
      <c r="F658" s="29" t="s">
        <v>72</v>
      </c>
      <c r="G658" s="29" t="s">
        <v>59</v>
      </c>
      <c r="H658" s="34">
        <f>IF(Sales[[#This Row],[Channel]]="Affiliate",VLOOKUP(Sales[[#This Row],[Product ID]],Products[],5,)*VLOOKUP(Sales[[#This Row],[Product ID]],Products[],6,)*Sales[[#This Row],[Units]]*66,0)</f>
        <v>73.161000000000001</v>
      </c>
      <c r="I658" s="35">
        <f>VLOOKUP(Sales[[#This Row],[Product ID]],Products[],5,)*Sales[[#This Row],[Units]]*66</f>
        <v>1463.2199999999998</v>
      </c>
      <c r="J658" s="29" t="str">
        <f>VLOOKUP(Sales[[#This Row],[Product ID]],Products[],3,)</f>
        <v>StartUp Modeling Template - New</v>
      </c>
    </row>
    <row r="659" spans="2:10">
      <c r="B659" s="33">
        <v>41018</v>
      </c>
      <c r="C659" s="29" t="s">
        <v>56</v>
      </c>
      <c r="D659" s="29" t="s">
        <v>88</v>
      </c>
      <c r="E659" s="29">
        <v>3</v>
      </c>
      <c r="F659" s="29" t="s">
        <v>80</v>
      </c>
      <c r="G659" s="29" t="s">
        <v>59</v>
      </c>
      <c r="H659" s="34">
        <f>IF(Sales[[#This Row],[Channel]]="Affiliate",VLOOKUP(Sales[[#This Row],[Product ID]],Products[],5,)*VLOOKUP(Sales[[#This Row],[Product ID]],Products[],6,)*Sales[[#This Row],[Units]]*66,0)</f>
        <v>0</v>
      </c>
      <c r="I659" s="35">
        <f>VLOOKUP(Sales[[#This Row],[Product ID]],Products[],5,)*Sales[[#This Row],[Units]]*66</f>
        <v>5346</v>
      </c>
      <c r="J659" s="29" t="str">
        <f>VLOOKUP(Sales[[#This Row],[Product ID]],Products[],3,)</f>
        <v>Project Finance - Automated Schedules</v>
      </c>
    </row>
    <row r="660" spans="2:10">
      <c r="B660" s="33">
        <v>41018</v>
      </c>
      <c r="C660" s="29" t="s">
        <v>56</v>
      </c>
      <c r="D660" s="29" t="s">
        <v>78</v>
      </c>
      <c r="E660" s="29">
        <v>4</v>
      </c>
      <c r="F660" s="29" t="s">
        <v>72</v>
      </c>
      <c r="G660" s="29" t="s">
        <v>59</v>
      </c>
      <c r="H660" s="34">
        <f>IF(Sales[[#This Row],[Channel]]="Affiliate",VLOOKUP(Sales[[#This Row],[Product ID]],Products[],5,)*VLOOKUP(Sales[[#This Row],[Product ID]],Products[],6,)*Sales[[#This Row],[Units]]*66,0)</f>
        <v>198</v>
      </c>
      <c r="I660" s="35">
        <f>VLOOKUP(Sales[[#This Row],[Product ID]],Products[],5,)*Sales[[#This Row],[Units]]*66</f>
        <v>3960</v>
      </c>
      <c r="J660" s="29" t="str">
        <f>VLOOKUP(Sales[[#This Row],[Product ID]],Products[],3,)</f>
        <v>P&amp;L Statement Template -  V 2.0</v>
      </c>
    </row>
    <row r="661" spans="2:10">
      <c r="B661" s="33">
        <v>41018</v>
      </c>
      <c r="C661" s="29" t="s">
        <v>56</v>
      </c>
      <c r="D661" s="29" t="s">
        <v>69</v>
      </c>
      <c r="E661" s="29">
        <v>1</v>
      </c>
      <c r="F661" s="29" t="s">
        <v>58</v>
      </c>
      <c r="G661" s="29" t="s">
        <v>59</v>
      </c>
      <c r="H661" s="34">
        <f>IF(Sales[[#This Row],[Channel]]="Affiliate",VLOOKUP(Sales[[#This Row],[Product ID]],Products[],5,)*VLOOKUP(Sales[[#This Row],[Product ID]],Products[],6,)*Sales[[#This Row],[Units]]*66,0)</f>
        <v>0</v>
      </c>
      <c r="I661" s="35">
        <f>VLOOKUP(Sales[[#This Row],[Product ID]],Products[],5,)*Sales[[#This Row],[Units]]*66</f>
        <v>2871</v>
      </c>
      <c r="J661" s="29" t="str">
        <f>VLOOKUP(Sales[[#This Row],[Product ID]],Products[],3,)</f>
        <v>Practical Business Modeling Course</v>
      </c>
    </row>
    <row r="662" spans="2:10">
      <c r="B662" s="33">
        <v>41018</v>
      </c>
      <c r="C662" s="29" t="s">
        <v>64</v>
      </c>
      <c r="D662" s="29" t="s">
        <v>76</v>
      </c>
      <c r="E662" s="29">
        <v>4</v>
      </c>
      <c r="F662" s="29" t="s">
        <v>72</v>
      </c>
      <c r="G662" s="29" t="s">
        <v>73</v>
      </c>
      <c r="H662" s="34">
        <f>IF(Sales[[#This Row],[Channel]]="Affiliate",VLOOKUP(Sales[[#This Row],[Product ID]],Products[],5,)*VLOOKUP(Sales[[#This Row],[Product ID]],Products[],6,)*Sales[[#This Row],[Units]]*66,0)</f>
        <v>198</v>
      </c>
      <c r="I662" s="35">
        <f>VLOOKUP(Sales[[#This Row],[Product ID]],Products[],5,)*Sales[[#This Row],[Units]]*66</f>
        <v>3960</v>
      </c>
      <c r="J662" s="29" t="str">
        <f>VLOOKUP(Sales[[#This Row],[Product ID]],Products[],3,)</f>
        <v>Cash Flow Template -  V 2.0</v>
      </c>
    </row>
    <row r="663" spans="2:10">
      <c r="B663" s="33">
        <v>41018</v>
      </c>
      <c r="C663" s="29" t="s">
        <v>56</v>
      </c>
      <c r="D663" s="29" t="s">
        <v>57</v>
      </c>
      <c r="E663" s="29">
        <v>1</v>
      </c>
      <c r="F663" s="29" t="s">
        <v>72</v>
      </c>
      <c r="G663" s="29" t="s">
        <v>59</v>
      </c>
      <c r="H663" s="34">
        <f>IF(Sales[[#This Row],[Channel]]="Affiliate",VLOOKUP(Sales[[#This Row],[Product ID]],Products[],5,)*VLOOKUP(Sales[[#This Row],[Product ID]],Products[],6,)*Sales[[#This Row],[Units]]*66,0)</f>
        <v>49.5</v>
      </c>
      <c r="I663" s="35">
        <f>VLOOKUP(Sales[[#This Row],[Product ID]],Products[],5,)*Sales[[#This Row],[Units]]*66</f>
        <v>990</v>
      </c>
      <c r="J663" s="29" t="str">
        <f>VLOOKUP(Sales[[#This Row],[Product ID]],Products[],3,)</f>
        <v>Balance Sheet Template -  V 1.1</v>
      </c>
    </row>
    <row r="664" spans="2:10">
      <c r="B664" s="33">
        <v>41019</v>
      </c>
      <c r="C664" s="29" t="s">
        <v>56</v>
      </c>
      <c r="D664" s="29" t="s">
        <v>76</v>
      </c>
      <c r="E664" s="29">
        <v>1</v>
      </c>
      <c r="F664" s="29" t="s">
        <v>58</v>
      </c>
      <c r="G664" s="29" t="s">
        <v>59</v>
      </c>
      <c r="H664" s="34">
        <f>IF(Sales[[#This Row],[Channel]]="Affiliate",VLOOKUP(Sales[[#This Row],[Product ID]],Products[],5,)*VLOOKUP(Sales[[#This Row],[Product ID]],Products[],6,)*Sales[[#This Row],[Units]]*66,0)</f>
        <v>0</v>
      </c>
      <c r="I664" s="35">
        <f>VLOOKUP(Sales[[#This Row],[Product ID]],Products[],5,)*Sales[[#This Row],[Units]]*66</f>
        <v>990</v>
      </c>
      <c r="J664" s="29" t="str">
        <f>VLOOKUP(Sales[[#This Row],[Product ID]],Products[],3,)</f>
        <v>Cash Flow Template -  V 2.0</v>
      </c>
    </row>
    <row r="665" spans="2:10">
      <c r="B665" s="33">
        <v>41019</v>
      </c>
      <c r="C665" s="29" t="s">
        <v>56</v>
      </c>
      <c r="D665" s="29" t="s">
        <v>65</v>
      </c>
      <c r="E665" s="29">
        <v>4</v>
      </c>
      <c r="F665" s="29" t="s">
        <v>72</v>
      </c>
      <c r="G665" s="29" t="s">
        <v>59</v>
      </c>
      <c r="H665" s="34">
        <f>IF(Sales[[#This Row],[Channel]]="Affiliate",VLOOKUP(Sales[[#This Row],[Product ID]],Products[],5,)*VLOOKUP(Sales[[#This Row],[Product ID]],Products[],6,)*Sales[[#This Row],[Units]]*66,0)</f>
        <v>31.68</v>
      </c>
      <c r="I665" s="35">
        <f>VLOOKUP(Sales[[#This Row],[Product ID]],Products[],5,)*Sales[[#This Row],[Units]]*66</f>
        <v>1584</v>
      </c>
      <c r="J665" s="29" t="str">
        <f>VLOOKUP(Sales[[#This Row],[Product ID]],Products[],3,)</f>
        <v>Football Field Charts Template</v>
      </c>
    </row>
    <row r="666" spans="2:10">
      <c r="B666" s="33">
        <v>41019</v>
      </c>
      <c r="C666" s="29" t="s">
        <v>64</v>
      </c>
      <c r="D666" s="29" t="s">
        <v>65</v>
      </c>
      <c r="E666" s="29">
        <v>3</v>
      </c>
      <c r="F666" s="29" t="s">
        <v>72</v>
      </c>
      <c r="G666" s="29" t="s">
        <v>59</v>
      </c>
      <c r="H666" s="34">
        <f>IF(Sales[[#This Row],[Channel]]="Affiliate",VLOOKUP(Sales[[#This Row],[Product ID]],Products[],5,)*VLOOKUP(Sales[[#This Row],[Product ID]],Products[],6,)*Sales[[#This Row],[Units]]*66,0)</f>
        <v>23.759999999999998</v>
      </c>
      <c r="I666" s="35">
        <f>VLOOKUP(Sales[[#This Row],[Product ID]],Products[],5,)*Sales[[#This Row],[Units]]*66</f>
        <v>1188</v>
      </c>
      <c r="J666" s="29" t="str">
        <f>VLOOKUP(Sales[[#This Row],[Product ID]],Products[],3,)</f>
        <v>Football Field Charts Template</v>
      </c>
    </row>
    <row r="667" spans="2:10">
      <c r="B667" s="33">
        <v>41019</v>
      </c>
      <c r="C667" s="29" t="s">
        <v>98</v>
      </c>
      <c r="D667" s="29" t="s">
        <v>57</v>
      </c>
      <c r="E667" s="29">
        <v>2</v>
      </c>
      <c r="F667" s="29" t="s">
        <v>72</v>
      </c>
      <c r="G667" s="29" t="s">
        <v>59</v>
      </c>
      <c r="H667" s="34">
        <f>IF(Sales[[#This Row],[Channel]]="Affiliate",VLOOKUP(Sales[[#This Row],[Product ID]],Products[],5,)*VLOOKUP(Sales[[#This Row],[Product ID]],Products[],6,)*Sales[[#This Row],[Units]]*66,0)</f>
        <v>99</v>
      </c>
      <c r="I667" s="35">
        <f>VLOOKUP(Sales[[#This Row],[Product ID]],Products[],5,)*Sales[[#This Row],[Units]]*66</f>
        <v>1980</v>
      </c>
      <c r="J667" s="29" t="str">
        <f>VLOOKUP(Sales[[#This Row],[Product ID]],Products[],3,)</f>
        <v>Balance Sheet Template -  V 1.1</v>
      </c>
    </row>
    <row r="668" spans="2:10">
      <c r="B668" s="33">
        <v>41020</v>
      </c>
      <c r="C668" s="29" t="s">
        <v>64</v>
      </c>
      <c r="D668" s="29" t="s">
        <v>65</v>
      </c>
      <c r="E668" s="29">
        <v>1</v>
      </c>
      <c r="F668" s="29" t="s">
        <v>72</v>
      </c>
      <c r="G668" s="29" t="s">
        <v>59</v>
      </c>
      <c r="H668" s="34">
        <f>IF(Sales[[#This Row],[Channel]]="Affiliate",VLOOKUP(Sales[[#This Row],[Product ID]],Products[],5,)*VLOOKUP(Sales[[#This Row],[Product ID]],Products[],6,)*Sales[[#This Row],[Units]]*66,0)</f>
        <v>7.92</v>
      </c>
      <c r="I668" s="35">
        <f>VLOOKUP(Sales[[#This Row],[Product ID]],Products[],5,)*Sales[[#This Row],[Units]]*66</f>
        <v>396</v>
      </c>
      <c r="J668" s="29" t="str">
        <f>VLOOKUP(Sales[[#This Row],[Product ID]],Products[],3,)</f>
        <v>Football Field Charts Template</v>
      </c>
    </row>
    <row r="669" spans="2:10">
      <c r="B669" s="33">
        <v>41020</v>
      </c>
      <c r="C669" s="29" t="s">
        <v>56</v>
      </c>
      <c r="D669" s="29" t="s">
        <v>70</v>
      </c>
      <c r="E669" s="29">
        <v>4</v>
      </c>
      <c r="F669" s="29" t="s">
        <v>72</v>
      </c>
      <c r="G669" s="29" t="s">
        <v>73</v>
      </c>
      <c r="H669" s="34">
        <f>IF(Sales[[#This Row],[Channel]]="Affiliate",VLOOKUP(Sales[[#This Row],[Product ID]],Products[],5,)*VLOOKUP(Sales[[#This Row],[Product ID]],Products[],6,)*Sales[[#This Row],[Units]]*66,0)</f>
        <v>71.28</v>
      </c>
      <c r="I669" s="35">
        <f>VLOOKUP(Sales[[#This Row],[Product ID]],Products[],5,)*Sales[[#This Row],[Units]]*66</f>
        <v>3564</v>
      </c>
      <c r="J669" s="29" t="str">
        <f>VLOOKUP(Sales[[#This Row],[Product ID]],Products[],3,)</f>
        <v>Ebook - Important Ratios and Metrics</v>
      </c>
    </row>
    <row r="670" spans="2:10">
      <c r="B670" s="33">
        <v>41020</v>
      </c>
      <c r="C670" s="29" t="s">
        <v>56</v>
      </c>
      <c r="D670" s="29" t="s">
        <v>70</v>
      </c>
      <c r="E670" s="29">
        <v>2</v>
      </c>
      <c r="F670" s="29" t="s">
        <v>58</v>
      </c>
      <c r="G670" s="29" t="s">
        <v>59</v>
      </c>
      <c r="H670" s="34">
        <f>IF(Sales[[#This Row],[Channel]]="Affiliate",VLOOKUP(Sales[[#This Row],[Product ID]],Products[],5,)*VLOOKUP(Sales[[#This Row],[Product ID]],Products[],6,)*Sales[[#This Row],[Units]]*66,0)</f>
        <v>0</v>
      </c>
      <c r="I670" s="35">
        <f>VLOOKUP(Sales[[#This Row],[Product ID]],Products[],5,)*Sales[[#This Row],[Units]]*66</f>
        <v>1782</v>
      </c>
      <c r="J670" s="29" t="str">
        <f>VLOOKUP(Sales[[#This Row],[Product ID]],Products[],3,)</f>
        <v>Ebook - Important Ratios and Metrics</v>
      </c>
    </row>
    <row r="671" spans="2:10">
      <c r="B671" s="33">
        <v>41020</v>
      </c>
      <c r="C671" s="29" t="s">
        <v>64</v>
      </c>
      <c r="D671" s="29" t="s">
        <v>57</v>
      </c>
      <c r="E671" s="29">
        <v>3</v>
      </c>
      <c r="F671" s="29" t="s">
        <v>58</v>
      </c>
      <c r="G671" s="29" t="s">
        <v>59</v>
      </c>
      <c r="H671" s="34">
        <f>IF(Sales[[#This Row],[Channel]]="Affiliate",VLOOKUP(Sales[[#This Row],[Product ID]],Products[],5,)*VLOOKUP(Sales[[#This Row],[Product ID]],Products[],6,)*Sales[[#This Row],[Units]]*66,0)</f>
        <v>0</v>
      </c>
      <c r="I671" s="35">
        <f>VLOOKUP(Sales[[#This Row],[Product ID]],Products[],5,)*Sales[[#This Row],[Units]]*66</f>
        <v>2970</v>
      </c>
      <c r="J671" s="29" t="str">
        <f>VLOOKUP(Sales[[#This Row],[Product ID]],Products[],3,)</f>
        <v>Balance Sheet Template -  V 1.1</v>
      </c>
    </row>
    <row r="672" spans="2:10">
      <c r="B672" s="33">
        <v>41020</v>
      </c>
      <c r="C672" s="29" t="s">
        <v>56</v>
      </c>
      <c r="D672" s="29" t="s">
        <v>83</v>
      </c>
      <c r="E672" s="29">
        <v>3</v>
      </c>
      <c r="F672" s="29" t="s">
        <v>58</v>
      </c>
      <c r="G672" s="29" t="s">
        <v>59</v>
      </c>
      <c r="H672" s="34">
        <f>IF(Sales[[#This Row],[Channel]]="Affiliate",VLOOKUP(Sales[[#This Row],[Product ID]],Products[],5,)*VLOOKUP(Sales[[#This Row],[Product ID]],Products[],6,)*Sales[[#This Row],[Units]]*66,0)</f>
        <v>0</v>
      </c>
      <c r="I672" s="35">
        <f>VLOOKUP(Sales[[#This Row],[Product ID]],Products[],5,)*Sales[[#This Row],[Units]]*66</f>
        <v>5934.0599999999995</v>
      </c>
      <c r="J672" s="29" t="str">
        <f>VLOOKUP(Sales[[#This Row],[Product ID]],Products[],3,)</f>
        <v>Cash Flow Modeling Course</v>
      </c>
    </row>
    <row r="673" spans="2:10">
      <c r="B673" s="33">
        <v>41020</v>
      </c>
      <c r="C673" s="29" t="s">
        <v>64</v>
      </c>
      <c r="D673" s="29" t="s">
        <v>81</v>
      </c>
      <c r="E673" s="29">
        <v>2</v>
      </c>
      <c r="F673" s="29" t="s">
        <v>72</v>
      </c>
      <c r="G673" s="29" t="s">
        <v>59</v>
      </c>
      <c r="H673" s="34">
        <f>IF(Sales[[#This Row],[Channel]]="Affiliate",VLOOKUP(Sales[[#This Row],[Product ID]],Products[],5,)*VLOOKUP(Sales[[#This Row],[Product ID]],Products[],6,)*Sales[[#This Row],[Units]]*66,0)</f>
        <v>138.40199999999999</v>
      </c>
      <c r="I673" s="35">
        <f>VLOOKUP(Sales[[#This Row],[Product ID]],Products[],5,)*Sales[[#This Row],[Units]]*66</f>
        <v>2768.04</v>
      </c>
      <c r="J673" s="29" t="str">
        <f>VLOOKUP(Sales[[#This Row],[Product ID]],Products[],3,)</f>
        <v>Real Estate Template - V 1</v>
      </c>
    </row>
    <row r="674" spans="2:10">
      <c r="B674" s="33">
        <v>41021</v>
      </c>
      <c r="C674" s="29" t="s">
        <v>64</v>
      </c>
      <c r="D674" s="29" t="s">
        <v>86</v>
      </c>
      <c r="E674" s="29">
        <v>3</v>
      </c>
      <c r="F674" s="29" t="s">
        <v>80</v>
      </c>
      <c r="G674" s="29" t="s">
        <v>59</v>
      </c>
      <c r="H674" s="34">
        <f>IF(Sales[[#This Row],[Channel]]="Affiliate",VLOOKUP(Sales[[#This Row],[Product ID]],Products[],5,)*VLOOKUP(Sales[[#This Row],[Product ID]],Products[],6,)*Sales[[#This Row],[Units]]*66,0)</f>
        <v>0</v>
      </c>
      <c r="I674" s="35">
        <f>VLOOKUP(Sales[[#This Row],[Product ID]],Products[],5,)*Sales[[#This Row],[Units]]*66</f>
        <v>4389.66</v>
      </c>
      <c r="J674" s="29" t="str">
        <f>VLOOKUP(Sales[[#This Row],[Product ID]],Products[],3,)</f>
        <v>StartUp Modeling Template - New</v>
      </c>
    </row>
    <row r="675" spans="2:10">
      <c r="B675" s="33">
        <v>41022</v>
      </c>
      <c r="C675" s="29" t="s">
        <v>56</v>
      </c>
      <c r="D675" s="29" t="s">
        <v>70</v>
      </c>
      <c r="E675" s="29">
        <v>2</v>
      </c>
      <c r="F675" s="29" t="s">
        <v>58</v>
      </c>
      <c r="G675" s="29" t="s">
        <v>59</v>
      </c>
      <c r="H675" s="34">
        <f>IF(Sales[[#This Row],[Channel]]="Affiliate",VLOOKUP(Sales[[#This Row],[Product ID]],Products[],5,)*VLOOKUP(Sales[[#This Row],[Product ID]],Products[],6,)*Sales[[#This Row],[Units]]*66,0)</f>
        <v>0</v>
      </c>
      <c r="I675" s="35">
        <f>VLOOKUP(Sales[[#This Row],[Product ID]],Products[],5,)*Sales[[#This Row],[Units]]*66</f>
        <v>1782</v>
      </c>
      <c r="J675" s="29" t="str">
        <f>VLOOKUP(Sales[[#This Row],[Product ID]],Products[],3,)</f>
        <v>Ebook - Important Ratios and Metrics</v>
      </c>
    </row>
    <row r="676" spans="2:10">
      <c r="B676" s="33">
        <v>41022</v>
      </c>
      <c r="C676" s="29" t="s">
        <v>64</v>
      </c>
      <c r="D676" s="29" t="s">
        <v>65</v>
      </c>
      <c r="E676" s="29">
        <v>3</v>
      </c>
      <c r="F676" s="29" t="s">
        <v>58</v>
      </c>
      <c r="G676" s="29" t="s">
        <v>73</v>
      </c>
      <c r="H676" s="34">
        <f>IF(Sales[[#This Row],[Channel]]="Affiliate",VLOOKUP(Sales[[#This Row],[Product ID]],Products[],5,)*VLOOKUP(Sales[[#This Row],[Product ID]],Products[],6,)*Sales[[#This Row],[Units]]*66,0)</f>
        <v>0</v>
      </c>
      <c r="I676" s="35">
        <f>VLOOKUP(Sales[[#This Row],[Product ID]],Products[],5,)*Sales[[#This Row],[Units]]*66</f>
        <v>1188</v>
      </c>
      <c r="J676" s="29" t="str">
        <f>VLOOKUP(Sales[[#This Row],[Product ID]],Products[],3,)</f>
        <v>Football Field Charts Template</v>
      </c>
    </row>
    <row r="677" spans="2:10">
      <c r="B677" s="33">
        <v>41022</v>
      </c>
      <c r="C677" s="29" t="s">
        <v>56</v>
      </c>
      <c r="D677" s="29" t="s">
        <v>60</v>
      </c>
      <c r="E677" s="29">
        <v>4</v>
      </c>
      <c r="F677" s="29" t="s">
        <v>72</v>
      </c>
      <c r="G677" s="29" t="s">
        <v>59</v>
      </c>
      <c r="H677" s="34">
        <f>IF(Sales[[#This Row],[Channel]]="Affiliate",VLOOKUP(Sales[[#This Row],[Product ID]],Products[],5,)*VLOOKUP(Sales[[#This Row],[Product ID]],Products[],6,)*Sales[[#This Row],[Units]]*66,0)</f>
        <v>0</v>
      </c>
      <c r="I677" s="35">
        <f>VLOOKUP(Sales[[#This Row],[Product ID]],Products[],5,)*Sales[[#This Row],[Units]]*66</f>
        <v>0</v>
      </c>
      <c r="J677" s="29" t="str">
        <f>VLOOKUP(Sales[[#This Row],[Product ID]],Products[],3,)</f>
        <v>Ebook - Guide to Understanding Financial Statements</v>
      </c>
    </row>
    <row r="678" spans="2:10">
      <c r="B678" s="33">
        <v>41023</v>
      </c>
      <c r="C678" s="29" t="s">
        <v>64</v>
      </c>
      <c r="D678" s="29" t="s">
        <v>81</v>
      </c>
      <c r="E678" s="29">
        <v>1</v>
      </c>
      <c r="F678" s="29" t="s">
        <v>72</v>
      </c>
      <c r="G678" s="29" t="s">
        <v>59</v>
      </c>
      <c r="H678" s="34">
        <f>IF(Sales[[#This Row],[Channel]]="Affiliate",VLOOKUP(Sales[[#This Row],[Product ID]],Products[],5,)*VLOOKUP(Sales[[#This Row],[Product ID]],Products[],6,)*Sales[[#This Row],[Units]]*66,0)</f>
        <v>69.200999999999993</v>
      </c>
      <c r="I678" s="35">
        <f>VLOOKUP(Sales[[#This Row],[Product ID]],Products[],5,)*Sales[[#This Row],[Units]]*66</f>
        <v>1384.02</v>
      </c>
      <c r="J678" s="29" t="str">
        <f>VLOOKUP(Sales[[#This Row],[Product ID]],Products[],3,)</f>
        <v>Real Estate Template - V 1</v>
      </c>
    </row>
    <row r="679" spans="2:10">
      <c r="B679" s="33">
        <v>41023</v>
      </c>
      <c r="C679" s="29" t="s">
        <v>98</v>
      </c>
      <c r="D679" s="29" t="s">
        <v>70</v>
      </c>
      <c r="E679" s="29">
        <v>3</v>
      </c>
      <c r="F679" s="29" t="s">
        <v>58</v>
      </c>
      <c r="G679" s="29" t="s">
        <v>59</v>
      </c>
      <c r="H679" s="34">
        <f>IF(Sales[[#This Row],[Channel]]="Affiliate",VLOOKUP(Sales[[#This Row],[Product ID]],Products[],5,)*VLOOKUP(Sales[[#This Row],[Product ID]],Products[],6,)*Sales[[#This Row],[Units]]*66,0)</f>
        <v>0</v>
      </c>
      <c r="I679" s="35">
        <f>VLOOKUP(Sales[[#This Row],[Product ID]],Products[],5,)*Sales[[#This Row],[Units]]*66</f>
        <v>2673</v>
      </c>
      <c r="J679" s="29" t="str">
        <f>VLOOKUP(Sales[[#This Row],[Product ID]],Products[],3,)</f>
        <v>Ebook - Important Ratios and Metrics</v>
      </c>
    </row>
    <row r="680" spans="2:10">
      <c r="B680" s="33">
        <v>41023</v>
      </c>
      <c r="C680" s="29" t="s">
        <v>64</v>
      </c>
      <c r="D680" s="29" t="s">
        <v>57</v>
      </c>
      <c r="E680" s="29">
        <v>5</v>
      </c>
      <c r="F680" s="29" t="s">
        <v>58</v>
      </c>
      <c r="G680" s="29" t="s">
        <v>59</v>
      </c>
      <c r="H680" s="34">
        <f>IF(Sales[[#This Row],[Channel]]="Affiliate",VLOOKUP(Sales[[#This Row],[Product ID]],Products[],5,)*VLOOKUP(Sales[[#This Row],[Product ID]],Products[],6,)*Sales[[#This Row],[Units]]*66,0)</f>
        <v>0</v>
      </c>
      <c r="I680" s="35">
        <f>VLOOKUP(Sales[[#This Row],[Product ID]],Products[],5,)*Sales[[#This Row],[Units]]*66</f>
        <v>4950</v>
      </c>
      <c r="J680" s="29" t="str">
        <f>VLOOKUP(Sales[[#This Row],[Product ID]],Products[],3,)</f>
        <v>Balance Sheet Template -  V 1.1</v>
      </c>
    </row>
    <row r="681" spans="2:10">
      <c r="B681" s="33">
        <v>41023</v>
      </c>
      <c r="C681" s="29" t="s">
        <v>56</v>
      </c>
      <c r="D681" s="29" t="s">
        <v>70</v>
      </c>
      <c r="E681" s="29">
        <v>1</v>
      </c>
      <c r="F681" s="29" t="s">
        <v>58</v>
      </c>
      <c r="G681" s="29" t="s">
        <v>59</v>
      </c>
      <c r="H681" s="34">
        <f>IF(Sales[[#This Row],[Channel]]="Affiliate",VLOOKUP(Sales[[#This Row],[Product ID]],Products[],5,)*VLOOKUP(Sales[[#This Row],[Product ID]],Products[],6,)*Sales[[#This Row],[Units]]*66,0)</f>
        <v>0</v>
      </c>
      <c r="I681" s="35">
        <f>VLOOKUP(Sales[[#This Row],[Product ID]],Products[],5,)*Sales[[#This Row],[Units]]*66</f>
        <v>891</v>
      </c>
      <c r="J681" s="29" t="str">
        <f>VLOOKUP(Sales[[#This Row],[Product ID]],Products[],3,)</f>
        <v>Ebook - Important Ratios and Metrics</v>
      </c>
    </row>
    <row r="682" spans="2:10">
      <c r="B682" s="33">
        <v>41024</v>
      </c>
      <c r="C682" s="29" t="s">
        <v>98</v>
      </c>
      <c r="D682" s="29" t="s">
        <v>69</v>
      </c>
      <c r="E682" s="29">
        <v>3</v>
      </c>
      <c r="F682" s="29" t="s">
        <v>58</v>
      </c>
      <c r="G682" s="29" t="s">
        <v>59</v>
      </c>
      <c r="H682" s="34">
        <f>IF(Sales[[#This Row],[Channel]]="Affiliate",VLOOKUP(Sales[[#This Row],[Product ID]],Products[],5,)*VLOOKUP(Sales[[#This Row],[Product ID]],Products[],6,)*Sales[[#This Row],[Units]]*66,0)</f>
        <v>0</v>
      </c>
      <c r="I682" s="35">
        <f>VLOOKUP(Sales[[#This Row],[Product ID]],Products[],5,)*Sales[[#This Row],[Units]]*66</f>
        <v>8613</v>
      </c>
      <c r="J682" s="29" t="str">
        <f>VLOOKUP(Sales[[#This Row],[Product ID]],Products[],3,)</f>
        <v>Practical Business Modeling Course</v>
      </c>
    </row>
    <row r="683" spans="2:10">
      <c r="B683" s="33">
        <v>41024</v>
      </c>
      <c r="C683" s="29" t="s">
        <v>98</v>
      </c>
      <c r="D683" s="29" t="s">
        <v>65</v>
      </c>
      <c r="E683" s="29">
        <v>3</v>
      </c>
      <c r="F683" s="29" t="s">
        <v>80</v>
      </c>
      <c r="G683" s="29" t="s">
        <v>59</v>
      </c>
      <c r="H683" s="34">
        <f>IF(Sales[[#This Row],[Channel]]="Affiliate",VLOOKUP(Sales[[#This Row],[Product ID]],Products[],5,)*VLOOKUP(Sales[[#This Row],[Product ID]],Products[],6,)*Sales[[#This Row],[Units]]*66,0)</f>
        <v>0</v>
      </c>
      <c r="I683" s="35">
        <f>VLOOKUP(Sales[[#This Row],[Product ID]],Products[],5,)*Sales[[#This Row],[Units]]*66</f>
        <v>1188</v>
      </c>
      <c r="J683" s="29" t="str">
        <f>VLOOKUP(Sales[[#This Row],[Product ID]],Products[],3,)</f>
        <v>Football Field Charts Template</v>
      </c>
    </row>
    <row r="684" spans="2:10">
      <c r="B684" s="33">
        <v>41025</v>
      </c>
      <c r="C684" s="29" t="s">
        <v>64</v>
      </c>
      <c r="D684" s="29" t="s">
        <v>57</v>
      </c>
      <c r="E684" s="29">
        <v>4</v>
      </c>
      <c r="F684" s="29" t="s">
        <v>58</v>
      </c>
      <c r="G684" s="29" t="s">
        <v>73</v>
      </c>
      <c r="H684" s="34">
        <f>IF(Sales[[#This Row],[Channel]]="Affiliate",VLOOKUP(Sales[[#This Row],[Product ID]],Products[],5,)*VLOOKUP(Sales[[#This Row],[Product ID]],Products[],6,)*Sales[[#This Row],[Units]]*66,0)</f>
        <v>0</v>
      </c>
      <c r="I684" s="35">
        <f>VLOOKUP(Sales[[#This Row],[Product ID]],Products[],5,)*Sales[[#This Row],[Units]]*66</f>
        <v>3960</v>
      </c>
      <c r="J684" s="29" t="str">
        <f>VLOOKUP(Sales[[#This Row],[Product ID]],Products[],3,)</f>
        <v>Balance Sheet Template -  V 1.1</v>
      </c>
    </row>
    <row r="685" spans="2:10">
      <c r="B685" s="33">
        <v>41025</v>
      </c>
      <c r="C685" s="29" t="s">
        <v>56</v>
      </c>
      <c r="D685" s="29" t="s">
        <v>86</v>
      </c>
      <c r="E685" s="29">
        <v>3</v>
      </c>
      <c r="F685" s="29" t="s">
        <v>58</v>
      </c>
      <c r="G685" s="29" t="s">
        <v>73</v>
      </c>
      <c r="H685" s="34">
        <f>IF(Sales[[#This Row],[Channel]]="Affiliate",VLOOKUP(Sales[[#This Row],[Product ID]],Products[],5,)*VLOOKUP(Sales[[#This Row],[Product ID]],Products[],6,)*Sales[[#This Row],[Units]]*66,0)</f>
        <v>0</v>
      </c>
      <c r="I685" s="35">
        <f>VLOOKUP(Sales[[#This Row],[Product ID]],Products[],5,)*Sales[[#This Row],[Units]]*66</f>
        <v>4389.66</v>
      </c>
      <c r="J685" s="29" t="str">
        <f>VLOOKUP(Sales[[#This Row],[Product ID]],Products[],3,)</f>
        <v>StartUp Modeling Template - New</v>
      </c>
    </row>
    <row r="686" spans="2:10">
      <c r="B686" s="33">
        <v>41026</v>
      </c>
      <c r="C686" s="29" t="s">
        <v>64</v>
      </c>
      <c r="D686" s="29" t="s">
        <v>76</v>
      </c>
      <c r="E686" s="29">
        <v>3</v>
      </c>
      <c r="F686" s="29" t="s">
        <v>72</v>
      </c>
      <c r="G686" s="29" t="s">
        <v>59</v>
      </c>
      <c r="H686" s="34">
        <f>IF(Sales[[#This Row],[Channel]]="Affiliate",VLOOKUP(Sales[[#This Row],[Product ID]],Products[],5,)*VLOOKUP(Sales[[#This Row],[Product ID]],Products[],6,)*Sales[[#This Row],[Units]]*66,0)</f>
        <v>148.5</v>
      </c>
      <c r="I686" s="35">
        <f>VLOOKUP(Sales[[#This Row],[Product ID]],Products[],5,)*Sales[[#This Row],[Units]]*66</f>
        <v>2970</v>
      </c>
      <c r="J686" s="29" t="str">
        <f>VLOOKUP(Sales[[#This Row],[Product ID]],Products[],3,)</f>
        <v>Cash Flow Template -  V 2.0</v>
      </c>
    </row>
    <row r="687" spans="2:10">
      <c r="B687" s="33">
        <v>41027</v>
      </c>
      <c r="C687" s="29" t="s">
        <v>64</v>
      </c>
      <c r="D687" s="29" t="s">
        <v>69</v>
      </c>
      <c r="E687" s="29">
        <v>2</v>
      </c>
      <c r="F687" s="29" t="s">
        <v>58</v>
      </c>
      <c r="G687" s="29" t="s">
        <v>59</v>
      </c>
      <c r="H687" s="34">
        <f>IF(Sales[[#This Row],[Channel]]="Affiliate",VLOOKUP(Sales[[#This Row],[Product ID]],Products[],5,)*VLOOKUP(Sales[[#This Row],[Product ID]],Products[],6,)*Sales[[#This Row],[Units]]*66,0)</f>
        <v>0</v>
      </c>
      <c r="I687" s="35">
        <f>VLOOKUP(Sales[[#This Row],[Product ID]],Products[],5,)*Sales[[#This Row],[Units]]*66</f>
        <v>5742</v>
      </c>
      <c r="J687" s="29" t="str">
        <f>VLOOKUP(Sales[[#This Row],[Product ID]],Products[],3,)</f>
        <v>Practical Business Modeling Course</v>
      </c>
    </row>
    <row r="688" spans="2:10">
      <c r="B688" s="33">
        <v>41027</v>
      </c>
      <c r="C688" s="29" t="s">
        <v>98</v>
      </c>
      <c r="D688" s="29" t="s">
        <v>76</v>
      </c>
      <c r="E688" s="29">
        <v>3</v>
      </c>
      <c r="F688" s="29" t="s">
        <v>72</v>
      </c>
      <c r="G688" s="29" t="s">
        <v>59</v>
      </c>
      <c r="H688" s="34">
        <f>IF(Sales[[#This Row],[Channel]]="Affiliate",VLOOKUP(Sales[[#This Row],[Product ID]],Products[],5,)*VLOOKUP(Sales[[#This Row],[Product ID]],Products[],6,)*Sales[[#This Row],[Units]]*66,0)</f>
        <v>148.5</v>
      </c>
      <c r="I688" s="35">
        <f>VLOOKUP(Sales[[#This Row],[Product ID]],Products[],5,)*Sales[[#This Row],[Units]]*66</f>
        <v>2970</v>
      </c>
      <c r="J688" s="29" t="str">
        <f>VLOOKUP(Sales[[#This Row],[Product ID]],Products[],3,)</f>
        <v>Cash Flow Template -  V 2.0</v>
      </c>
    </row>
    <row r="689" spans="2:10">
      <c r="B689" s="33">
        <v>41027</v>
      </c>
      <c r="C689" s="29" t="s">
        <v>64</v>
      </c>
      <c r="D689" s="29" t="s">
        <v>86</v>
      </c>
      <c r="E689" s="29">
        <v>2</v>
      </c>
      <c r="F689" s="29" t="s">
        <v>80</v>
      </c>
      <c r="G689" s="29" t="s">
        <v>73</v>
      </c>
      <c r="H689" s="34">
        <f>IF(Sales[[#This Row],[Channel]]="Affiliate",VLOOKUP(Sales[[#This Row],[Product ID]],Products[],5,)*VLOOKUP(Sales[[#This Row],[Product ID]],Products[],6,)*Sales[[#This Row],[Units]]*66,0)</f>
        <v>0</v>
      </c>
      <c r="I689" s="35">
        <f>VLOOKUP(Sales[[#This Row],[Product ID]],Products[],5,)*Sales[[#This Row],[Units]]*66</f>
        <v>2926.4399999999996</v>
      </c>
      <c r="J689" s="29" t="str">
        <f>VLOOKUP(Sales[[#This Row],[Product ID]],Products[],3,)</f>
        <v>StartUp Modeling Template - New</v>
      </c>
    </row>
    <row r="690" spans="2:10">
      <c r="B690" s="33">
        <v>41028</v>
      </c>
      <c r="C690" s="29" t="s">
        <v>64</v>
      </c>
      <c r="D690" s="29" t="s">
        <v>70</v>
      </c>
      <c r="E690" s="29">
        <v>4</v>
      </c>
      <c r="F690" s="29" t="s">
        <v>58</v>
      </c>
      <c r="G690" s="29" t="s">
        <v>59</v>
      </c>
      <c r="H690" s="34">
        <f>IF(Sales[[#This Row],[Channel]]="Affiliate",VLOOKUP(Sales[[#This Row],[Product ID]],Products[],5,)*VLOOKUP(Sales[[#This Row],[Product ID]],Products[],6,)*Sales[[#This Row],[Units]]*66,0)</f>
        <v>0</v>
      </c>
      <c r="I690" s="35">
        <f>VLOOKUP(Sales[[#This Row],[Product ID]],Products[],5,)*Sales[[#This Row],[Units]]*66</f>
        <v>3564</v>
      </c>
      <c r="J690" s="29" t="str">
        <f>VLOOKUP(Sales[[#This Row],[Product ID]],Products[],3,)</f>
        <v>Ebook - Important Ratios and Metrics</v>
      </c>
    </row>
    <row r="691" spans="2:10">
      <c r="B691" s="33">
        <v>41028</v>
      </c>
      <c r="C691" s="29" t="s">
        <v>64</v>
      </c>
      <c r="D691" s="29" t="s">
        <v>65</v>
      </c>
      <c r="E691" s="29">
        <v>2</v>
      </c>
      <c r="F691" s="29" t="s">
        <v>58</v>
      </c>
      <c r="G691" s="29" t="s">
        <v>59</v>
      </c>
      <c r="H691" s="34">
        <f>IF(Sales[[#This Row],[Channel]]="Affiliate",VLOOKUP(Sales[[#This Row],[Product ID]],Products[],5,)*VLOOKUP(Sales[[#This Row],[Product ID]],Products[],6,)*Sales[[#This Row],[Units]]*66,0)</f>
        <v>0</v>
      </c>
      <c r="I691" s="35">
        <f>VLOOKUP(Sales[[#This Row],[Product ID]],Products[],5,)*Sales[[#This Row],[Units]]*66</f>
        <v>792</v>
      </c>
      <c r="J691" s="29" t="str">
        <f>VLOOKUP(Sales[[#This Row],[Product ID]],Products[],3,)</f>
        <v>Football Field Charts Template</v>
      </c>
    </row>
    <row r="692" spans="2:10">
      <c r="B692" s="33">
        <v>41028</v>
      </c>
      <c r="C692" s="29" t="s">
        <v>64</v>
      </c>
      <c r="D692" s="29" t="s">
        <v>76</v>
      </c>
      <c r="E692" s="29">
        <v>3</v>
      </c>
      <c r="F692" s="29" t="s">
        <v>58</v>
      </c>
      <c r="G692" s="29" t="s">
        <v>59</v>
      </c>
      <c r="H692" s="34">
        <f>IF(Sales[[#This Row],[Channel]]="Affiliate",VLOOKUP(Sales[[#This Row],[Product ID]],Products[],5,)*VLOOKUP(Sales[[#This Row],[Product ID]],Products[],6,)*Sales[[#This Row],[Units]]*66,0)</f>
        <v>0</v>
      </c>
      <c r="I692" s="35">
        <f>VLOOKUP(Sales[[#This Row],[Product ID]],Products[],5,)*Sales[[#This Row],[Units]]*66</f>
        <v>2970</v>
      </c>
      <c r="J692" s="29" t="str">
        <f>VLOOKUP(Sales[[#This Row],[Product ID]],Products[],3,)</f>
        <v>Cash Flow Template -  V 2.0</v>
      </c>
    </row>
    <row r="693" spans="2:10">
      <c r="B693" s="33">
        <v>41028</v>
      </c>
      <c r="C693" s="29" t="s">
        <v>56</v>
      </c>
      <c r="D693" s="29" t="s">
        <v>78</v>
      </c>
      <c r="E693" s="29">
        <v>4</v>
      </c>
      <c r="F693" s="29" t="s">
        <v>58</v>
      </c>
      <c r="G693" s="29" t="s">
        <v>59</v>
      </c>
      <c r="H693" s="34">
        <f>IF(Sales[[#This Row],[Channel]]="Affiliate",VLOOKUP(Sales[[#This Row],[Product ID]],Products[],5,)*VLOOKUP(Sales[[#This Row],[Product ID]],Products[],6,)*Sales[[#This Row],[Units]]*66,0)</f>
        <v>0</v>
      </c>
      <c r="I693" s="35">
        <f>VLOOKUP(Sales[[#This Row],[Product ID]],Products[],5,)*Sales[[#This Row],[Units]]*66</f>
        <v>3960</v>
      </c>
      <c r="J693" s="29" t="str">
        <f>VLOOKUP(Sales[[#This Row],[Product ID]],Products[],3,)</f>
        <v>P&amp;L Statement Template -  V 2.0</v>
      </c>
    </row>
    <row r="694" spans="2:10">
      <c r="B694" s="33">
        <v>41029</v>
      </c>
      <c r="C694" s="29" t="s">
        <v>56</v>
      </c>
      <c r="D694" s="29" t="s">
        <v>83</v>
      </c>
      <c r="E694" s="29">
        <v>4</v>
      </c>
      <c r="F694" s="29" t="s">
        <v>72</v>
      </c>
      <c r="G694" s="29" t="s">
        <v>73</v>
      </c>
      <c r="H694" s="34">
        <f>IF(Sales[[#This Row],[Channel]]="Affiliate",VLOOKUP(Sales[[#This Row],[Product ID]],Products[],5,)*VLOOKUP(Sales[[#This Row],[Product ID]],Products[],6,)*Sales[[#This Row],[Units]]*66,0)</f>
        <v>632.96640000000002</v>
      </c>
      <c r="I694" s="35">
        <f>VLOOKUP(Sales[[#This Row],[Product ID]],Products[],5,)*Sales[[#This Row],[Units]]*66</f>
        <v>7912.08</v>
      </c>
      <c r="J694" s="29" t="str">
        <f>VLOOKUP(Sales[[#This Row],[Product ID]],Products[],3,)</f>
        <v>Cash Flow Modeling Course</v>
      </c>
    </row>
    <row r="695" spans="2:10">
      <c r="B695" s="33">
        <v>41029</v>
      </c>
      <c r="C695" s="29" t="s">
        <v>56</v>
      </c>
      <c r="D695" s="29" t="s">
        <v>83</v>
      </c>
      <c r="E695" s="29">
        <v>1</v>
      </c>
      <c r="F695" s="29" t="s">
        <v>58</v>
      </c>
      <c r="G695" s="29" t="s">
        <v>59</v>
      </c>
      <c r="H695" s="34">
        <f>IF(Sales[[#This Row],[Channel]]="Affiliate",VLOOKUP(Sales[[#This Row],[Product ID]],Products[],5,)*VLOOKUP(Sales[[#This Row],[Product ID]],Products[],6,)*Sales[[#This Row],[Units]]*66,0)</f>
        <v>0</v>
      </c>
      <c r="I695" s="35">
        <f>VLOOKUP(Sales[[#This Row],[Product ID]],Products[],5,)*Sales[[#This Row],[Units]]*66</f>
        <v>1978.02</v>
      </c>
      <c r="J695" s="29" t="str">
        <f>VLOOKUP(Sales[[#This Row],[Product ID]],Products[],3,)</f>
        <v>Cash Flow Modeling Course</v>
      </c>
    </row>
    <row r="696" spans="2:10">
      <c r="B696" s="33">
        <v>41029</v>
      </c>
      <c r="C696" s="29" t="s">
        <v>64</v>
      </c>
      <c r="D696" s="29" t="s">
        <v>57</v>
      </c>
      <c r="E696" s="29">
        <v>3</v>
      </c>
      <c r="F696" s="29" t="s">
        <v>72</v>
      </c>
      <c r="G696" s="29" t="s">
        <v>73</v>
      </c>
      <c r="H696" s="34">
        <f>IF(Sales[[#This Row],[Channel]]="Affiliate",VLOOKUP(Sales[[#This Row],[Product ID]],Products[],5,)*VLOOKUP(Sales[[#This Row],[Product ID]],Products[],6,)*Sales[[#This Row],[Units]]*66,0)</f>
        <v>148.5</v>
      </c>
      <c r="I696" s="35">
        <f>VLOOKUP(Sales[[#This Row],[Product ID]],Products[],5,)*Sales[[#This Row],[Units]]*66</f>
        <v>2970</v>
      </c>
      <c r="J696" s="29" t="str">
        <f>VLOOKUP(Sales[[#This Row],[Product ID]],Products[],3,)</f>
        <v>Balance Sheet Template -  V 1.1</v>
      </c>
    </row>
    <row r="697" spans="2:10">
      <c r="B697" s="33">
        <v>41029</v>
      </c>
      <c r="C697" s="29" t="s">
        <v>64</v>
      </c>
      <c r="D697" s="29" t="s">
        <v>76</v>
      </c>
      <c r="E697" s="29">
        <v>3</v>
      </c>
      <c r="F697" s="29" t="s">
        <v>58</v>
      </c>
      <c r="G697" s="29" t="s">
        <v>73</v>
      </c>
      <c r="H697" s="34">
        <f>IF(Sales[[#This Row],[Channel]]="Affiliate",VLOOKUP(Sales[[#This Row],[Product ID]],Products[],5,)*VLOOKUP(Sales[[#This Row],[Product ID]],Products[],6,)*Sales[[#This Row],[Units]]*66,0)</f>
        <v>0</v>
      </c>
      <c r="I697" s="35">
        <f>VLOOKUP(Sales[[#This Row],[Product ID]],Products[],5,)*Sales[[#This Row],[Units]]*66</f>
        <v>2970</v>
      </c>
      <c r="J697" s="29" t="str">
        <f>VLOOKUP(Sales[[#This Row],[Product ID]],Products[],3,)</f>
        <v>Cash Flow Template -  V 2.0</v>
      </c>
    </row>
    <row r="698" spans="2:10">
      <c r="B698" s="33">
        <v>41030</v>
      </c>
      <c r="C698" s="29" t="s">
        <v>56</v>
      </c>
      <c r="D698" s="29" t="s">
        <v>57</v>
      </c>
      <c r="E698" s="29">
        <v>4</v>
      </c>
      <c r="F698" s="29" t="s">
        <v>58</v>
      </c>
      <c r="G698" s="29" t="s">
        <v>59</v>
      </c>
      <c r="H698" s="34">
        <f>IF(Sales[[#This Row],[Channel]]="Affiliate",VLOOKUP(Sales[[#This Row],[Product ID]],Products[],5,)*VLOOKUP(Sales[[#This Row],[Product ID]],Products[],6,)*Sales[[#This Row],[Units]]*66,0)</f>
        <v>0</v>
      </c>
      <c r="I698" s="35">
        <f>VLOOKUP(Sales[[#This Row],[Product ID]],Products[],5,)*Sales[[#This Row],[Units]]*66</f>
        <v>3960</v>
      </c>
      <c r="J698" s="29" t="str">
        <f>VLOOKUP(Sales[[#This Row],[Product ID]],Products[],3,)</f>
        <v>Balance Sheet Template -  V 1.1</v>
      </c>
    </row>
    <row r="699" spans="2:10">
      <c r="B699" s="33">
        <v>41030</v>
      </c>
      <c r="C699" s="29" t="s">
        <v>64</v>
      </c>
      <c r="D699" s="29" t="s">
        <v>81</v>
      </c>
      <c r="E699" s="29">
        <v>1</v>
      </c>
      <c r="F699" s="29" t="s">
        <v>72</v>
      </c>
      <c r="G699" s="29" t="s">
        <v>73</v>
      </c>
      <c r="H699" s="34">
        <f>IF(Sales[[#This Row],[Channel]]="Affiliate",VLOOKUP(Sales[[#This Row],[Product ID]],Products[],5,)*VLOOKUP(Sales[[#This Row],[Product ID]],Products[],6,)*Sales[[#This Row],[Units]]*66,0)</f>
        <v>69.200999999999993</v>
      </c>
      <c r="I699" s="35">
        <f>VLOOKUP(Sales[[#This Row],[Product ID]],Products[],5,)*Sales[[#This Row],[Units]]*66</f>
        <v>1384.02</v>
      </c>
      <c r="J699" s="29" t="str">
        <f>VLOOKUP(Sales[[#This Row],[Product ID]],Products[],3,)</f>
        <v>Real Estate Template - V 1</v>
      </c>
    </row>
    <row r="700" spans="2:10">
      <c r="B700" s="33">
        <v>41030</v>
      </c>
      <c r="C700" s="29" t="s">
        <v>64</v>
      </c>
      <c r="D700" s="29" t="s">
        <v>84</v>
      </c>
      <c r="E700" s="29">
        <v>1</v>
      </c>
      <c r="F700" s="29" t="s">
        <v>72</v>
      </c>
      <c r="G700" s="29" t="s">
        <v>59</v>
      </c>
      <c r="H700" s="34">
        <f>IF(Sales[[#This Row],[Channel]]="Affiliate",VLOOKUP(Sales[[#This Row],[Product ID]],Products[],5,)*VLOOKUP(Sales[[#This Row],[Product ID]],Products[],6,)*Sales[[#This Row],[Units]]*66,0)</f>
        <v>69.200999999999993</v>
      </c>
      <c r="I700" s="35">
        <f>VLOOKUP(Sales[[#This Row],[Product ID]],Products[],5,)*Sales[[#This Row],[Units]]*66</f>
        <v>1384.02</v>
      </c>
      <c r="J700" s="29" t="str">
        <f>VLOOKUP(Sales[[#This Row],[Product ID]],Products[],3,)</f>
        <v>Project Finance Template - Automated Schedules</v>
      </c>
    </row>
    <row r="701" spans="2:10">
      <c r="B701" s="33">
        <v>41030</v>
      </c>
      <c r="C701" s="29" t="s">
        <v>56</v>
      </c>
      <c r="D701" s="29" t="s">
        <v>78</v>
      </c>
      <c r="E701" s="29">
        <v>3</v>
      </c>
      <c r="F701" s="29" t="s">
        <v>72</v>
      </c>
      <c r="G701" s="29" t="s">
        <v>73</v>
      </c>
      <c r="H701" s="34">
        <f>IF(Sales[[#This Row],[Channel]]="Affiliate",VLOOKUP(Sales[[#This Row],[Product ID]],Products[],5,)*VLOOKUP(Sales[[#This Row],[Product ID]],Products[],6,)*Sales[[#This Row],[Units]]*66,0)</f>
        <v>148.5</v>
      </c>
      <c r="I701" s="35">
        <f>VLOOKUP(Sales[[#This Row],[Product ID]],Products[],5,)*Sales[[#This Row],[Units]]*66</f>
        <v>2970</v>
      </c>
      <c r="J701" s="29" t="str">
        <f>VLOOKUP(Sales[[#This Row],[Product ID]],Products[],3,)</f>
        <v>P&amp;L Statement Template -  V 2.0</v>
      </c>
    </row>
    <row r="702" spans="2:10">
      <c r="B702" s="33">
        <v>41031</v>
      </c>
      <c r="C702" s="29" t="s">
        <v>56</v>
      </c>
      <c r="D702" s="29" t="s">
        <v>65</v>
      </c>
      <c r="E702" s="29">
        <v>1</v>
      </c>
      <c r="F702" s="29" t="s">
        <v>58</v>
      </c>
      <c r="G702" s="29" t="s">
        <v>59</v>
      </c>
      <c r="H702" s="34">
        <f>IF(Sales[[#This Row],[Channel]]="Affiliate",VLOOKUP(Sales[[#This Row],[Product ID]],Products[],5,)*VLOOKUP(Sales[[#This Row],[Product ID]],Products[],6,)*Sales[[#This Row],[Units]]*66,0)</f>
        <v>0</v>
      </c>
      <c r="I702" s="35">
        <f>VLOOKUP(Sales[[#This Row],[Product ID]],Products[],5,)*Sales[[#This Row],[Units]]*66</f>
        <v>396</v>
      </c>
      <c r="J702" s="29" t="str">
        <f>VLOOKUP(Sales[[#This Row],[Product ID]],Products[],3,)</f>
        <v>Football Field Charts Template</v>
      </c>
    </row>
    <row r="703" spans="2:10">
      <c r="B703" s="33">
        <v>41031</v>
      </c>
      <c r="C703" s="29" t="s">
        <v>56</v>
      </c>
      <c r="D703" s="29" t="s">
        <v>84</v>
      </c>
      <c r="E703" s="29">
        <v>3</v>
      </c>
      <c r="F703" s="29" t="s">
        <v>58</v>
      </c>
      <c r="G703" s="29" t="s">
        <v>73</v>
      </c>
      <c r="H703" s="34">
        <f>IF(Sales[[#This Row],[Channel]]="Affiliate",VLOOKUP(Sales[[#This Row],[Product ID]],Products[],5,)*VLOOKUP(Sales[[#This Row],[Product ID]],Products[],6,)*Sales[[#This Row],[Units]]*66,0)</f>
        <v>0</v>
      </c>
      <c r="I703" s="35">
        <f>VLOOKUP(Sales[[#This Row],[Product ID]],Products[],5,)*Sales[[#This Row],[Units]]*66</f>
        <v>4152.0599999999995</v>
      </c>
      <c r="J703" s="29" t="str">
        <f>VLOOKUP(Sales[[#This Row],[Product ID]],Products[],3,)</f>
        <v>Project Finance Template - Automated Schedules</v>
      </c>
    </row>
    <row r="704" spans="2:10">
      <c r="B704" s="33">
        <v>41031</v>
      </c>
      <c r="C704" s="29" t="s">
        <v>56</v>
      </c>
      <c r="D704" s="29" t="s">
        <v>60</v>
      </c>
      <c r="E704" s="29">
        <v>5</v>
      </c>
      <c r="F704" s="29" t="s">
        <v>72</v>
      </c>
      <c r="G704" s="29" t="s">
        <v>59</v>
      </c>
      <c r="H704" s="34">
        <f>IF(Sales[[#This Row],[Channel]]="Affiliate",VLOOKUP(Sales[[#This Row],[Product ID]],Products[],5,)*VLOOKUP(Sales[[#This Row],[Product ID]],Products[],6,)*Sales[[#This Row],[Units]]*66,0)</f>
        <v>0</v>
      </c>
      <c r="I704" s="35">
        <f>VLOOKUP(Sales[[#This Row],[Product ID]],Products[],5,)*Sales[[#This Row],[Units]]*66</f>
        <v>0</v>
      </c>
      <c r="J704" s="29" t="str">
        <f>VLOOKUP(Sales[[#This Row],[Product ID]],Products[],3,)</f>
        <v>Ebook - Guide to Understanding Financial Statements</v>
      </c>
    </row>
    <row r="705" spans="2:10">
      <c r="B705" s="33">
        <v>41031</v>
      </c>
      <c r="C705" s="29" t="s">
        <v>56</v>
      </c>
      <c r="D705" s="29" t="s">
        <v>83</v>
      </c>
      <c r="E705" s="29">
        <v>2</v>
      </c>
      <c r="F705" s="29" t="s">
        <v>80</v>
      </c>
      <c r="G705" s="29" t="s">
        <v>59</v>
      </c>
      <c r="H705" s="34">
        <f>IF(Sales[[#This Row],[Channel]]="Affiliate",VLOOKUP(Sales[[#This Row],[Product ID]],Products[],5,)*VLOOKUP(Sales[[#This Row],[Product ID]],Products[],6,)*Sales[[#This Row],[Units]]*66,0)</f>
        <v>0</v>
      </c>
      <c r="I705" s="35">
        <f>VLOOKUP(Sales[[#This Row],[Product ID]],Products[],5,)*Sales[[#This Row],[Units]]*66</f>
        <v>3956.04</v>
      </c>
      <c r="J705" s="29" t="str">
        <f>VLOOKUP(Sales[[#This Row],[Product ID]],Products[],3,)</f>
        <v>Cash Flow Modeling Course</v>
      </c>
    </row>
    <row r="706" spans="2:10">
      <c r="B706" s="33">
        <v>41031</v>
      </c>
      <c r="C706" s="29" t="s">
        <v>56</v>
      </c>
      <c r="D706" s="29" t="s">
        <v>86</v>
      </c>
      <c r="E706" s="29">
        <v>5</v>
      </c>
      <c r="F706" s="29" t="s">
        <v>72</v>
      </c>
      <c r="G706" s="29" t="s">
        <v>59</v>
      </c>
      <c r="H706" s="34">
        <f>IF(Sales[[#This Row],[Channel]]="Affiliate",VLOOKUP(Sales[[#This Row],[Product ID]],Products[],5,)*VLOOKUP(Sales[[#This Row],[Product ID]],Products[],6,)*Sales[[#This Row],[Units]]*66,0)</f>
        <v>365.80500000000001</v>
      </c>
      <c r="I706" s="35">
        <f>VLOOKUP(Sales[[#This Row],[Product ID]],Products[],5,)*Sales[[#This Row],[Units]]*66</f>
        <v>7316.0999999999995</v>
      </c>
      <c r="J706" s="29" t="str">
        <f>VLOOKUP(Sales[[#This Row],[Product ID]],Products[],3,)</f>
        <v>StartUp Modeling Template - New</v>
      </c>
    </row>
    <row r="707" spans="2:10">
      <c r="B707" s="33">
        <v>41031</v>
      </c>
      <c r="C707" s="29" t="s">
        <v>64</v>
      </c>
      <c r="D707" s="29" t="s">
        <v>78</v>
      </c>
      <c r="E707" s="29">
        <v>4</v>
      </c>
      <c r="F707" s="29" t="s">
        <v>72</v>
      </c>
      <c r="G707" s="29" t="s">
        <v>59</v>
      </c>
      <c r="H707" s="34">
        <f>IF(Sales[[#This Row],[Channel]]="Affiliate",VLOOKUP(Sales[[#This Row],[Product ID]],Products[],5,)*VLOOKUP(Sales[[#This Row],[Product ID]],Products[],6,)*Sales[[#This Row],[Units]]*66,0)</f>
        <v>198</v>
      </c>
      <c r="I707" s="35">
        <f>VLOOKUP(Sales[[#This Row],[Product ID]],Products[],5,)*Sales[[#This Row],[Units]]*66</f>
        <v>3960</v>
      </c>
      <c r="J707" s="29" t="str">
        <f>VLOOKUP(Sales[[#This Row],[Product ID]],Products[],3,)</f>
        <v>P&amp;L Statement Template -  V 2.0</v>
      </c>
    </row>
    <row r="708" spans="2:10">
      <c r="B708" s="33">
        <v>41032</v>
      </c>
      <c r="C708" s="29" t="s">
        <v>64</v>
      </c>
      <c r="D708" s="29" t="s">
        <v>57</v>
      </c>
      <c r="E708" s="29">
        <v>1</v>
      </c>
      <c r="F708" s="29" t="s">
        <v>72</v>
      </c>
      <c r="G708" s="29" t="s">
        <v>73</v>
      </c>
      <c r="H708" s="34">
        <f>IF(Sales[[#This Row],[Channel]]="Affiliate",VLOOKUP(Sales[[#This Row],[Product ID]],Products[],5,)*VLOOKUP(Sales[[#This Row],[Product ID]],Products[],6,)*Sales[[#This Row],[Units]]*66,0)</f>
        <v>49.5</v>
      </c>
      <c r="I708" s="35">
        <f>VLOOKUP(Sales[[#This Row],[Product ID]],Products[],5,)*Sales[[#This Row],[Units]]*66</f>
        <v>990</v>
      </c>
      <c r="J708" s="29" t="str">
        <f>VLOOKUP(Sales[[#This Row],[Product ID]],Products[],3,)</f>
        <v>Balance Sheet Template -  V 1.1</v>
      </c>
    </row>
    <row r="709" spans="2:10">
      <c r="B709" s="33">
        <v>41033</v>
      </c>
      <c r="C709" s="29" t="s">
        <v>64</v>
      </c>
      <c r="D709" s="29" t="s">
        <v>86</v>
      </c>
      <c r="E709" s="29">
        <v>2</v>
      </c>
      <c r="F709" s="29" t="s">
        <v>58</v>
      </c>
      <c r="G709" s="29" t="s">
        <v>59</v>
      </c>
      <c r="H709" s="34">
        <f>IF(Sales[[#This Row],[Channel]]="Affiliate",VLOOKUP(Sales[[#This Row],[Product ID]],Products[],5,)*VLOOKUP(Sales[[#This Row],[Product ID]],Products[],6,)*Sales[[#This Row],[Units]]*66,0)</f>
        <v>0</v>
      </c>
      <c r="I709" s="35">
        <f>VLOOKUP(Sales[[#This Row],[Product ID]],Products[],5,)*Sales[[#This Row],[Units]]*66</f>
        <v>2926.4399999999996</v>
      </c>
      <c r="J709" s="29" t="str">
        <f>VLOOKUP(Sales[[#This Row],[Product ID]],Products[],3,)</f>
        <v>StartUp Modeling Template - New</v>
      </c>
    </row>
    <row r="710" spans="2:10">
      <c r="B710" s="33">
        <v>41034</v>
      </c>
      <c r="C710" s="29" t="s">
        <v>64</v>
      </c>
      <c r="D710" s="29" t="s">
        <v>81</v>
      </c>
      <c r="E710" s="29">
        <v>2</v>
      </c>
      <c r="F710" s="29" t="s">
        <v>72</v>
      </c>
      <c r="G710" s="29" t="s">
        <v>59</v>
      </c>
      <c r="H710" s="34">
        <f>IF(Sales[[#This Row],[Channel]]="Affiliate",VLOOKUP(Sales[[#This Row],[Product ID]],Products[],5,)*VLOOKUP(Sales[[#This Row],[Product ID]],Products[],6,)*Sales[[#This Row],[Units]]*66,0)</f>
        <v>138.40199999999999</v>
      </c>
      <c r="I710" s="35">
        <f>VLOOKUP(Sales[[#This Row],[Product ID]],Products[],5,)*Sales[[#This Row],[Units]]*66</f>
        <v>2768.04</v>
      </c>
      <c r="J710" s="29" t="str">
        <f>VLOOKUP(Sales[[#This Row],[Product ID]],Products[],3,)</f>
        <v>Real Estate Template - V 1</v>
      </c>
    </row>
    <row r="711" spans="2:10">
      <c r="B711" s="33">
        <v>41034</v>
      </c>
      <c r="C711" s="29" t="s">
        <v>56</v>
      </c>
      <c r="D711" s="29" t="s">
        <v>78</v>
      </c>
      <c r="E711" s="29">
        <v>1</v>
      </c>
      <c r="F711" s="29" t="s">
        <v>72</v>
      </c>
      <c r="G711" s="29" t="s">
        <v>59</v>
      </c>
      <c r="H711" s="34">
        <f>IF(Sales[[#This Row],[Channel]]="Affiliate",VLOOKUP(Sales[[#This Row],[Product ID]],Products[],5,)*VLOOKUP(Sales[[#This Row],[Product ID]],Products[],6,)*Sales[[#This Row],[Units]]*66,0)</f>
        <v>49.5</v>
      </c>
      <c r="I711" s="35">
        <f>VLOOKUP(Sales[[#This Row],[Product ID]],Products[],5,)*Sales[[#This Row],[Units]]*66</f>
        <v>990</v>
      </c>
      <c r="J711" s="29" t="str">
        <f>VLOOKUP(Sales[[#This Row],[Product ID]],Products[],3,)</f>
        <v>P&amp;L Statement Template -  V 2.0</v>
      </c>
    </row>
    <row r="712" spans="2:10">
      <c r="B712" s="33">
        <v>41035</v>
      </c>
      <c r="C712" s="29" t="s">
        <v>98</v>
      </c>
      <c r="D712" s="29" t="s">
        <v>88</v>
      </c>
      <c r="E712" s="29">
        <v>2</v>
      </c>
      <c r="F712" s="29" t="s">
        <v>72</v>
      </c>
      <c r="G712" s="29" t="s">
        <v>59</v>
      </c>
      <c r="H712" s="34">
        <f>IF(Sales[[#This Row],[Channel]]="Affiliate",VLOOKUP(Sales[[#This Row],[Product ID]],Products[],5,)*VLOOKUP(Sales[[#This Row],[Product ID]],Products[],6,)*Sales[[#This Row],[Units]]*66,0)</f>
        <v>285.12</v>
      </c>
      <c r="I712" s="35">
        <f>VLOOKUP(Sales[[#This Row],[Product ID]],Products[],5,)*Sales[[#This Row],[Units]]*66</f>
        <v>3564</v>
      </c>
      <c r="J712" s="29" t="str">
        <f>VLOOKUP(Sales[[#This Row],[Product ID]],Products[],3,)</f>
        <v>Project Finance - Automated Schedules</v>
      </c>
    </row>
    <row r="713" spans="2:10">
      <c r="B713" s="33">
        <v>41035</v>
      </c>
      <c r="C713" s="29" t="s">
        <v>64</v>
      </c>
      <c r="D713" s="29" t="s">
        <v>88</v>
      </c>
      <c r="E713" s="29">
        <v>1</v>
      </c>
      <c r="F713" s="29" t="s">
        <v>72</v>
      </c>
      <c r="G713" s="29" t="s">
        <v>73</v>
      </c>
      <c r="H713" s="34">
        <f>IF(Sales[[#This Row],[Channel]]="Affiliate",VLOOKUP(Sales[[#This Row],[Product ID]],Products[],5,)*VLOOKUP(Sales[[#This Row],[Product ID]],Products[],6,)*Sales[[#This Row],[Units]]*66,0)</f>
        <v>142.56</v>
      </c>
      <c r="I713" s="35">
        <f>VLOOKUP(Sales[[#This Row],[Product ID]],Products[],5,)*Sales[[#This Row],[Units]]*66</f>
        <v>1782</v>
      </c>
      <c r="J713" s="29" t="str">
        <f>VLOOKUP(Sales[[#This Row],[Product ID]],Products[],3,)</f>
        <v>Project Finance - Automated Schedules</v>
      </c>
    </row>
    <row r="714" spans="2:10">
      <c r="B714" s="33">
        <v>41035</v>
      </c>
      <c r="C714" s="29" t="s">
        <v>56</v>
      </c>
      <c r="D714" s="29" t="s">
        <v>76</v>
      </c>
      <c r="E714" s="29">
        <v>3</v>
      </c>
      <c r="F714" s="29" t="s">
        <v>58</v>
      </c>
      <c r="G714" s="29" t="s">
        <v>73</v>
      </c>
      <c r="H714" s="34">
        <f>IF(Sales[[#This Row],[Channel]]="Affiliate",VLOOKUP(Sales[[#This Row],[Product ID]],Products[],5,)*VLOOKUP(Sales[[#This Row],[Product ID]],Products[],6,)*Sales[[#This Row],[Units]]*66,0)</f>
        <v>0</v>
      </c>
      <c r="I714" s="35">
        <f>VLOOKUP(Sales[[#This Row],[Product ID]],Products[],5,)*Sales[[#This Row],[Units]]*66</f>
        <v>2970</v>
      </c>
      <c r="J714" s="29" t="str">
        <f>VLOOKUP(Sales[[#This Row],[Product ID]],Products[],3,)</f>
        <v>Cash Flow Template -  V 2.0</v>
      </c>
    </row>
    <row r="715" spans="2:10">
      <c r="B715" s="33">
        <v>41035</v>
      </c>
      <c r="C715" s="29" t="s">
        <v>64</v>
      </c>
      <c r="D715" s="29" t="s">
        <v>60</v>
      </c>
      <c r="E715" s="29">
        <v>3</v>
      </c>
      <c r="F715" s="29" t="s">
        <v>72</v>
      </c>
      <c r="G715" s="29" t="s">
        <v>59</v>
      </c>
      <c r="H715" s="34">
        <f>IF(Sales[[#This Row],[Channel]]="Affiliate",VLOOKUP(Sales[[#This Row],[Product ID]],Products[],5,)*VLOOKUP(Sales[[#This Row],[Product ID]],Products[],6,)*Sales[[#This Row],[Units]]*66,0)</f>
        <v>0</v>
      </c>
      <c r="I715" s="35">
        <f>VLOOKUP(Sales[[#This Row],[Product ID]],Products[],5,)*Sales[[#This Row],[Units]]*66</f>
        <v>0</v>
      </c>
      <c r="J715" s="29" t="str">
        <f>VLOOKUP(Sales[[#This Row],[Product ID]],Products[],3,)</f>
        <v>Ebook - Guide to Understanding Financial Statements</v>
      </c>
    </row>
    <row r="716" spans="2:10">
      <c r="B716" s="33">
        <v>41035</v>
      </c>
      <c r="C716" s="29" t="s">
        <v>64</v>
      </c>
      <c r="D716" s="29" t="s">
        <v>84</v>
      </c>
      <c r="E716" s="29">
        <v>1</v>
      </c>
      <c r="F716" s="29" t="s">
        <v>58</v>
      </c>
      <c r="G716" s="29" t="s">
        <v>59</v>
      </c>
      <c r="H716" s="34">
        <f>IF(Sales[[#This Row],[Channel]]="Affiliate",VLOOKUP(Sales[[#This Row],[Product ID]],Products[],5,)*VLOOKUP(Sales[[#This Row],[Product ID]],Products[],6,)*Sales[[#This Row],[Units]]*66,0)</f>
        <v>0</v>
      </c>
      <c r="I716" s="35">
        <f>VLOOKUP(Sales[[#This Row],[Product ID]],Products[],5,)*Sales[[#This Row],[Units]]*66</f>
        <v>1384.02</v>
      </c>
      <c r="J716" s="29" t="str">
        <f>VLOOKUP(Sales[[#This Row],[Product ID]],Products[],3,)</f>
        <v>Project Finance Template - Automated Schedules</v>
      </c>
    </row>
    <row r="717" spans="2:10">
      <c r="B717" s="33">
        <v>41035</v>
      </c>
      <c r="C717" s="29" t="s">
        <v>56</v>
      </c>
      <c r="D717" s="29" t="s">
        <v>70</v>
      </c>
      <c r="E717" s="29">
        <v>1</v>
      </c>
      <c r="F717" s="29" t="s">
        <v>58</v>
      </c>
      <c r="G717" s="29" t="s">
        <v>59</v>
      </c>
      <c r="H717" s="34">
        <f>IF(Sales[[#This Row],[Channel]]="Affiliate",VLOOKUP(Sales[[#This Row],[Product ID]],Products[],5,)*VLOOKUP(Sales[[#This Row],[Product ID]],Products[],6,)*Sales[[#This Row],[Units]]*66,0)</f>
        <v>0</v>
      </c>
      <c r="I717" s="35">
        <f>VLOOKUP(Sales[[#This Row],[Product ID]],Products[],5,)*Sales[[#This Row],[Units]]*66</f>
        <v>891</v>
      </c>
      <c r="J717" s="29" t="str">
        <f>VLOOKUP(Sales[[#This Row],[Product ID]],Products[],3,)</f>
        <v>Ebook - Important Ratios and Metrics</v>
      </c>
    </row>
    <row r="718" spans="2:10">
      <c r="B718" s="33">
        <v>41036</v>
      </c>
      <c r="C718" s="29" t="s">
        <v>56</v>
      </c>
      <c r="D718" s="29" t="s">
        <v>69</v>
      </c>
      <c r="E718" s="29">
        <v>1</v>
      </c>
      <c r="F718" s="29" t="s">
        <v>72</v>
      </c>
      <c r="G718" s="29" t="s">
        <v>59</v>
      </c>
      <c r="H718" s="34">
        <f>IF(Sales[[#This Row],[Channel]]="Affiliate",VLOOKUP(Sales[[#This Row],[Product ID]],Products[],5,)*VLOOKUP(Sales[[#This Row],[Product ID]],Products[],6,)*Sales[[#This Row],[Units]]*66,0)</f>
        <v>229.68</v>
      </c>
      <c r="I718" s="35">
        <f>VLOOKUP(Sales[[#This Row],[Product ID]],Products[],5,)*Sales[[#This Row],[Units]]*66</f>
        <v>2871</v>
      </c>
      <c r="J718" s="29" t="str">
        <f>VLOOKUP(Sales[[#This Row],[Product ID]],Products[],3,)</f>
        <v>Practical Business Modeling Course</v>
      </c>
    </row>
    <row r="719" spans="2:10">
      <c r="B719" s="33">
        <v>41036</v>
      </c>
      <c r="C719" s="29" t="s">
        <v>56</v>
      </c>
      <c r="D719" s="29" t="s">
        <v>84</v>
      </c>
      <c r="E719" s="29">
        <v>4</v>
      </c>
      <c r="F719" s="29" t="s">
        <v>58</v>
      </c>
      <c r="G719" s="29" t="s">
        <v>59</v>
      </c>
      <c r="H719" s="34">
        <f>IF(Sales[[#This Row],[Channel]]="Affiliate",VLOOKUP(Sales[[#This Row],[Product ID]],Products[],5,)*VLOOKUP(Sales[[#This Row],[Product ID]],Products[],6,)*Sales[[#This Row],[Units]]*66,0)</f>
        <v>0</v>
      </c>
      <c r="I719" s="35">
        <f>VLOOKUP(Sales[[#This Row],[Product ID]],Products[],5,)*Sales[[#This Row],[Units]]*66</f>
        <v>5536.08</v>
      </c>
      <c r="J719" s="29" t="str">
        <f>VLOOKUP(Sales[[#This Row],[Product ID]],Products[],3,)</f>
        <v>Project Finance Template - Automated Schedules</v>
      </c>
    </row>
    <row r="720" spans="2:10">
      <c r="B720" s="33">
        <v>41036</v>
      </c>
      <c r="C720" s="29" t="s">
        <v>98</v>
      </c>
      <c r="D720" s="29" t="s">
        <v>88</v>
      </c>
      <c r="E720" s="29">
        <v>1</v>
      </c>
      <c r="F720" s="29" t="s">
        <v>72</v>
      </c>
      <c r="G720" s="29" t="s">
        <v>59</v>
      </c>
      <c r="H720" s="34">
        <f>IF(Sales[[#This Row],[Channel]]="Affiliate",VLOOKUP(Sales[[#This Row],[Product ID]],Products[],5,)*VLOOKUP(Sales[[#This Row],[Product ID]],Products[],6,)*Sales[[#This Row],[Units]]*66,0)</f>
        <v>142.56</v>
      </c>
      <c r="I720" s="35">
        <f>VLOOKUP(Sales[[#This Row],[Product ID]],Products[],5,)*Sales[[#This Row],[Units]]*66</f>
        <v>1782</v>
      </c>
      <c r="J720" s="29" t="str">
        <f>VLOOKUP(Sales[[#This Row],[Product ID]],Products[],3,)</f>
        <v>Project Finance - Automated Schedules</v>
      </c>
    </row>
    <row r="721" spans="2:10">
      <c r="B721" s="33">
        <v>41036</v>
      </c>
      <c r="C721" s="29" t="s">
        <v>56</v>
      </c>
      <c r="D721" s="29" t="s">
        <v>60</v>
      </c>
      <c r="E721" s="29">
        <v>2</v>
      </c>
      <c r="F721" s="29" t="s">
        <v>58</v>
      </c>
      <c r="G721" s="29" t="s">
        <v>59</v>
      </c>
      <c r="H721" s="34">
        <f>IF(Sales[[#This Row],[Channel]]="Affiliate",VLOOKUP(Sales[[#This Row],[Product ID]],Products[],5,)*VLOOKUP(Sales[[#This Row],[Product ID]],Products[],6,)*Sales[[#This Row],[Units]]*66,0)</f>
        <v>0</v>
      </c>
      <c r="I721" s="35">
        <f>VLOOKUP(Sales[[#This Row],[Product ID]],Products[],5,)*Sales[[#This Row],[Units]]*66</f>
        <v>0</v>
      </c>
      <c r="J721" s="29" t="str">
        <f>VLOOKUP(Sales[[#This Row],[Product ID]],Products[],3,)</f>
        <v>Ebook - Guide to Understanding Financial Statements</v>
      </c>
    </row>
    <row r="722" spans="2:10">
      <c r="B722" s="33">
        <v>41036</v>
      </c>
      <c r="C722" s="29" t="s">
        <v>56</v>
      </c>
      <c r="D722" s="29" t="s">
        <v>84</v>
      </c>
      <c r="E722" s="29">
        <v>4</v>
      </c>
      <c r="F722" s="29" t="s">
        <v>72</v>
      </c>
      <c r="G722" s="29" t="s">
        <v>59</v>
      </c>
      <c r="H722" s="34">
        <f>IF(Sales[[#This Row],[Channel]]="Affiliate",VLOOKUP(Sales[[#This Row],[Product ID]],Products[],5,)*VLOOKUP(Sales[[#This Row],[Product ID]],Products[],6,)*Sales[[#This Row],[Units]]*66,0)</f>
        <v>276.80399999999997</v>
      </c>
      <c r="I722" s="35">
        <f>VLOOKUP(Sales[[#This Row],[Product ID]],Products[],5,)*Sales[[#This Row],[Units]]*66</f>
        <v>5536.08</v>
      </c>
      <c r="J722" s="29" t="str">
        <f>VLOOKUP(Sales[[#This Row],[Product ID]],Products[],3,)</f>
        <v>Project Finance Template - Automated Schedules</v>
      </c>
    </row>
    <row r="723" spans="2:10">
      <c r="B723" s="33">
        <v>41037</v>
      </c>
      <c r="C723" s="29" t="s">
        <v>56</v>
      </c>
      <c r="D723" s="29" t="s">
        <v>60</v>
      </c>
      <c r="E723" s="29">
        <v>4</v>
      </c>
      <c r="F723" s="29" t="s">
        <v>80</v>
      </c>
      <c r="G723" s="29" t="s">
        <v>73</v>
      </c>
      <c r="H723" s="34">
        <f>IF(Sales[[#This Row],[Channel]]="Affiliate",VLOOKUP(Sales[[#This Row],[Product ID]],Products[],5,)*VLOOKUP(Sales[[#This Row],[Product ID]],Products[],6,)*Sales[[#This Row],[Units]]*66,0)</f>
        <v>0</v>
      </c>
      <c r="I723" s="35">
        <f>VLOOKUP(Sales[[#This Row],[Product ID]],Products[],5,)*Sales[[#This Row],[Units]]*66</f>
        <v>0</v>
      </c>
      <c r="J723" s="29" t="str">
        <f>VLOOKUP(Sales[[#This Row],[Product ID]],Products[],3,)</f>
        <v>Ebook - Guide to Understanding Financial Statements</v>
      </c>
    </row>
    <row r="724" spans="2:10">
      <c r="B724" s="33">
        <v>41037</v>
      </c>
      <c r="C724" s="29" t="s">
        <v>64</v>
      </c>
      <c r="D724" s="29" t="s">
        <v>88</v>
      </c>
      <c r="E724" s="29">
        <v>2</v>
      </c>
      <c r="F724" s="29" t="s">
        <v>58</v>
      </c>
      <c r="G724" s="29" t="s">
        <v>73</v>
      </c>
      <c r="H724" s="34">
        <f>IF(Sales[[#This Row],[Channel]]="Affiliate",VLOOKUP(Sales[[#This Row],[Product ID]],Products[],5,)*VLOOKUP(Sales[[#This Row],[Product ID]],Products[],6,)*Sales[[#This Row],[Units]]*66,0)</f>
        <v>0</v>
      </c>
      <c r="I724" s="35">
        <f>VLOOKUP(Sales[[#This Row],[Product ID]],Products[],5,)*Sales[[#This Row],[Units]]*66</f>
        <v>3564</v>
      </c>
      <c r="J724" s="29" t="str">
        <f>VLOOKUP(Sales[[#This Row],[Product ID]],Products[],3,)</f>
        <v>Project Finance - Automated Schedules</v>
      </c>
    </row>
    <row r="725" spans="2:10">
      <c r="B725" s="33">
        <v>41037</v>
      </c>
      <c r="C725" s="29" t="s">
        <v>64</v>
      </c>
      <c r="D725" s="29" t="s">
        <v>81</v>
      </c>
      <c r="E725" s="29">
        <v>4</v>
      </c>
      <c r="F725" s="29" t="s">
        <v>58</v>
      </c>
      <c r="G725" s="29" t="s">
        <v>73</v>
      </c>
      <c r="H725" s="34">
        <f>IF(Sales[[#This Row],[Channel]]="Affiliate",VLOOKUP(Sales[[#This Row],[Product ID]],Products[],5,)*VLOOKUP(Sales[[#This Row],[Product ID]],Products[],6,)*Sales[[#This Row],[Units]]*66,0)</f>
        <v>0</v>
      </c>
      <c r="I725" s="35">
        <f>VLOOKUP(Sales[[#This Row],[Product ID]],Products[],5,)*Sales[[#This Row],[Units]]*66</f>
        <v>5536.08</v>
      </c>
      <c r="J725" s="29" t="str">
        <f>VLOOKUP(Sales[[#This Row],[Product ID]],Products[],3,)</f>
        <v>Real Estate Template - V 1</v>
      </c>
    </row>
    <row r="726" spans="2:10">
      <c r="B726" s="33">
        <v>41037</v>
      </c>
      <c r="C726" s="29" t="s">
        <v>98</v>
      </c>
      <c r="D726" s="29" t="s">
        <v>84</v>
      </c>
      <c r="E726" s="29">
        <v>4</v>
      </c>
      <c r="F726" s="29" t="s">
        <v>72</v>
      </c>
      <c r="G726" s="29" t="s">
        <v>59</v>
      </c>
      <c r="H726" s="34">
        <f>IF(Sales[[#This Row],[Channel]]="Affiliate",VLOOKUP(Sales[[#This Row],[Product ID]],Products[],5,)*VLOOKUP(Sales[[#This Row],[Product ID]],Products[],6,)*Sales[[#This Row],[Units]]*66,0)</f>
        <v>276.80399999999997</v>
      </c>
      <c r="I726" s="35">
        <f>VLOOKUP(Sales[[#This Row],[Product ID]],Products[],5,)*Sales[[#This Row],[Units]]*66</f>
        <v>5536.08</v>
      </c>
      <c r="J726" s="29" t="str">
        <f>VLOOKUP(Sales[[#This Row],[Product ID]],Products[],3,)</f>
        <v>Project Finance Template - Automated Schedules</v>
      </c>
    </row>
    <row r="727" spans="2:10">
      <c r="B727" s="33">
        <v>41038</v>
      </c>
      <c r="C727" s="29" t="s">
        <v>98</v>
      </c>
      <c r="D727" s="29" t="s">
        <v>65</v>
      </c>
      <c r="E727" s="29">
        <v>1</v>
      </c>
      <c r="F727" s="29" t="s">
        <v>72</v>
      </c>
      <c r="G727" s="29" t="s">
        <v>59</v>
      </c>
      <c r="H727" s="34">
        <f>IF(Sales[[#This Row],[Channel]]="Affiliate",VLOOKUP(Sales[[#This Row],[Product ID]],Products[],5,)*VLOOKUP(Sales[[#This Row],[Product ID]],Products[],6,)*Sales[[#This Row],[Units]]*66,0)</f>
        <v>7.92</v>
      </c>
      <c r="I727" s="35">
        <f>VLOOKUP(Sales[[#This Row],[Product ID]],Products[],5,)*Sales[[#This Row],[Units]]*66</f>
        <v>396</v>
      </c>
      <c r="J727" s="29" t="str">
        <f>VLOOKUP(Sales[[#This Row],[Product ID]],Products[],3,)</f>
        <v>Football Field Charts Template</v>
      </c>
    </row>
    <row r="728" spans="2:10">
      <c r="B728" s="33">
        <v>41038</v>
      </c>
      <c r="C728" s="29" t="s">
        <v>64</v>
      </c>
      <c r="D728" s="29" t="s">
        <v>81</v>
      </c>
      <c r="E728" s="29">
        <v>4</v>
      </c>
      <c r="F728" s="29" t="s">
        <v>58</v>
      </c>
      <c r="G728" s="29" t="s">
        <v>59</v>
      </c>
      <c r="H728" s="34">
        <f>IF(Sales[[#This Row],[Channel]]="Affiliate",VLOOKUP(Sales[[#This Row],[Product ID]],Products[],5,)*VLOOKUP(Sales[[#This Row],[Product ID]],Products[],6,)*Sales[[#This Row],[Units]]*66,0)</f>
        <v>0</v>
      </c>
      <c r="I728" s="35">
        <f>VLOOKUP(Sales[[#This Row],[Product ID]],Products[],5,)*Sales[[#This Row],[Units]]*66</f>
        <v>5536.08</v>
      </c>
      <c r="J728" s="29" t="str">
        <f>VLOOKUP(Sales[[#This Row],[Product ID]],Products[],3,)</f>
        <v>Real Estate Template - V 1</v>
      </c>
    </row>
    <row r="729" spans="2:10">
      <c r="B729" s="33">
        <v>41038</v>
      </c>
      <c r="C729" s="29" t="s">
        <v>56</v>
      </c>
      <c r="D729" s="29" t="s">
        <v>70</v>
      </c>
      <c r="E729" s="29">
        <v>2</v>
      </c>
      <c r="F729" s="29" t="s">
        <v>58</v>
      </c>
      <c r="G729" s="29" t="s">
        <v>59</v>
      </c>
      <c r="H729" s="34">
        <f>IF(Sales[[#This Row],[Channel]]="Affiliate",VLOOKUP(Sales[[#This Row],[Product ID]],Products[],5,)*VLOOKUP(Sales[[#This Row],[Product ID]],Products[],6,)*Sales[[#This Row],[Units]]*66,0)</f>
        <v>0</v>
      </c>
      <c r="I729" s="35">
        <f>VLOOKUP(Sales[[#This Row],[Product ID]],Products[],5,)*Sales[[#This Row],[Units]]*66</f>
        <v>1782</v>
      </c>
      <c r="J729" s="29" t="str">
        <f>VLOOKUP(Sales[[#This Row],[Product ID]],Products[],3,)</f>
        <v>Ebook - Important Ratios and Metrics</v>
      </c>
    </row>
    <row r="730" spans="2:10">
      <c r="B730" s="33">
        <v>41038</v>
      </c>
      <c r="C730" s="29" t="s">
        <v>56</v>
      </c>
      <c r="D730" s="29" t="s">
        <v>81</v>
      </c>
      <c r="E730" s="29">
        <v>3</v>
      </c>
      <c r="F730" s="29" t="s">
        <v>58</v>
      </c>
      <c r="G730" s="29" t="s">
        <v>59</v>
      </c>
      <c r="H730" s="34">
        <f>IF(Sales[[#This Row],[Channel]]="Affiliate",VLOOKUP(Sales[[#This Row],[Product ID]],Products[],5,)*VLOOKUP(Sales[[#This Row],[Product ID]],Products[],6,)*Sales[[#This Row],[Units]]*66,0)</f>
        <v>0</v>
      </c>
      <c r="I730" s="35">
        <f>VLOOKUP(Sales[[#This Row],[Product ID]],Products[],5,)*Sales[[#This Row],[Units]]*66</f>
        <v>4152.0599999999995</v>
      </c>
      <c r="J730" s="29" t="str">
        <f>VLOOKUP(Sales[[#This Row],[Product ID]],Products[],3,)</f>
        <v>Real Estate Template - V 1</v>
      </c>
    </row>
    <row r="731" spans="2:10">
      <c r="B731" s="33">
        <v>41039</v>
      </c>
      <c r="C731" s="29" t="s">
        <v>64</v>
      </c>
      <c r="D731" s="29" t="s">
        <v>81</v>
      </c>
      <c r="E731" s="29">
        <v>3</v>
      </c>
      <c r="F731" s="29" t="s">
        <v>58</v>
      </c>
      <c r="G731" s="29" t="s">
        <v>59</v>
      </c>
      <c r="H731" s="34">
        <f>IF(Sales[[#This Row],[Channel]]="Affiliate",VLOOKUP(Sales[[#This Row],[Product ID]],Products[],5,)*VLOOKUP(Sales[[#This Row],[Product ID]],Products[],6,)*Sales[[#This Row],[Units]]*66,0)</f>
        <v>0</v>
      </c>
      <c r="I731" s="35">
        <f>VLOOKUP(Sales[[#This Row],[Product ID]],Products[],5,)*Sales[[#This Row],[Units]]*66</f>
        <v>4152.0599999999995</v>
      </c>
      <c r="J731" s="29" t="str">
        <f>VLOOKUP(Sales[[#This Row],[Product ID]],Products[],3,)</f>
        <v>Real Estate Template - V 1</v>
      </c>
    </row>
    <row r="732" spans="2:10">
      <c r="B732" s="33">
        <v>41039</v>
      </c>
      <c r="C732" s="29" t="s">
        <v>56</v>
      </c>
      <c r="D732" s="29" t="s">
        <v>76</v>
      </c>
      <c r="E732" s="29">
        <v>3</v>
      </c>
      <c r="F732" s="29" t="s">
        <v>72</v>
      </c>
      <c r="G732" s="29" t="s">
        <v>59</v>
      </c>
      <c r="H732" s="34">
        <f>IF(Sales[[#This Row],[Channel]]="Affiliate",VLOOKUP(Sales[[#This Row],[Product ID]],Products[],5,)*VLOOKUP(Sales[[#This Row],[Product ID]],Products[],6,)*Sales[[#This Row],[Units]]*66,0)</f>
        <v>148.5</v>
      </c>
      <c r="I732" s="35">
        <f>VLOOKUP(Sales[[#This Row],[Product ID]],Products[],5,)*Sales[[#This Row],[Units]]*66</f>
        <v>2970</v>
      </c>
      <c r="J732" s="29" t="str">
        <f>VLOOKUP(Sales[[#This Row],[Product ID]],Products[],3,)</f>
        <v>Cash Flow Template -  V 2.0</v>
      </c>
    </row>
    <row r="733" spans="2:10">
      <c r="B733" s="33">
        <v>41039</v>
      </c>
      <c r="C733" s="29" t="s">
        <v>98</v>
      </c>
      <c r="D733" s="29" t="s">
        <v>60</v>
      </c>
      <c r="E733" s="29">
        <v>3</v>
      </c>
      <c r="F733" s="29" t="s">
        <v>58</v>
      </c>
      <c r="G733" s="29" t="s">
        <v>73</v>
      </c>
      <c r="H733" s="34">
        <f>IF(Sales[[#This Row],[Channel]]="Affiliate",VLOOKUP(Sales[[#This Row],[Product ID]],Products[],5,)*VLOOKUP(Sales[[#This Row],[Product ID]],Products[],6,)*Sales[[#This Row],[Units]]*66,0)</f>
        <v>0</v>
      </c>
      <c r="I733" s="35">
        <f>VLOOKUP(Sales[[#This Row],[Product ID]],Products[],5,)*Sales[[#This Row],[Units]]*66</f>
        <v>0</v>
      </c>
      <c r="J733" s="29" t="str">
        <f>VLOOKUP(Sales[[#This Row],[Product ID]],Products[],3,)</f>
        <v>Ebook - Guide to Understanding Financial Statements</v>
      </c>
    </row>
    <row r="734" spans="2:10">
      <c r="B734" s="33">
        <v>41039</v>
      </c>
      <c r="C734" s="29" t="s">
        <v>64</v>
      </c>
      <c r="D734" s="29" t="s">
        <v>65</v>
      </c>
      <c r="E734" s="29">
        <v>1</v>
      </c>
      <c r="F734" s="29" t="s">
        <v>72</v>
      </c>
      <c r="G734" s="29" t="s">
        <v>59</v>
      </c>
      <c r="H734" s="34">
        <f>IF(Sales[[#This Row],[Channel]]="Affiliate",VLOOKUP(Sales[[#This Row],[Product ID]],Products[],5,)*VLOOKUP(Sales[[#This Row],[Product ID]],Products[],6,)*Sales[[#This Row],[Units]]*66,0)</f>
        <v>7.92</v>
      </c>
      <c r="I734" s="35">
        <f>VLOOKUP(Sales[[#This Row],[Product ID]],Products[],5,)*Sales[[#This Row],[Units]]*66</f>
        <v>396</v>
      </c>
      <c r="J734" s="29" t="str">
        <f>VLOOKUP(Sales[[#This Row],[Product ID]],Products[],3,)</f>
        <v>Football Field Charts Template</v>
      </c>
    </row>
    <row r="735" spans="2:10">
      <c r="B735" s="33">
        <v>41040</v>
      </c>
      <c r="C735" s="29" t="s">
        <v>56</v>
      </c>
      <c r="D735" s="29" t="s">
        <v>57</v>
      </c>
      <c r="E735" s="29">
        <v>3</v>
      </c>
      <c r="F735" s="29" t="s">
        <v>58</v>
      </c>
      <c r="G735" s="29" t="s">
        <v>59</v>
      </c>
      <c r="H735" s="34">
        <f>IF(Sales[[#This Row],[Channel]]="Affiliate",VLOOKUP(Sales[[#This Row],[Product ID]],Products[],5,)*VLOOKUP(Sales[[#This Row],[Product ID]],Products[],6,)*Sales[[#This Row],[Units]]*66,0)</f>
        <v>0</v>
      </c>
      <c r="I735" s="35">
        <f>VLOOKUP(Sales[[#This Row],[Product ID]],Products[],5,)*Sales[[#This Row],[Units]]*66</f>
        <v>2970</v>
      </c>
      <c r="J735" s="29" t="str">
        <f>VLOOKUP(Sales[[#This Row],[Product ID]],Products[],3,)</f>
        <v>Balance Sheet Template -  V 1.1</v>
      </c>
    </row>
    <row r="736" spans="2:10">
      <c r="B736" s="33">
        <v>41040</v>
      </c>
      <c r="C736" s="29" t="s">
        <v>64</v>
      </c>
      <c r="D736" s="29" t="s">
        <v>65</v>
      </c>
      <c r="E736" s="29">
        <v>2</v>
      </c>
      <c r="F736" s="29" t="s">
        <v>58</v>
      </c>
      <c r="G736" s="29" t="s">
        <v>59</v>
      </c>
      <c r="H736" s="34">
        <f>IF(Sales[[#This Row],[Channel]]="Affiliate",VLOOKUP(Sales[[#This Row],[Product ID]],Products[],5,)*VLOOKUP(Sales[[#This Row],[Product ID]],Products[],6,)*Sales[[#This Row],[Units]]*66,0)</f>
        <v>0</v>
      </c>
      <c r="I736" s="35">
        <f>VLOOKUP(Sales[[#This Row],[Product ID]],Products[],5,)*Sales[[#This Row],[Units]]*66</f>
        <v>792</v>
      </c>
      <c r="J736" s="29" t="str">
        <f>VLOOKUP(Sales[[#This Row],[Product ID]],Products[],3,)</f>
        <v>Football Field Charts Template</v>
      </c>
    </row>
    <row r="737" spans="2:10">
      <c r="B737" s="33">
        <v>41040</v>
      </c>
      <c r="C737" s="29" t="s">
        <v>56</v>
      </c>
      <c r="D737" s="29" t="s">
        <v>60</v>
      </c>
      <c r="E737" s="29">
        <v>2</v>
      </c>
      <c r="F737" s="29" t="s">
        <v>58</v>
      </c>
      <c r="G737" s="29" t="s">
        <v>59</v>
      </c>
      <c r="H737" s="34">
        <f>IF(Sales[[#This Row],[Channel]]="Affiliate",VLOOKUP(Sales[[#This Row],[Product ID]],Products[],5,)*VLOOKUP(Sales[[#This Row],[Product ID]],Products[],6,)*Sales[[#This Row],[Units]]*66,0)</f>
        <v>0</v>
      </c>
      <c r="I737" s="35">
        <f>VLOOKUP(Sales[[#This Row],[Product ID]],Products[],5,)*Sales[[#This Row],[Units]]*66</f>
        <v>0</v>
      </c>
      <c r="J737" s="29" t="str">
        <f>VLOOKUP(Sales[[#This Row],[Product ID]],Products[],3,)</f>
        <v>Ebook - Guide to Understanding Financial Statements</v>
      </c>
    </row>
    <row r="738" spans="2:10">
      <c r="B738" s="33">
        <v>41040</v>
      </c>
      <c r="C738" s="29" t="s">
        <v>64</v>
      </c>
      <c r="D738" s="29" t="s">
        <v>81</v>
      </c>
      <c r="E738" s="29">
        <v>2</v>
      </c>
      <c r="F738" s="29" t="s">
        <v>72</v>
      </c>
      <c r="G738" s="29" t="s">
        <v>59</v>
      </c>
      <c r="H738" s="34">
        <f>IF(Sales[[#This Row],[Channel]]="Affiliate",VLOOKUP(Sales[[#This Row],[Product ID]],Products[],5,)*VLOOKUP(Sales[[#This Row],[Product ID]],Products[],6,)*Sales[[#This Row],[Units]]*66,0)</f>
        <v>138.40199999999999</v>
      </c>
      <c r="I738" s="35">
        <f>VLOOKUP(Sales[[#This Row],[Product ID]],Products[],5,)*Sales[[#This Row],[Units]]*66</f>
        <v>2768.04</v>
      </c>
      <c r="J738" s="29" t="str">
        <f>VLOOKUP(Sales[[#This Row],[Product ID]],Products[],3,)</f>
        <v>Real Estate Template - V 1</v>
      </c>
    </row>
    <row r="739" spans="2:10">
      <c r="B739" s="33">
        <v>41040</v>
      </c>
      <c r="C739" s="29" t="s">
        <v>64</v>
      </c>
      <c r="D739" s="29" t="s">
        <v>83</v>
      </c>
      <c r="E739" s="29">
        <v>4</v>
      </c>
      <c r="F739" s="29" t="s">
        <v>58</v>
      </c>
      <c r="G739" s="29" t="s">
        <v>59</v>
      </c>
      <c r="H739" s="34">
        <f>IF(Sales[[#This Row],[Channel]]="Affiliate",VLOOKUP(Sales[[#This Row],[Product ID]],Products[],5,)*VLOOKUP(Sales[[#This Row],[Product ID]],Products[],6,)*Sales[[#This Row],[Units]]*66,0)</f>
        <v>0</v>
      </c>
      <c r="I739" s="35">
        <f>VLOOKUP(Sales[[#This Row],[Product ID]],Products[],5,)*Sales[[#This Row],[Units]]*66</f>
        <v>7912.08</v>
      </c>
      <c r="J739" s="29" t="str">
        <f>VLOOKUP(Sales[[#This Row],[Product ID]],Products[],3,)</f>
        <v>Cash Flow Modeling Course</v>
      </c>
    </row>
    <row r="740" spans="2:10">
      <c r="B740" s="33">
        <v>41041</v>
      </c>
      <c r="C740" s="29" t="s">
        <v>64</v>
      </c>
      <c r="D740" s="29" t="s">
        <v>69</v>
      </c>
      <c r="E740" s="29">
        <v>1</v>
      </c>
      <c r="F740" s="29" t="s">
        <v>72</v>
      </c>
      <c r="G740" s="29" t="s">
        <v>59</v>
      </c>
      <c r="H740" s="34">
        <f>IF(Sales[[#This Row],[Channel]]="Affiliate",VLOOKUP(Sales[[#This Row],[Product ID]],Products[],5,)*VLOOKUP(Sales[[#This Row],[Product ID]],Products[],6,)*Sales[[#This Row],[Units]]*66,0)</f>
        <v>229.68</v>
      </c>
      <c r="I740" s="35">
        <f>VLOOKUP(Sales[[#This Row],[Product ID]],Products[],5,)*Sales[[#This Row],[Units]]*66</f>
        <v>2871</v>
      </c>
      <c r="J740" s="29" t="str">
        <f>VLOOKUP(Sales[[#This Row],[Product ID]],Products[],3,)</f>
        <v>Practical Business Modeling Course</v>
      </c>
    </row>
    <row r="741" spans="2:10">
      <c r="B741" s="33">
        <v>41041</v>
      </c>
      <c r="C741" s="29" t="s">
        <v>56</v>
      </c>
      <c r="D741" s="29" t="s">
        <v>57</v>
      </c>
      <c r="E741" s="29">
        <v>3</v>
      </c>
      <c r="F741" s="29" t="s">
        <v>72</v>
      </c>
      <c r="G741" s="29" t="s">
        <v>59</v>
      </c>
      <c r="H741" s="34">
        <f>IF(Sales[[#This Row],[Channel]]="Affiliate",VLOOKUP(Sales[[#This Row],[Product ID]],Products[],5,)*VLOOKUP(Sales[[#This Row],[Product ID]],Products[],6,)*Sales[[#This Row],[Units]]*66,0)</f>
        <v>148.5</v>
      </c>
      <c r="I741" s="35">
        <f>VLOOKUP(Sales[[#This Row],[Product ID]],Products[],5,)*Sales[[#This Row],[Units]]*66</f>
        <v>2970</v>
      </c>
      <c r="J741" s="29" t="str">
        <f>VLOOKUP(Sales[[#This Row],[Product ID]],Products[],3,)</f>
        <v>Balance Sheet Template -  V 1.1</v>
      </c>
    </row>
    <row r="742" spans="2:10">
      <c r="B742" s="33">
        <v>41041</v>
      </c>
      <c r="C742" s="29" t="s">
        <v>64</v>
      </c>
      <c r="D742" s="29" t="s">
        <v>83</v>
      </c>
      <c r="E742" s="29">
        <v>3</v>
      </c>
      <c r="F742" s="29" t="s">
        <v>80</v>
      </c>
      <c r="G742" s="29" t="s">
        <v>59</v>
      </c>
      <c r="H742" s="34">
        <f>IF(Sales[[#This Row],[Channel]]="Affiliate",VLOOKUP(Sales[[#This Row],[Product ID]],Products[],5,)*VLOOKUP(Sales[[#This Row],[Product ID]],Products[],6,)*Sales[[#This Row],[Units]]*66,0)</f>
        <v>0</v>
      </c>
      <c r="I742" s="35">
        <f>VLOOKUP(Sales[[#This Row],[Product ID]],Products[],5,)*Sales[[#This Row],[Units]]*66</f>
        <v>5934.0599999999995</v>
      </c>
      <c r="J742" s="29" t="str">
        <f>VLOOKUP(Sales[[#This Row],[Product ID]],Products[],3,)</f>
        <v>Cash Flow Modeling Course</v>
      </c>
    </row>
    <row r="743" spans="2:10">
      <c r="B743" s="33">
        <v>41041</v>
      </c>
      <c r="C743" s="29" t="s">
        <v>64</v>
      </c>
      <c r="D743" s="29" t="s">
        <v>76</v>
      </c>
      <c r="E743" s="29">
        <v>2</v>
      </c>
      <c r="F743" s="29" t="s">
        <v>72</v>
      </c>
      <c r="G743" s="29" t="s">
        <v>59</v>
      </c>
      <c r="H743" s="34">
        <f>IF(Sales[[#This Row],[Channel]]="Affiliate",VLOOKUP(Sales[[#This Row],[Product ID]],Products[],5,)*VLOOKUP(Sales[[#This Row],[Product ID]],Products[],6,)*Sales[[#This Row],[Units]]*66,0)</f>
        <v>99</v>
      </c>
      <c r="I743" s="35">
        <f>VLOOKUP(Sales[[#This Row],[Product ID]],Products[],5,)*Sales[[#This Row],[Units]]*66</f>
        <v>1980</v>
      </c>
      <c r="J743" s="29" t="str">
        <f>VLOOKUP(Sales[[#This Row],[Product ID]],Products[],3,)</f>
        <v>Cash Flow Template -  V 2.0</v>
      </c>
    </row>
    <row r="744" spans="2:10">
      <c r="B744" s="33">
        <v>41041</v>
      </c>
      <c r="C744" s="29" t="s">
        <v>64</v>
      </c>
      <c r="D744" s="29" t="s">
        <v>57</v>
      </c>
      <c r="E744" s="29">
        <v>3</v>
      </c>
      <c r="F744" s="29" t="s">
        <v>72</v>
      </c>
      <c r="G744" s="29" t="s">
        <v>73</v>
      </c>
      <c r="H744" s="34">
        <f>IF(Sales[[#This Row],[Channel]]="Affiliate",VLOOKUP(Sales[[#This Row],[Product ID]],Products[],5,)*VLOOKUP(Sales[[#This Row],[Product ID]],Products[],6,)*Sales[[#This Row],[Units]]*66,0)</f>
        <v>148.5</v>
      </c>
      <c r="I744" s="35">
        <f>VLOOKUP(Sales[[#This Row],[Product ID]],Products[],5,)*Sales[[#This Row],[Units]]*66</f>
        <v>2970</v>
      </c>
      <c r="J744" s="29" t="str">
        <f>VLOOKUP(Sales[[#This Row],[Product ID]],Products[],3,)</f>
        <v>Balance Sheet Template -  V 1.1</v>
      </c>
    </row>
    <row r="745" spans="2:10">
      <c r="B745" s="33">
        <v>41041</v>
      </c>
      <c r="C745" s="29" t="s">
        <v>56</v>
      </c>
      <c r="D745" s="29" t="s">
        <v>83</v>
      </c>
      <c r="E745" s="29">
        <v>3</v>
      </c>
      <c r="F745" s="29" t="s">
        <v>58</v>
      </c>
      <c r="G745" s="29" t="s">
        <v>59</v>
      </c>
      <c r="H745" s="34">
        <f>IF(Sales[[#This Row],[Channel]]="Affiliate",VLOOKUP(Sales[[#This Row],[Product ID]],Products[],5,)*VLOOKUP(Sales[[#This Row],[Product ID]],Products[],6,)*Sales[[#This Row],[Units]]*66,0)</f>
        <v>0</v>
      </c>
      <c r="I745" s="35">
        <f>VLOOKUP(Sales[[#This Row],[Product ID]],Products[],5,)*Sales[[#This Row],[Units]]*66</f>
        <v>5934.0599999999995</v>
      </c>
      <c r="J745" s="29" t="str">
        <f>VLOOKUP(Sales[[#This Row],[Product ID]],Products[],3,)</f>
        <v>Cash Flow Modeling Course</v>
      </c>
    </row>
    <row r="746" spans="2:10">
      <c r="B746" s="33">
        <v>41042</v>
      </c>
      <c r="C746" s="29" t="s">
        <v>64</v>
      </c>
      <c r="D746" s="29" t="s">
        <v>83</v>
      </c>
      <c r="E746" s="29">
        <v>4</v>
      </c>
      <c r="F746" s="29" t="s">
        <v>58</v>
      </c>
      <c r="G746" s="29" t="s">
        <v>59</v>
      </c>
      <c r="H746" s="34">
        <f>IF(Sales[[#This Row],[Channel]]="Affiliate",VLOOKUP(Sales[[#This Row],[Product ID]],Products[],5,)*VLOOKUP(Sales[[#This Row],[Product ID]],Products[],6,)*Sales[[#This Row],[Units]]*66,0)</f>
        <v>0</v>
      </c>
      <c r="I746" s="35">
        <f>VLOOKUP(Sales[[#This Row],[Product ID]],Products[],5,)*Sales[[#This Row],[Units]]*66</f>
        <v>7912.08</v>
      </c>
      <c r="J746" s="29" t="str">
        <f>VLOOKUP(Sales[[#This Row],[Product ID]],Products[],3,)</f>
        <v>Cash Flow Modeling Course</v>
      </c>
    </row>
    <row r="747" spans="2:10">
      <c r="B747" s="33">
        <v>41042</v>
      </c>
      <c r="C747" s="29" t="s">
        <v>56</v>
      </c>
      <c r="D747" s="29" t="s">
        <v>70</v>
      </c>
      <c r="E747" s="29">
        <v>3</v>
      </c>
      <c r="F747" s="29" t="s">
        <v>58</v>
      </c>
      <c r="G747" s="29" t="s">
        <v>59</v>
      </c>
      <c r="H747" s="34">
        <f>IF(Sales[[#This Row],[Channel]]="Affiliate",VLOOKUP(Sales[[#This Row],[Product ID]],Products[],5,)*VLOOKUP(Sales[[#This Row],[Product ID]],Products[],6,)*Sales[[#This Row],[Units]]*66,0)</f>
        <v>0</v>
      </c>
      <c r="I747" s="35">
        <f>VLOOKUP(Sales[[#This Row],[Product ID]],Products[],5,)*Sales[[#This Row],[Units]]*66</f>
        <v>2673</v>
      </c>
      <c r="J747" s="29" t="str">
        <f>VLOOKUP(Sales[[#This Row],[Product ID]],Products[],3,)</f>
        <v>Ebook - Important Ratios and Metrics</v>
      </c>
    </row>
    <row r="748" spans="2:10">
      <c r="B748" s="33">
        <v>41042</v>
      </c>
      <c r="C748" s="29" t="s">
        <v>56</v>
      </c>
      <c r="D748" s="29" t="s">
        <v>60</v>
      </c>
      <c r="E748" s="29">
        <v>3</v>
      </c>
      <c r="F748" s="29" t="s">
        <v>72</v>
      </c>
      <c r="G748" s="29" t="s">
        <v>59</v>
      </c>
      <c r="H748" s="34">
        <f>IF(Sales[[#This Row],[Channel]]="Affiliate",VLOOKUP(Sales[[#This Row],[Product ID]],Products[],5,)*VLOOKUP(Sales[[#This Row],[Product ID]],Products[],6,)*Sales[[#This Row],[Units]]*66,0)</f>
        <v>0</v>
      </c>
      <c r="I748" s="35">
        <f>VLOOKUP(Sales[[#This Row],[Product ID]],Products[],5,)*Sales[[#This Row],[Units]]*66</f>
        <v>0</v>
      </c>
      <c r="J748" s="29" t="str">
        <f>VLOOKUP(Sales[[#This Row],[Product ID]],Products[],3,)</f>
        <v>Ebook - Guide to Understanding Financial Statements</v>
      </c>
    </row>
    <row r="749" spans="2:10">
      <c r="B749" s="33">
        <v>41043</v>
      </c>
      <c r="C749" s="29" t="s">
        <v>64</v>
      </c>
      <c r="D749" s="29" t="s">
        <v>83</v>
      </c>
      <c r="E749" s="29">
        <v>2</v>
      </c>
      <c r="F749" s="29" t="s">
        <v>72</v>
      </c>
      <c r="G749" s="29" t="s">
        <v>59</v>
      </c>
      <c r="H749" s="34">
        <f>IF(Sales[[#This Row],[Channel]]="Affiliate",VLOOKUP(Sales[[#This Row],[Product ID]],Products[],5,)*VLOOKUP(Sales[[#This Row],[Product ID]],Products[],6,)*Sales[[#This Row],[Units]]*66,0)</f>
        <v>316.48320000000001</v>
      </c>
      <c r="I749" s="35">
        <f>VLOOKUP(Sales[[#This Row],[Product ID]],Products[],5,)*Sales[[#This Row],[Units]]*66</f>
        <v>3956.04</v>
      </c>
      <c r="J749" s="29" t="str">
        <f>VLOOKUP(Sales[[#This Row],[Product ID]],Products[],3,)</f>
        <v>Cash Flow Modeling Course</v>
      </c>
    </row>
    <row r="750" spans="2:10">
      <c r="B750" s="33">
        <v>41043</v>
      </c>
      <c r="C750" s="29" t="s">
        <v>64</v>
      </c>
      <c r="D750" s="29" t="s">
        <v>76</v>
      </c>
      <c r="E750" s="29">
        <v>1</v>
      </c>
      <c r="F750" s="29" t="s">
        <v>72</v>
      </c>
      <c r="G750" s="29" t="s">
        <v>59</v>
      </c>
      <c r="H750" s="34">
        <f>IF(Sales[[#This Row],[Channel]]="Affiliate",VLOOKUP(Sales[[#This Row],[Product ID]],Products[],5,)*VLOOKUP(Sales[[#This Row],[Product ID]],Products[],6,)*Sales[[#This Row],[Units]]*66,0)</f>
        <v>49.5</v>
      </c>
      <c r="I750" s="35">
        <f>VLOOKUP(Sales[[#This Row],[Product ID]],Products[],5,)*Sales[[#This Row],[Units]]*66</f>
        <v>990</v>
      </c>
      <c r="J750" s="29" t="str">
        <f>VLOOKUP(Sales[[#This Row],[Product ID]],Products[],3,)</f>
        <v>Cash Flow Template -  V 2.0</v>
      </c>
    </row>
    <row r="751" spans="2:10">
      <c r="B751" s="33">
        <v>41043</v>
      </c>
      <c r="C751" s="29" t="s">
        <v>56</v>
      </c>
      <c r="D751" s="29" t="s">
        <v>76</v>
      </c>
      <c r="E751" s="29">
        <v>2</v>
      </c>
      <c r="F751" s="29" t="s">
        <v>72</v>
      </c>
      <c r="G751" s="29" t="s">
        <v>73</v>
      </c>
      <c r="H751" s="34">
        <f>IF(Sales[[#This Row],[Channel]]="Affiliate",VLOOKUP(Sales[[#This Row],[Product ID]],Products[],5,)*VLOOKUP(Sales[[#This Row],[Product ID]],Products[],6,)*Sales[[#This Row],[Units]]*66,0)</f>
        <v>99</v>
      </c>
      <c r="I751" s="35">
        <f>VLOOKUP(Sales[[#This Row],[Product ID]],Products[],5,)*Sales[[#This Row],[Units]]*66</f>
        <v>1980</v>
      </c>
      <c r="J751" s="29" t="str">
        <f>VLOOKUP(Sales[[#This Row],[Product ID]],Products[],3,)</f>
        <v>Cash Flow Template -  V 2.0</v>
      </c>
    </row>
    <row r="752" spans="2:10">
      <c r="B752" s="33">
        <v>41044</v>
      </c>
      <c r="C752" s="29" t="s">
        <v>64</v>
      </c>
      <c r="D752" s="29" t="s">
        <v>69</v>
      </c>
      <c r="E752" s="29">
        <v>1</v>
      </c>
      <c r="F752" s="29" t="s">
        <v>72</v>
      </c>
      <c r="G752" s="29" t="s">
        <v>59</v>
      </c>
      <c r="H752" s="34">
        <f>IF(Sales[[#This Row],[Channel]]="Affiliate",VLOOKUP(Sales[[#This Row],[Product ID]],Products[],5,)*VLOOKUP(Sales[[#This Row],[Product ID]],Products[],6,)*Sales[[#This Row],[Units]]*66,0)</f>
        <v>229.68</v>
      </c>
      <c r="I752" s="35">
        <f>VLOOKUP(Sales[[#This Row],[Product ID]],Products[],5,)*Sales[[#This Row],[Units]]*66</f>
        <v>2871</v>
      </c>
      <c r="J752" s="29" t="str">
        <f>VLOOKUP(Sales[[#This Row],[Product ID]],Products[],3,)</f>
        <v>Practical Business Modeling Course</v>
      </c>
    </row>
    <row r="753" spans="2:10">
      <c r="B753" s="33">
        <v>41044</v>
      </c>
      <c r="C753" s="29" t="s">
        <v>56</v>
      </c>
      <c r="D753" s="29" t="s">
        <v>70</v>
      </c>
      <c r="E753" s="29">
        <v>1</v>
      </c>
      <c r="F753" s="29" t="s">
        <v>58</v>
      </c>
      <c r="G753" s="29" t="s">
        <v>59</v>
      </c>
      <c r="H753" s="34">
        <f>IF(Sales[[#This Row],[Channel]]="Affiliate",VLOOKUP(Sales[[#This Row],[Product ID]],Products[],5,)*VLOOKUP(Sales[[#This Row],[Product ID]],Products[],6,)*Sales[[#This Row],[Units]]*66,0)</f>
        <v>0</v>
      </c>
      <c r="I753" s="35">
        <f>VLOOKUP(Sales[[#This Row],[Product ID]],Products[],5,)*Sales[[#This Row],[Units]]*66</f>
        <v>891</v>
      </c>
      <c r="J753" s="29" t="str">
        <f>VLOOKUP(Sales[[#This Row],[Product ID]],Products[],3,)</f>
        <v>Ebook - Important Ratios and Metrics</v>
      </c>
    </row>
    <row r="754" spans="2:10">
      <c r="B754" s="33">
        <v>41044</v>
      </c>
      <c r="C754" s="29" t="s">
        <v>98</v>
      </c>
      <c r="D754" s="29" t="s">
        <v>83</v>
      </c>
      <c r="E754" s="29">
        <v>4</v>
      </c>
      <c r="F754" s="29" t="s">
        <v>58</v>
      </c>
      <c r="G754" s="29" t="s">
        <v>59</v>
      </c>
      <c r="H754" s="34">
        <f>IF(Sales[[#This Row],[Channel]]="Affiliate",VLOOKUP(Sales[[#This Row],[Product ID]],Products[],5,)*VLOOKUP(Sales[[#This Row],[Product ID]],Products[],6,)*Sales[[#This Row],[Units]]*66,0)</f>
        <v>0</v>
      </c>
      <c r="I754" s="35">
        <f>VLOOKUP(Sales[[#This Row],[Product ID]],Products[],5,)*Sales[[#This Row],[Units]]*66</f>
        <v>7912.08</v>
      </c>
      <c r="J754" s="29" t="str">
        <f>VLOOKUP(Sales[[#This Row],[Product ID]],Products[],3,)</f>
        <v>Cash Flow Modeling Course</v>
      </c>
    </row>
    <row r="755" spans="2:10">
      <c r="B755" s="33">
        <v>41044</v>
      </c>
      <c r="C755" s="29" t="s">
        <v>56</v>
      </c>
      <c r="D755" s="29" t="s">
        <v>81</v>
      </c>
      <c r="E755" s="29">
        <v>4</v>
      </c>
      <c r="F755" s="29" t="s">
        <v>72</v>
      </c>
      <c r="G755" s="29" t="s">
        <v>59</v>
      </c>
      <c r="H755" s="34">
        <f>IF(Sales[[#This Row],[Channel]]="Affiliate",VLOOKUP(Sales[[#This Row],[Product ID]],Products[],5,)*VLOOKUP(Sales[[#This Row],[Product ID]],Products[],6,)*Sales[[#This Row],[Units]]*66,0)</f>
        <v>276.80399999999997</v>
      </c>
      <c r="I755" s="35">
        <f>VLOOKUP(Sales[[#This Row],[Product ID]],Products[],5,)*Sales[[#This Row],[Units]]*66</f>
        <v>5536.08</v>
      </c>
      <c r="J755" s="29" t="str">
        <f>VLOOKUP(Sales[[#This Row],[Product ID]],Products[],3,)</f>
        <v>Real Estate Template - V 1</v>
      </c>
    </row>
    <row r="756" spans="2:10">
      <c r="B756" s="33">
        <v>41044</v>
      </c>
      <c r="C756" s="29" t="s">
        <v>64</v>
      </c>
      <c r="D756" s="29" t="s">
        <v>78</v>
      </c>
      <c r="E756" s="29">
        <v>2</v>
      </c>
      <c r="F756" s="29" t="s">
        <v>72</v>
      </c>
      <c r="G756" s="29" t="s">
        <v>59</v>
      </c>
      <c r="H756" s="34">
        <f>IF(Sales[[#This Row],[Channel]]="Affiliate",VLOOKUP(Sales[[#This Row],[Product ID]],Products[],5,)*VLOOKUP(Sales[[#This Row],[Product ID]],Products[],6,)*Sales[[#This Row],[Units]]*66,0)</f>
        <v>99</v>
      </c>
      <c r="I756" s="35">
        <f>VLOOKUP(Sales[[#This Row],[Product ID]],Products[],5,)*Sales[[#This Row],[Units]]*66</f>
        <v>1980</v>
      </c>
      <c r="J756" s="29" t="str">
        <f>VLOOKUP(Sales[[#This Row],[Product ID]],Products[],3,)</f>
        <v>P&amp;L Statement Template -  V 2.0</v>
      </c>
    </row>
    <row r="757" spans="2:10">
      <c r="B757" s="33">
        <v>41044</v>
      </c>
      <c r="C757" s="29" t="s">
        <v>56</v>
      </c>
      <c r="D757" s="29" t="s">
        <v>83</v>
      </c>
      <c r="E757" s="29">
        <v>2</v>
      </c>
      <c r="F757" s="29" t="s">
        <v>80</v>
      </c>
      <c r="G757" s="29" t="s">
        <v>59</v>
      </c>
      <c r="H757" s="34">
        <f>IF(Sales[[#This Row],[Channel]]="Affiliate",VLOOKUP(Sales[[#This Row],[Product ID]],Products[],5,)*VLOOKUP(Sales[[#This Row],[Product ID]],Products[],6,)*Sales[[#This Row],[Units]]*66,0)</f>
        <v>0</v>
      </c>
      <c r="I757" s="35">
        <f>VLOOKUP(Sales[[#This Row],[Product ID]],Products[],5,)*Sales[[#This Row],[Units]]*66</f>
        <v>3956.04</v>
      </c>
      <c r="J757" s="29" t="str">
        <f>VLOOKUP(Sales[[#This Row],[Product ID]],Products[],3,)</f>
        <v>Cash Flow Modeling Course</v>
      </c>
    </row>
    <row r="758" spans="2:10">
      <c r="B758" s="33">
        <v>41044</v>
      </c>
      <c r="C758" s="29" t="s">
        <v>64</v>
      </c>
      <c r="D758" s="29" t="s">
        <v>70</v>
      </c>
      <c r="E758" s="29">
        <v>2</v>
      </c>
      <c r="F758" s="29" t="s">
        <v>58</v>
      </c>
      <c r="G758" s="29" t="s">
        <v>59</v>
      </c>
      <c r="H758" s="34">
        <f>IF(Sales[[#This Row],[Channel]]="Affiliate",VLOOKUP(Sales[[#This Row],[Product ID]],Products[],5,)*VLOOKUP(Sales[[#This Row],[Product ID]],Products[],6,)*Sales[[#This Row],[Units]]*66,0)</f>
        <v>0</v>
      </c>
      <c r="I758" s="35">
        <f>VLOOKUP(Sales[[#This Row],[Product ID]],Products[],5,)*Sales[[#This Row],[Units]]*66</f>
        <v>1782</v>
      </c>
      <c r="J758" s="29" t="str">
        <f>VLOOKUP(Sales[[#This Row],[Product ID]],Products[],3,)</f>
        <v>Ebook - Important Ratios and Metrics</v>
      </c>
    </row>
    <row r="759" spans="2:10">
      <c r="B759" s="33">
        <v>41045</v>
      </c>
      <c r="C759" s="29" t="s">
        <v>56</v>
      </c>
      <c r="D759" s="29" t="s">
        <v>60</v>
      </c>
      <c r="E759" s="29">
        <v>4</v>
      </c>
      <c r="F759" s="29" t="s">
        <v>58</v>
      </c>
      <c r="G759" s="29" t="s">
        <v>59</v>
      </c>
      <c r="H759" s="34">
        <f>IF(Sales[[#This Row],[Channel]]="Affiliate",VLOOKUP(Sales[[#This Row],[Product ID]],Products[],5,)*VLOOKUP(Sales[[#This Row],[Product ID]],Products[],6,)*Sales[[#This Row],[Units]]*66,0)</f>
        <v>0</v>
      </c>
      <c r="I759" s="35">
        <f>VLOOKUP(Sales[[#This Row],[Product ID]],Products[],5,)*Sales[[#This Row],[Units]]*66</f>
        <v>0</v>
      </c>
      <c r="J759" s="29" t="str">
        <f>VLOOKUP(Sales[[#This Row],[Product ID]],Products[],3,)</f>
        <v>Ebook - Guide to Understanding Financial Statements</v>
      </c>
    </row>
    <row r="760" spans="2:10">
      <c r="B760" s="33">
        <v>41045</v>
      </c>
      <c r="C760" s="29" t="s">
        <v>56</v>
      </c>
      <c r="D760" s="29" t="s">
        <v>57</v>
      </c>
      <c r="E760" s="29">
        <v>5</v>
      </c>
      <c r="F760" s="29" t="s">
        <v>58</v>
      </c>
      <c r="G760" s="29" t="s">
        <v>59</v>
      </c>
      <c r="H760" s="34">
        <f>IF(Sales[[#This Row],[Channel]]="Affiliate",VLOOKUP(Sales[[#This Row],[Product ID]],Products[],5,)*VLOOKUP(Sales[[#This Row],[Product ID]],Products[],6,)*Sales[[#This Row],[Units]]*66,0)</f>
        <v>0</v>
      </c>
      <c r="I760" s="35">
        <f>VLOOKUP(Sales[[#This Row],[Product ID]],Products[],5,)*Sales[[#This Row],[Units]]*66</f>
        <v>4950</v>
      </c>
      <c r="J760" s="29" t="str">
        <f>VLOOKUP(Sales[[#This Row],[Product ID]],Products[],3,)</f>
        <v>Balance Sheet Template -  V 1.1</v>
      </c>
    </row>
    <row r="761" spans="2:10">
      <c r="B761" s="33">
        <v>41045</v>
      </c>
      <c r="C761" s="29" t="s">
        <v>64</v>
      </c>
      <c r="D761" s="29" t="s">
        <v>84</v>
      </c>
      <c r="E761" s="29">
        <v>2</v>
      </c>
      <c r="F761" s="29" t="s">
        <v>58</v>
      </c>
      <c r="G761" s="29" t="s">
        <v>59</v>
      </c>
      <c r="H761" s="34">
        <f>IF(Sales[[#This Row],[Channel]]="Affiliate",VLOOKUP(Sales[[#This Row],[Product ID]],Products[],5,)*VLOOKUP(Sales[[#This Row],[Product ID]],Products[],6,)*Sales[[#This Row],[Units]]*66,0)</f>
        <v>0</v>
      </c>
      <c r="I761" s="35">
        <f>VLOOKUP(Sales[[#This Row],[Product ID]],Products[],5,)*Sales[[#This Row],[Units]]*66</f>
        <v>2768.04</v>
      </c>
      <c r="J761" s="29" t="str">
        <f>VLOOKUP(Sales[[#This Row],[Product ID]],Products[],3,)</f>
        <v>Project Finance Template - Automated Schedules</v>
      </c>
    </row>
    <row r="762" spans="2:10">
      <c r="B762" s="33">
        <v>41045</v>
      </c>
      <c r="C762" s="29" t="s">
        <v>56</v>
      </c>
      <c r="D762" s="29" t="s">
        <v>88</v>
      </c>
      <c r="E762" s="29">
        <v>1</v>
      </c>
      <c r="F762" s="29" t="s">
        <v>58</v>
      </c>
      <c r="G762" s="29" t="s">
        <v>59</v>
      </c>
      <c r="H762" s="34">
        <f>IF(Sales[[#This Row],[Channel]]="Affiliate",VLOOKUP(Sales[[#This Row],[Product ID]],Products[],5,)*VLOOKUP(Sales[[#This Row],[Product ID]],Products[],6,)*Sales[[#This Row],[Units]]*66,0)</f>
        <v>0</v>
      </c>
      <c r="I762" s="35">
        <f>VLOOKUP(Sales[[#This Row],[Product ID]],Products[],5,)*Sales[[#This Row],[Units]]*66</f>
        <v>1782</v>
      </c>
      <c r="J762" s="29" t="str">
        <f>VLOOKUP(Sales[[#This Row],[Product ID]],Products[],3,)</f>
        <v>Project Finance - Automated Schedules</v>
      </c>
    </row>
    <row r="763" spans="2:10">
      <c r="B763" s="33">
        <v>41045</v>
      </c>
      <c r="C763" s="29" t="s">
        <v>98</v>
      </c>
      <c r="D763" s="29" t="s">
        <v>88</v>
      </c>
      <c r="E763" s="29">
        <v>1</v>
      </c>
      <c r="F763" s="29" t="s">
        <v>58</v>
      </c>
      <c r="G763" s="29" t="s">
        <v>73</v>
      </c>
      <c r="H763" s="34">
        <f>IF(Sales[[#This Row],[Channel]]="Affiliate",VLOOKUP(Sales[[#This Row],[Product ID]],Products[],5,)*VLOOKUP(Sales[[#This Row],[Product ID]],Products[],6,)*Sales[[#This Row],[Units]]*66,0)</f>
        <v>0</v>
      </c>
      <c r="I763" s="35">
        <f>VLOOKUP(Sales[[#This Row],[Product ID]],Products[],5,)*Sales[[#This Row],[Units]]*66</f>
        <v>1782</v>
      </c>
      <c r="J763" s="29" t="str">
        <f>VLOOKUP(Sales[[#This Row],[Product ID]],Products[],3,)</f>
        <v>Project Finance - Automated Schedules</v>
      </c>
    </row>
    <row r="764" spans="2:10">
      <c r="B764" s="33">
        <v>41046</v>
      </c>
      <c r="C764" s="29" t="s">
        <v>64</v>
      </c>
      <c r="D764" s="29" t="s">
        <v>84</v>
      </c>
      <c r="E764" s="29">
        <v>2</v>
      </c>
      <c r="F764" s="29" t="s">
        <v>72</v>
      </c>
      <c r="G764" s="29" t="s">
        <v>73</v>
      </c>
      <c r="H764" s="34">
        <f>IF(Sales[[#This Row],[Channel]]="Affiliate",VLOOKUP(Sales[[#This Row],[Product ID]],Products[],5,)*VLOOKUP(Sales[[#This Row],[Product ID]],Products[],6,)*Sales[[#This Row],[Units]]*66,0)</f>
        <v>138.40199999999999</v>
      </c>
      <c r="I764" s="35">
        <f>VLOOKUP(Sales[[#This Row],[Product ID]],Products[],5,)*Sales[[#This Row],[Units]]*66</f>
        <v>2768.04</v>
      </c>
      <c r="J764" s="29" t="str">
        <f>VLOOKUP(Sales[[#This Row],[Product ID]],Products[],3,)</f>
        <v>Project Finance Template - Automated Schedules</v>
      </c>
    </row>
    <row r="765" spans="2:10">
      <c r="B765" s="33">
        <v>41046</v>
      </c>
      <c r="C765" s="29" t="s">
        <v>98</v>
      </c>
      <c r="D765" s="29" t="s">
        <v>57</v>
      </c>
      <c r="E765" s="29">
        <v>3</v>
      </c>
      <c r="F765" s="29" t="s">
        <v>80</v>
      </c>
      <c r="G765" s="29" t="s">
        <v>59</v>
      </c>
      <c r="H765" s="34">
        <f>IF(Sales[[#This Row],[Channel]]="Affiliate",VLOOKUP(Sales[[#This Row],[Product ID]],Products[],5,)*VLOOKUP(Sales[[#This Row],[Product ID]],Products[],6,)*Sales[[#This Row],[Units]]*66,0)</f>
        <v>0</v>
      </c>
      <c r="I765" s="35">
        <f>VLOOKUP(Sales[[#This Row],[Product ID]],Products[],5,)*Sales[[#This Row],[Units]]*66</f>
        <v>2970</v>
      </c>
      <c r="J765" s="29" t="str">
        <f>VLOOKUP(Sales[[#This Row],[Product ID]],Products[],3,)</f>
        <v>Balance Sheet Template -  V 1.1</v>
      </c>
    </row>
    <row r="766" spans="2:10">
      <c r="B766" s="33">
        <v>41046</v>
      </c>
      <c r="C766" s="29" t="s">
        <v>56</v>
      </c>
      <c r="D766" s="29" t="s">
        <v>88</v>
      </c>
      <c r="E766" s="29">
        <v>2</v>
      </c>
      <c r="F766" s="29" t="s">
        <v>58</v>
      </c>
      <c r="G766" s="29" t="s">
        <v>59</v>
      </c>
      <c r="H766" s="34">
        <f>IF(Sales[[#This Row],[Channel]]="Affiliate",VLOOKUP(Sales[[#This Row],[Product ID]],Products[],5,)*VLOOKUP(Sales[[#This Row],[Product ID]],Products[],6,)*Sales[[#This Row],[Units]]*66,0)</f>
        <v>0</v>
      </c>
      <c r="I766" s="35">
        <f>VLOOKUP(Sales[[#This Row],[Product ID]],Products[],5,)*Sales[[#This Row],[Units]]*66</f>
        <v>3564</v>
      </c>
      <c r="J766" s="29" t="str">
        <f>VLOOKUP(Sales[[#This Row],[Product ID]],Products[],3,)</f>
        <v>Project Finance - Automated Schedules</v>
      </c>
    </row>
    <row r="767" spans="2:10">
      <c r="B767" s="33">
        <v>41046</v>
      </c>
      <c r="C767" s="29" t="s">
        <v>64</v>
      </c>
      <c r="D767" s="29" t="s">
        <v>78</v>
      </c>
      <c r="E767" s="29">
        <v>4</v>
      </c>
      <c r="F767" s="29" t="s">
        <v>72</v>
      </c>
      <c r="G767" s="29" t="s">
        <v>73</v>
      </c>
      <c r="H767" s="34">
        <f>IF(Sales[[#This Row],[Channel]]="Affiliate",VLOOKUP(Sales[[#This Row],[Product ID]],Products[],5,)*VLOOKUP(Sales[[#This Row],[Product ID]],Products[],6,)*Sales[[#This Row],[Units]]*66,0)</f>
        <v>198</v>
      </c>
      <c r="I767" s="35">
        <f>VLOOKUP(Sales[[#This Row],[Product ID]],Products[],5,)*Sales[[#This Row],[Units]]*66</f>
        <v>3960</v>
      </c>
      <c r="J767" s="29" t="str">
        <f>VLOOKUP(Sales[[#This Row],[Product ID]],Products[],3,)</f>
        <v>P&amp;L Statement Template -  V 2.0</v>
      </c>
    </row>
    <row r="768" spans="2:10">
      <c r="B768" s="33">
        <v>41047</v>
      </c>
      <c r="C768" s="29" t="s">
        <v>98</v>
      </c>
      <c r="D768" s="29" t="s">
        <v>88</v>
      </c>
      <c r="E768" s="29">
        <v>1</v>
      </c>
      <c r="F768" s="29" t="s">
        <v>80</v>
      </c>
      <c r="G768" s="29" t="s">
        <v>59</v>
      </c>
      <c r="H768" s="34">
        <f>IF(Sales[[#This Row],[Channel]]="Affiliate",VLOOKUP(Sales[[#This Row],[Product ID]],Products[],5,)*VLOOKUP(Sales[[#This Row],[Product ID]],Products[],6,)*Sales[[#This Row],[Units]]*66,0)</f>
        <v>0</v>
      </c>
      <c r="I768" s="35">
        <f>VLOOKUP(Sales[[#This Row],[Product ID]],Products[],5,)*Sales[[#This Row],[Units]]*66</f>
        <v>1782</v>
      </c>
      <c r="J768" s="29" t="str">
        <f>VLOOKUP(Sales[[#This Row],[Product ID]],Products[],3,)</f>
        <v>Project Finance - Automated Schedules</v>
      </c>
    </row>
    <row r="769" spans="2:10">
      <c r="B769" s="33">
        <v>41047</v>
      </c>
      <c r="C769" s="29" t="s">
        <v>56</v>
      </c>
      <c r="D769" s="29" t="s">
        <v>69</v>
      </c>
      <c r="E769" s="29">
        <v>5</v>
      </c>
      <c r="F769" s="29" t="s">
        <v>72</v>
      </c>
      <c r="G769" s="29" t="s">
        <v>59</v>
      </c>
      <c r="H769" s="34">
        <f>IF(Sales[[#This Row],[Channel]]="Affiliate",VLOOKUP(Sales[[#This Row],[Product ID]],Products[],5,)*VLOOKUP(Sales[[#This Row],[Product ID]],Products[],6,)*Sales[[#This Row],[Units]]*66,0)</f>
        <v>1148.3999999999999</v>
      </c>
      <c r="I769" s="35">
        <f>VLOOKUP(Sales[[#This Row],[Product ID]],Products[],5,)*Sales[[#This Row],[Units]]*66</f>
        <v>14355</v>
      </c>
      <c r="J769" s="29" t="str">
        <f>VLOOKUP(Sales[[#This Row],[Product ID]],Products[],3,)</f>
        <v>Practical Business Modeling Course</v>
      </c>
    </row>
    <row r="770" spans="2:10">
      <c r="B770" s="33">
        <v>41048</v>
      </c>
      <c r="C770" s="29" t="s">
        <v>64</v>
      </c>
      <c r="D770" s="29" t="s">
        <v>69</v>
      </c>
      <c r="E770" s="29">
        <v>5</v>
      </c>
      <c r="F770" s="29" t="s">
        <v>72</v>
      </c>
      <c r="G770" s="29" t="s">
        <v>59</v>
      </c>
      <c r="H770" s="34">
        <f>IF(Sales[[#This Row],[Channel]]="Affiliate",VLOOKUP(Sales[[#This Row],[Product ID]],Products[],5,)*VLOOKUP(Sales[[#This Row],[Product ID]],Products[],6,)*Sales[[#This Row],[Units]]*66,0)</f>
        <v>1148.3999999999999</v>
      </c>
      <c r="I770" s="35">
        <f>VLOOKUP(Sales[[#This Row],[Product ID]],Products[],5,)*Sales[[#This Row],[Units]]*66</f>
        <v>14355</v>
      </c>
      <c r="J770" s="29" t="str">
        <f>VLOOKUP(Sales[[#This Row],[Product ID]],Products[],3,)</f>
        <v>Practical Business Modeling Course</v>
      </c>
    </row>
    <row r="771" spans="2:10">
      <c r="B771" s="33">
        <v>41048</v>
      </c>
      <c r="C771" s="29" t="s">
        <v>64</v>
      </c>
      <c r="D771" s="29" t="s">
        <v>57</v>
      </c>
      <c r="E771" s="29">
        <v>3</v>
      </c>
      <c r="F771" s="29" t="s">
        <v>58</v>
      </c>
      <c r="G771" s="29" t="s">
        <v>59</v>
      </c>
      <c r="H771" s="34">
        <f>IF(Sales[[#This Row],[Channel]]="Affiliate",VLOOKUP(Sales[[#This Row],[Product ID]],Products[],5,)*VLOOKUP(Sales[[#This Row],[Product ID]],Products[],6,)*Sales[[#This Row],[Units]]*66,0)</f>
        <v>0</v>
      </c>
      <c r="I771" s="35">
        <f>VLOOKUP(Sales[[#This Row],[Product ID]],Products[],5,)*Sales[[#This Row],[Units]]*66</f>
        <v>2970</v>
      </c>
      <c r="J771" s="29" t="str">
        <f>VLOOKUP(Sales[[#This Row],[Product ID]],Products[],3,)</f>
        <v>Balance Sheet Template -  V 1.1</v>
      </c>
    </row>
    <row r="772" spans="2:10">
      <c r="B772" s="33">
        <v>41048</v>
      </c>
      <c r="C772" s="29" t="s">
        <v>64</v>
      </c>
      <c r="D772" s="29" t="s">
        <v>69</v>
      </c>
      <c r="E772" s="29">
        <v>1</v>
      </c>
      <c r="F772" s="29" t="s">
        <v>72</v>
      </c>
      <c r="G772" s="29" t="s">
        <v>59</v>
      </c>
      <c r="H772" s="34">
        <f>IF(Sales[[#This Row],[Channel]]="Affiliate",VLOOKUP(Sales[[#This Row],[Product ID]],Products[],5,)*VLOOKUP(Sales[[#This Row],[Product ID]],Products[],6,)*Sales[[#This Row],[Units]]*66,0)</f>
        <v>229.68</v>
      </c>
      <c r="I772" s="35">
        <f>VLOOKUP(Sales[[#This Row],[Product ID]],Products[],5,)*Sales[[#This Row],[Units]]*66</f>
        <v>2871</v>
      </c>
      <c r="J772" s="29" t="str">
        <f>VLOOKUP(Sales[[#This Row],[Product ID]],Products[],3,)</f>
        <v>Practical Business Modeling Course</v>
      </c>
    </row>
    <row r="773" spans="2:10">
      <c r="B773" s="33">
        <v>41049</v>
      </c>
      <c r="C773" s="29" t="s">
        <v>56</v>
      </c>
      <c r="D773" s="29" t="s">
        <v>83</v>
      </c>
      <c r="E773" s="29">
        <v>4</v>
      </c>
      <c r="F773" s="29" t="s">
        <v>72</v>
      </c>
      <c r="G773" s="29" t="s">
        <v>59</v>
      </c>
      <c r="H773" s="34">
        <f>IF(Sales[[#This Row],[Channel]]="Affiliate",VLOOKUP(Sales[[#This Row],[Product ID]],Products[],5,)*VLOOKUP(Sales[[#This Row],[Product ID]],Products[],6,)*Sales[[#This Row],[Units]]*66,0)</f>
        <v>632.96640000000002</v>
      </c>
      <c r="I773" s="35">
        <f>VLOOKUP(Sales[[#This Row],[Product ID]],Products[],5,)*Sales[[#This Row],[Units]]*66</f>
        <v>7912.08</v>
      </c>
      <c r="J773" s="29" t="str">
        <f>VLOOKUP(Sales[[#This Row],[Product ID]],Products[],3,)</f>
        <v>Cash Flow Modeling Course</v>
      </c>
    </row>
    <row r="774" spans="2:10">
      <c r="B774" s="33">
        <v>41050</v>
      </c>
      <c r="C774" s="29" t="s">
        <v>64</v>
      </c>
      <c r="D774" s="29" t="s">
        <v>84</v>
      </c>
      <c r="E774" s="29">
        <v>2</v>
      </c>
      <c r="F774" s="29" t="s">
        <v>72</v>
      </c>
      <c r="G774" s="29" t="s">
        <v>73</v>
      </c>
      <c r="H774" s="34">
        <f>IF(Sales[[#This Row],[Channel]]="Affiliate",VLOOKUP(Sales[[#This Row],[Product ID]],Products[],5,)*VLOOKUP(Sales[[#This Row],[Product ID]],Products[],6,)*Sales[[#This Row],[Units]]*66,0)</f>
        <v>138.40199999999999</v>
      </c>
      <c r="I774" s="35">
        <f>VLOOKUP(Sales[[#This Row],[Product ID]],Products[],5,)*Sales[[#This Row],[Units]]*66</f>
        <v>2768.04</v>
      </c>
      <c r="J774" s="29" t="str">
        <f>VLOOKUP(Sales[[#This Row],[Product ID]],Products[],3,)</f>
        <v>Project Finance Template - Automated Schedules</v>
      </c>
    </row>
    <row r="775" spans="2:10">
      <c r="B775" s="33">
        <v>41050</v>
      </c>
      <c r="C775" s="29" t="s">
        <v>56</v>
      </c>
      <c r="D775" s="29" t="s">
        <v>78</v>
      </c>
      <c r="E775" s="29">
        <v>4</v>
      </c>
      <c r="F775" s="29" t="s">
        <v>72</v>
      </c>
      <c r="G775" s="29" t="s">
        <v>73</v>
      </c>
      <c r="H775" s="34">
        <f>IF(Sales[[#This Row],[Channel]]="Affiliate",VLOOKUP(Sales[[#This Row],[Product ID]],Products[],5,)*VLOOKUP(Sales[[#This Row],[Product ID]],Products[],6,)*Sales[[#This Row],[Units]]*66,0)</f>
        <v>198</v>
      </c>
      <c r="I775" s="35">
        <f>VLOOKUP(Sales[[#This Row],[Product ID]],Products[],5,)*Sales[[#This Row],[Units]]*66</f>
        <v>3960</v>
      </c>
      <c r="J775" s="29" t="str">
        <f>VLOOKUP(Sales[[#This Row],[Product ID]],Products[],3,)</f>
        <v>P&amp;L Statement Template -  V 2.0</v>
      </c>
    </row>
    <row r="776" spans="2:10">
      <c r="B776" s="33">
        <v>41050</v>
      </c>
      <c r="C776" s="29" t="s">
        <v>98</v>
      </c>
      <c r="D776" s="29" t="s">
        <v>88</v>
      </c>
      <c r="E776" s="29">
        <v>3</v>
      </c>
      <c r="F776" s="29" t="s">
        <v>72</v>
      </c>
      <c r="G776" s="29" t="s">
        <v>59</v>
      </c>
      <c r="H776" s="34">
        <f>IF(Sales[[#This Row],[Channel]]="Affiliate",VLOOKUP(Sales[[#This Row],[Product ID]],Products[],5,)*VLOOKUP(Sales[[#This Row],[Product ID]],Products[],6,)*Sales[[#This Row],[Units]]*66,0)</f>
        <v>427.68</v>
      </c>
      <c r="I776" s="35">
        <f>VLOOKUP(Sales[[#This Row],[Product ID]],Products[],5,)*Sales[[#This Row],[Units]]*66</f>
        <v>5346</v>
      </c>
      <c r="J776" s="29" t="str">
        <f>VLOOKUP(Sales[[#This Row],[Product ID]],Products[],3,)</f>
        <v>Project Finance - Automated Schedules</v>
      </c>
    </row>
    <row r="777" spans="2:10">
      <c r="B777" s="33">
        <v>41051</v>
      </c>
      <c r="C777" s="29" t="s">
        <v>56</v>
      </c>
      <c r="D777" s="29" t="s">
        <v>60</v>
      </c>
      <c r="E777" s="29">
        <v>3</v>
      </c>
      <c r="F777" s="29" t="s">
        <v>58</v>
      </c>
      <c r="G777" s="29" t="s">
        <v>59</v>
      </c>
      <c r="H777" s="34">
        <f>IF(Sales[[#This Row],[Channel]]="Affiliate",VLOOKUP(Sales[[#This Row],[Product ID]],Products[],5,)*VLOOKUP(Sales[[#This Row],[Product ID]],Products[],6,)*Sales[[#This Row],[Units]]*66,0)</f>
        <v>0</v>
      </c>
      <c r="I777" s="35">
        <f>VLOOKUP(Sales[[#This Row],[Product ID]],Products[],5,)*Sales[[#This Row],[Units]]*66</f>
        <v>0</v>
      </c>
      <c r="J777" s="29" t="str">
        <f>VLOOKUP(Sales[[#This Row],[Product ID]],Products[],3,)</f>
        <v>Ebook - Guide to Understanding Financial Statements</v>
      </c>
    </row>
    <row r="778" spans="2:10">
      <c r="B778" s="33">
        <v>41051</v>
      </c>
      <c r="C778" s="29" t="s">
        <v>64</v>
      </c>
      <c r="D778" s="29" t="s">
        <v>78</v>
      </c>
      <c r="E778" s="29">
        <v>3</v>
      </c>
      <c r="F778" s="29" t="s">
        <v>72</v>
      </c>
      <c r="G778" s="29" t="s">
        <v>59</v>
      </c>
      <c r="H778" s="34">
        <f>IF(Sales[[#This Row],[Channel]]="Affiliate",VLOOKUP(Sales[[#This Row],[Product ID]],Products[],5,)*VLOOKUP(Sales[[#This Row],[Product ID]],Products[],6,)*Sales[[#This Row],[Units]]*66,0)</f>
        <v>148.5</v>
      </c>
      <c r="I778" s="35">
        <f>VLOOKUP(Sales[[#This Row],[Product ID]],Products[],5,)*Sales[[#This Row],[Units]]*66</f>
        <v>2970</v>
      </c>
      <c r="J778" s="29" t="str">
        <f>VLOOKUP(Sales[[#This Row],[Product ID]],Products[],3,)</f>
        <v>P&amp;L Statement Template -  V 2.0</v>
      </c>
    </row>
    <row r="779" spans="2:10">
      <c r="B779" s="33">
        <v>41051</v>
      </c>
      <c r="C779" s="29" t="s">
        <v>56</v>
      </c>
      <c r="D779" s="29" t="s">
        <v>81</v>
      </c>
      <c r="E779" s="29">
        <v>5</v>
      </c>
      <c r="F779" s="29" t="s">
        <v>72</v>
      </c>
      <c r="G779" s="29" t="s">
        <v>59</v>
      </c>
      <c r="H779" s="34">
        <f>IF(Sales[[#This Row],[Channel]]="Affiliate",VLOOKUP(Sales[[#This Row],[Product ID]],Products[],5,)*VLOOKUP(Sales[[#This Row],[Product ID]],Products[],6,)*Sales[[#This Row],[Units]]*66,0)</f>
        <v>346.005</v>
      </c>
      <c r="I779" s="35">
        <f>VLOOKUP(Sales[[#This Row],[Product ID]],Products[],5,)*Sales[[#This Row],[Units]]*66</f>
        <v>6920.0999999999995</v>
      </c>
      <c r="J779" s="29" t="str">
        <f>VLOOKUP(Sales[[#This Row],[Product ID]],Products[],3,)</f>
        <v>Real Estate Template - V 1</v>
      </c>
    </row>
    <row r="780" spans="2:10">
      <c r="B780" s="33">
        <v>41051</v>
      </c>
      <c r="C780" s="29" t="s">
        <v>56</v>
      </c>
      <c r="D780" s="29" t="s">
        <v>88</v>
      </c>
      <c r="E780" s="29">
        <v>3</v>
      </c>
      <c r="F780" s="29" t="s">
        <v>72</v>
      </c>
      <c r="G780" s="29" t="s">
        <v>59</v>
      </c>
      <c r="H780" s="34">
        <f>IF(Sales[[#This Row],[Channel]]="Affiliate",VLOOKUP(Sales[[#This Row],[Product ID]],Products[],5,)*VLOOKUP(Sales[[#This Row],[Product ID]],Products[],6,)*Sales[[#This Row],[Units]]*66,0)</f>
        <v>427.68</v>
      </c>
      <c r="I780" s="35">
        <f>VLOOKUP(Sales[[#This Row],[Product ID]],Products[],5,)*Sales[[#This Row],[Units]]*66</f>
        <v>5346</v>
      </c>
      <c r="J780" s="29" t="str">
        <f>VLOOKUP(Sales[[#This Row],[Product ID]],Products[],3,)</f>
        <v>Project Finance - Automated Schedules</v>
      </c>
    </row>
    <row r="781" spans="2:10">
      <c r="B781" s="33">
        <v>41052</v>
      </c>
      <c r="C781" s="29" t="s">
        <v>56</v>
      </c>
      <c r="D781" s="29" t="s">
        <v>84</v>
      </c>
      <c r="E781" s="29">
        <v>3</v>
      </c>
      <c r="F781" s="29" t="s">
        <v>58</v>
      </c>
      <c r="G781" s="29" t="s">
        <v>73</v>
      </c>
      <c r="H781" s="34">
        <f>IF(Sales[[#This Row],[Channel]]="Affiliate",VLOOKUP(Sales[[#This Row],[Product ID]],Products[],5,)*VLOOKUP(Sales[[#This Row],[Product ID]],Products[],6,)*Sales[[#This Row],[Units]]*66,0)</f>
        <v>0</v>
      </c>
      <c r="I781" s="35">
        <f>VLOOKUP(Sales[[#This Row],[Product ID]],Products[],5,)*Sales[[#This Row],[Units]]*66</f>
        <v>4152.0599999999995</v>
      </c>
      <c r="J781" s="29" t="str">
        <f>VLOOKUP(Sales[[#This Row],[Product ID]],Products[],3,)</f>
        <v>Project Finance Template - Automated Schedules</v>
      </c>
    </row>
    <row r="782" spans="2:10">
      <c r="B782" s="33">
        <v>41052</v>
      </c>
      <c r="C782" s="29" t="s">
        <v>64</v>
      </c>
      <c r="D782" s="29" t="s">
        <v>60</v>
      </c>
      <c r="E782" s="29">
        <v>4</v>
      </c>
      <c r="F782" s="29" t="s">
        <v>72</v>
      </c>
      <c r="G782" s="29" t="s">
        <v>73</v>
      </c>
      <c r="H782" s="34">
        <f>IF(Sales[[#This Row],[Channel]]="Affiliate",VLOOKUP(Sales[[#This Row],[Product ID]],Products[],5,)*VLOOKUP(Sales[[#This Row],[Product ID]],Products[],6,)*Sales[[#This Row],[Units]]*66,0)</f>
        <v>0</v>
      </c>
      <c r="I782" s="35">
        <f>VLOOKUP(Sales[[#This Row],[Product ID]],Products[],5,)*Sales[[#This Row],[Units]]*66</f>
        <v>0</v>
      </c>
      <c r="J782" s="29" t="str">
        <f>VLOOKUP(Sales[[#This Row],[Product ID]],Products[],3,)</f>
        <v>Ebook - Guide to Understanding Financial Statements</v>
      </c>
    </row>
    <row r="783" spans="2:10">
      <c r="B783" s="33">
        <v>41052</v>
      </c>
      <c r="C783" s="29" t="s">
        <v>56</v>
      </c>
      <c r="D783" s="29" t="s">
        <v>76</v>
      </c>
      <c r="E783" s="29">
        <v>3</v>
      </c>
      <c r="F783" s="29" t="s">
        <v>72</v>
      </c>
      <c r="G783" s="29" t="s">
        <v>59</v>
      </c>
      <c r="H783" s="34">
        <f>IF(Sales[[#This Row],[Channel]]="Affiliate",VLOOKUP(Sales[[#This Row],[Product ID]],Products[],5,)*VLOOKUP(Sales[[#This Row],[Product ID]],Products[],6,)*Sales[[#This Row],[Units]]*66,0)</f>
        <v>148.5</v>
      </c>
      <c r="I783" s="35">
        <f>VLOOKUP(Sales[[#This Row],[Product ID]],Products[],5,)*Sales[[#This Row],[Units]]*66</f>
        <v>2970</v>
      </c>
      <c r="J783" s="29" t="str">
        <f>VLOOKUP(Sales[[#This Row],[Product ID]],Products[],3,)</f>
        <v>Cash Flow Template -  V 2.0</v>
      </c>
    </row>
    <row r="784" spans="2:10">
      <c r="B784" s="33">
        <v>41053</v>
      </c>
      <c r="C784" s="29" t="s">
        <v>56</v>
      </c>
      <c r="D784" s="29" t="s">
        <v>83</v>
      </c>
      <c r="E784" s="29">
        <v>4</v>
      </c>
      <c r="F784" s="29" t="s">
        <v>72</v>
      </c>
      <c r="G784" s="29" t="s">
        <v>73</v>
      </c>
      <c r="H784" s="34">
        <f>IF(Sales[[#This Row],[Channel]]="Affiliate",VLOOKUP(Sales[[#This Row],[Product ID]],Products[],5,)*VLOOKUP(Sales[[#This Row],[Product ID]],Products[],6,)*Sales[[#This Row],[Units]]*66,0)</f>
        <v>632.96640000000002</v>
      </c>
      <c r="I784" s="35">
        <f>VLOOKUP(Sales[[#This Row],[Product ID]],Products[],5,)*Sales[[#This Row],[Units]]*66</f>
        <v>7912.08</v>
      </c>
      <c r="J784" s="29" t="str">
        <f>VLOOKUP(Sales[[#This Row],[Product ID]],Products[],3,)</f>
        <v>Cash Flow Modeling Course</v>
      </c>
    </row>
    <row r="785" spans="2:10">
      <c r="B785" s="33">
        <v>41053</v>
      </c>
      <c r="C785" s="29" t="s">
        <v>64</v>
      </c>
      <c r="D785" s="29" t="s">
        <v>83</v>
      </c>
      <c r="E785" s="29">
        <v>1</v>
      </c>
      <c r="F785" s="29" t="s">
        <v>72</v>
      </c>
      <c r="G785" s="29" t="s">
        <v>73</v>
      </c>
      <c r="H785" s="34">
        <f>IF(Sales[[#This Row],[Channel]]="Affiliate",VLOOKUP(Sales[[#This Row],[Product ID]],Products[],5,)*VLOOKUP(Sales[[#This Row],[Product ID]],Products[],6,)*Sales[[#This Row],[Units]]*66,0)</f>
        <v>158.24160000000001</v>
      </c>
      <c r="I785" s="35">
        <f>VLOOKUP(Sales[[#This Row],[Product ID]],Products[],5,)*Sales[[#This Row],[Units]]*66</f>
        <v>1978.02</v>
      </c>
      <c r="J785" s="29" t="str">
        <f>VLOOKUP(Sales[[#This Row],[Product ID]],Products[],3,)</f>
        <v>Cash Flow Modeling Course</v>
      </c>
    </row>
    <row r="786" spans="2:10">
      <c r="B786" s="33">
        <v>41054</v>
      </c>
      <c r="C786" s="29" t="s">
        <v>64</v>
      </c>
      <c r="D786" s="29" t="s">
        <v>84</v>
      </c>
      <c r="E786" s="29">
        <v>5</v>
      </c>
      <c r="F786" s="29" t="s">
        <v>80</v>
      </c>
      <c r="G786" s="29" t="s">
        <v>73</v>
      </c>
      <c r="H786" s="34">
        <f>IF(Sales[[#This Row],[Channel]]="Affiliate",VLOOKUP(Sales[[#This Row],[Product ID]],Products[],5,)*VLOOKUP(Sales[[#This Row],[Product ID]],Products[],6,)*Sales[[#This Row],[Units]]*66,0)</f>
        <v>0</v>
      </c>
      <c r="I786" s="35">
        <f>VLOOKUP(Sales[[#This Row],[Product ID]],Products[],5,)*Sales[[#This Row],[Units]]*66</f>
        <v>6920.0999999999995</v>
      </c>
      <c r="J786" s="29" t="str">
        <f>VLOOKUP(Sales[[#This Row],[Product ID]],Products[],3,)</f>
        <v>Project Finance Template - Automated Schedules</v>
      </c>
    </row>
    <row r="787" spans="2:10">
      <c r="B787" s="33">
        <v>41054</v>
      </c>
      <c r="C787" s="29" t="s">
        <v>98</v>
      </c>
      <c r="D787" s="29" t="s">
        <v>88</v>
      </c>
      <c r="E787" s="29">
        <v>3</v>
      </c>
      <c r="F787" s="29" t="s">
        <v>72</v>
      </c>
      <c r="G787" s="29" t="s">
        <v>73</v>
      </c>
      <c r="H787" s="34">
        <f>IF(Sales[[#This Row],[Channel]]="Affiliate",VLOOKUP(Sales[[#This Row],[Product ID]],Products[],5,)*VLOOKUP(Sales[[#This Row],[Product ID]],Products[],6,)*Sales[[#This Row],[Units]]*66,0)</f>
        <v>427.68</v>
      </c>
      <c r="I787" s="35">
        <f>VLOOKUP(Sales[[#This Row],[Product ID]],Products[],5,)*Sales[[#This Row],[Units]]*66</f>
        <v>5346</v>
      </c>
      <c r="J787" s="29" t="str">
        <f>VLOOKUP(Sales[[#This Row],[Product ID]],Products[],3,)</f>
        <v>Project Finance - Automated Schedules</v>
      </c>
    </row>
    <row r="788" spans="2:10">
      <c r="B788" s="33">
        <v>41055</v>
      </c>
      <c r="C788" s="29" t="s">
        <v>64</v>
      </c>
      <c r="D788" s="29" t="s">
        <v>70</v>
      </c>
      <c r="E788" s="29">
        <v>2</v>
      </c>
      <c r="F788" s="29" t="s">
        <v>58</v>
      </c>
      <c r="G788" s="29" t="s">
        <v>59</v>
      </c>
      <c r="H788" s="34">
        <f>IF(Sales[[#This Row],[Channel]]="Affiliate",VLOOKUP(Sales[[#This Row],[Product ID]],Products[],5,)*VLOOKUP(Sales[[#This Row],[Product ID]],Products[],6,)*Sales[[#This Row],[Units]]*66,0)</f>
        <v>0</v>
      </c>
      <c r="I788" s="35">
        <f>VLOOKUP(Sales[[#This Row],[Product ID]],Products[],5,)*Sales[[#This Row],[Units]]*66</f>
        <v>1782</v>
      </c>
      <c r="J788" s="29" t="str">
        <f>VLOOKUP(Sales[[#This Row],[Product ID]],Products[],3,)</f>
        <v>Ebook - Important Ratios and Metrics</v>
      </c>
    </row>
    <row r="789" spans="2:10">
      <c r="B789" s="33">
        <v>41055</v>
      </c>
      <c r="C789" s="29" t="s">
        <v>64</v>
      </c>
      <c r="D789" s="29" t="s">
        <v>86</v>
      </c>
      <c r="E789" s="29">
        <v>3</v>
      </c>
      <c r="F789" s="29" t="s">
        <v>58</v>
      </c>
      <c r="G789" s="29" t="s">
        <v>73</v>
      </c>
      <c r="H789" s="34">
        <f>IF(Sales[[#This Row],[Channel]]="Affiliate",VLOOKUP(Sales[[#This Row],[Product ID]],Products[],5,)*VLOOKUP(Sales[[#This Row],[Product ID]],Products[],6,)*Sales[[#This Row],[Units]]*66,0)</f>
        <v>0</v>
      </c>
      <c r="I789" s="35">
        <f>VLOOKUP(Sales[[#This Row],[Product ID]],Products[],5,)*Sales[[#This Row],[Units]]*66</f>
        <v>4389.66</v>
      </c>
      <c r="J789" s="29" t="str">
        <f>VLOOKUP(Sales[[#This Row],[Product ID]],Products[],3,)</f>
        <v>StartUp Modeling Template - New</v>
      </c>
    </row>
    <row r="790" spans="2:10">
      <c r="B790" s="33">
        <v>41055</v>
      </c>
      <c r="C790" s="29" t="s">
        <v>64</v>
      </c>
      <c r="D790" s="29" t="s">
        <v>88</v>
      </c>
      <c r="E790" s="29">
        <v>4</v>
      </c>
      <c r="F790" s="29" t="s">
        <v>72</v>
      </c>
      <c r="G790" s="29" t="s">
        <v>73</v>
      </c>
      <c r="H790" s="34">
        <f>IF(Sales[[#This Row],[Channel]]="Affiliate",VLOOKUP(Sales[[#This Row],[Product ID]],Products[],5,)*VLOOKUP(Sales[[#This Row],[Product ID]],Products[],6,)*Sales[[#This Row],[Units]]*66,0)</f>
        <v>570.24</v>
      </c>
      <c r="I790" s="35">
        <f>VLOOKUP(Sales[[#This Row],[Product ID]],Products[],5,)*Sales[[#This Row],[Units]]*66</f>
        <v>7128</v>
      </c>
      <c r="J790" s="29" t="str">
        <f>VLOOKUP(Sales[[#This Row],[Product ID]],Products[],3,)</f>
        <v>Project Finance - Automated Schedules</v>
      </c>
    </row>
    <row r="791" spans="2:10">
      <c r="B791" s="33">
        <v>41055</v>
      </c>
      <c r="C791" s="29" t="s">
        <v>64</v>
      </c>
      <c r="D791" s="29" t="s">
        <v>88</v>
      </c>
      <c r="E791" s="29">
        <v>1</v>
      </c>
      <c r="F791" s="29" t="s">
        <v>58</v>
      </c>
      <c r="G791" s="29" t="s">
        <v>59</v>
      </c>
      <c r="H791" s="34">
        <f>IF(Sales[[#This Row],[Channel]]="Affiliate",VLOOKUP(Sales[[#This Row],[Product ID]],Products[],5,)*VLOOKUP(Sales[[#This Row],[Product ID]],Products[],6,)*Sales[[#This Row],[Units]]*66,0)</f>
        <v>0</v>
      </c>
      <c r="I791" s="35">
        <f>VLOOKUP(Sales[[#This Row],[Product ID]],Products[],5,)*Sales[[#This Row],[Units]]*66</f>
        <v>1782</v>
      </c>
      <c r="J791" s="29" t="str">
        <f>VLOOKUP(Sales[[#This Row],[Product ID]],Products[],3,)</f>
        <v>Project Finance - Automated Schedules</v>
      </c>
    </row>
    <row r="792" spans="2:10">
      <c r="B792" s="33">
        <v>41056</v>
      </c>
      <c r="C792" s="29" t="s">
        <v>56</v>
      </c>
      <c r="D792" s="29" t="s">
        <v>65</v>
      </c>
      <c r="E792" s="29">
        <v>1</v>
      </c>
      <c r="F792" s="29" t="s">
        <v>58</v>
      </c>
      <c r="G792" s="29" t="s">
        <v>59</v>
      </c>
      <c r="H792" s="34">
        <f>IF(Sales[[#This Row],[Channel]]="Affiliate",VLOOKUP(Sales[[#This Row],[Product ID]],Products[],5,)*VLOOKUP(Sales[[#This Row],[Product ID]],Products[],6,)*Sales[[#This Row],[Units]]*66,0)</f>
        <v>0</v>
      </c>
      <c r="I792" s="35">
        <f>VLOOKUP(Sales[[#This Row],[Product ID]],Products[],5,)*Sales[[#This Row],[Units]]*66</f>
        <v>396</v>
      </c>
      <c r="J792" s="29" t="str">
        <f>VLOOKUP(Sales[[#This Row],[Product ID]],Products[],3,)</f>
        <v>Football Field Charts Template</v>
      </c>
    </row>
    <row r="793" spans="2:10">
      <c r="B793" s="33">
        <v>41056</v>
      </c>
      <c r="C793" s="29" t="s">
        <v>98</v>
      </c>
      <c r="D793" s="29" t="s">
        <v>86</v>
      </c>
      <c r="E793" s="29">
        <v>3</v>
      </c>
      <c r="F793" s="29" t="s">
        <v>58</v>
      </c>
      <c r="G793" s="29" t="s">
        <v>59</v>
      </c>
      <c r="H793" s="34">
        <f>IF(Sales[[#This Row],[Channel]]="Affiliate",VLOOKUP(Sales[[#This Row],[Product ID]],Products[],5,)*VLOOKUP(Sales[[#This Row],[Product ID]],Products[],6,)*Sales[[#This Row],[Units]]*66,0)</f>
        <v>0</v>
      </c>
      <c r="I793" s="35">
        <f>VLOOKUP(Sales[[#This Row],[Product ID]],Products[],5,)*Sales[[#This Row],[Units]]*66</f>
        <v>4389.66</v>
      </c>
      <c r="J793" s="29" t="str">
        <f>VLOOKUP(Sales[[#This Row],[Product ID]],Products[],3,)</f>
        <v>StartUp Modeling Template - New</v>
      </c>
    </row>
    <row r="794" spans="2:10">
      <c r="B794" s="33">
        <v>41057</v>
      </c>
      <c r="C794" s="29" t="s">
        <v>56</v>
      </c>
      <c r="D794" s="29" t="s">
        <v>83</v>
      </c>
      <c r="E794" s="29">
        <v>5</v>
      </c>
      <c r="F794" s="29" t="s">
        <v>58</v>
      </c>
      <c r="G794" s="29" t="s">
        <v>59</v>
      </c>
      <c r="H794" s="34">
        <f>IF(Sales[[#This Row],[Channel]]="Affiliate",VLOOKUP(Sales[[#This Row],[Product ID]],Products[],5,)*VLOOKUP(Sales[[#This Row],[Product ID]],Products[],6,)*Sales[[#This Row],[Units]]*66,0)</f>
        <v>0</v>
      </c>
      <c r="I794" s="35">
        <f>VLOOKUP(Sales[[#This Row],[Product ID]],Products[],5,)*Sales[[#This Row],[Units]]*66</f>
        <v>9890.1</v>
      </c>
      <c r="J794" s="29" t="str">
        <f>VLOOKUP(Sales[[#This Row],[Product ID]],Products[],3,)</f>
        <v>Cash Flow Modeling Course</v>
      </c>
    </row>
    <row r="795" spans="2:10">
      <c r="B795" s="33">
        <v>41057</v>
      </c>
      <c r="C795" s="29" t="s">
        <v>64</v>
      </c>
      <c r="D795" s="29" t="s">
        <v>69</v>
      </c>
      <c r="E795" s="29">
        <v>4</v>
      </c>
      <c r="F795" s="29" t="s">
        <v>80</v>
      </c>
      <c r="G795" s="29" t="s">
        <v>73</v>
      </c>
      <c r="H795" s="34">
        <f>IF(Sales[[#This Row],[Channel]]="Affiliate",VLOOKUP(Sales[[#This Row],[Product ID]],Products[],5,)*VLOOKUP(Sales[[#This Row],[Product ID]],Products[],6,)*Sales[[#This Row],[Units]]*66,0)</f>
        <v>0</v>
      </c>
      <c r="I795" s="35">
        <f>VLOOKUP(Sales[[#This Row],[Product ID]],Products[],5,)*Sales[[#This Row],[Units]]*66</f>
        <v>11484</v>
      </c>
      <c r="J795" s="29" t="str">
        <f>VLOOKUP(Sales[[#This Row],[Product ID]],Products[],3,)</f>
        <v>Practical Business Modeling Course</v>
      </c>
    </row>
    <row r="796" spans="2:10">
      <c r="B796" s="33">
        <v>41057</v>
      </c>
      <c r="C796" s="29" t="s">
        <v>98</v>
      </c>
      <c r="D796" s="29" t="s">
        <v>65</v>
      </c>
      <c r="E796" s="29">
        <v>5</v>
      </c>
      <c r="F796" s="29" t="s">
        <v>72</v>
      </c>
      <c r="G796" s="29" t="s">
        <v>59</v>
      </c>
      <c r="H796" s="34">
        <f>IF(Sales[[#This Row],[Channel]]="Affiliate",VLOOKUP(Sales[[#This Row],[Product ID]],Products[],5,)*VLOOKUP(Sales[[#This Row],[Product ID]],Products[],6,)*Sales[[#This Row],[Units]]*66,0)</f>
        <v>39.6</v>
      </c>
      <c r="I796" s="35">
        <f>VLOOKUP(Sales[[#This Row],[Product ID]],Products[],5,)*Sales[[#This Row],[Units]]*66</f>
        <v>1980</v>
      </c>
      <c r="J796" s="29" t="str">
        <f>VLOOKUP(Sales[[#This Row],[Product ID]],Products[],3,)</f>
        <v>Football Field Charts Template</v>
      </c>
    </row>
    <row r="797" spans="2:10">
      <c r="B797" s="33">
        <v>41057</v>
      </c>
      <c r="C797" s="29" t="s">
        <v>56</v>
      </c>
      <c r="D797" s="29" t="s">
        <v>78</v>
      </c>
      <c r="E797" s="29">
        <v>3</v>
      </c>
      <c r="F797" s="29" t="s">
        <v>58</v>
      </c>
      <c r="G797" s="29" t="s">
        <v>73</v>
      </c>
      <c r="H797" s="34">
        <f>IF(Sales[[#This Row],[Channel]]="Affiliate",VLOOKUP(Sales[[#This Row],[Product ID]],Products[],5,)*VLOOKUP(Sales[[#This Row],[Product ID]],Products[],6,)*Sales[[#This Row],[Units]]*66,0)</f>
        <v>0</v>
      </c>
      <c r="I797" s="35">
        <f>VLOOKUP(Sales[[#This Row],[Product ID]],Products[],5,)*Sales[[#This Row],[Units]]*66</f>
        <v>2970</v>
      </c>
      <c r="J797" s="29" t="str">
        <f>VLOOKUP(Sales[[#This Row],[Product ID]],Products[],3,)</f>
        <v>P&amp;L Statement Template -  V 2.0</v>
      </c>
    </row>
    <row r="798" spans="2:10">
      <c r="B798" s="33">
        <v>41057</v>
      </c>
      <c r="C798" s="29" t="s">
        <v>56</v>
      </c>
      <c r="D798" s="29" t="s">
        <v>83</v>
      </c>
      <c r="E798" s="29">
        <v>1</v>
      </c>
      <c r="F798" s="29" t="s">
        <v>58</v>
      </c>
      <c r="G798" s="29" t="s">
        <v>59</v>
      </c>
      <c r="H798" s="34">
        <f>IF(Sales[[#This Row],[Channel]]="Affiliate",VLOOKUP(Sales[[#This Row],[Product ID]],Products[],5,)*VLOOKUP(Sales[[#This Row],[Product ID]],Products[],6,)*Sales[[#This Row],[Units]]*66,0)</f>
        <v>0</v>
      </c>
      <c r="I798" s="35">
        <f>VLOOKUP(Sales[[#This Row],[Product ID]],Products[],5,)*Sales[[#This Row],[Units]]*66</f>
        <v>1978.02</v>
      </c>
      <c r="J798" s="29" t="str">
        <f>VLOOKUP(Sales[[#This Row],[Product ID]],Products[],3,)</f>
        <v>Cash Flow Modeling Course</v>
      </c>
    </row>
    <row r="799" spans="2:10">
      <c r="B799" s="33">
        <v>41057</v>
      </c>
      <c r="C799" s="29" t="s">
        <v>64</v>
      </c>
      <c r="D799" s="29" t="s">
        <v>76</v>
      </c>
      <c r="E799" s="29">
        <v>3</v>
      </c>
      <c r="F799" s="29" t="s">
        <v>72</v>
      </c>
      <c r="G799" s="29" t="s">
        <v>73</v>
      </c>
      <c r="H799" s="34">
        <f>IF(Sales[[#This Row],[Channel]]="Affiliate",VLOOKUP(Sales[[#This Row],[Product ID]],Products[],5,)*VLOOKUP(Sales[[#This Row],[Product ID]],Products[],6,)*Sales[[#This Row],[Units]]*66,0)</f>
        <v>148.5</v>
      </c>
      <c r="I799" s="35">
        <f>VLOOKUP(Sales[[#This Row],[Product ID]],Products[],5,)*Sales[[#This Row],[Units]]*66</f>
        <v>2970</v>
      </c>
      <c r="J799" s="29" t="str">
        <f>VLOOKUP(Sales[[#This Row],[Product ID]],Products[],3,)</f>
        <v>Cash Flow Template -  V 2.0</v>
      </c>
    </row>
    <row r="800" spans="2:10">
      <c r="B800" s="33">
        <v>41058</v>
      </c>
      <c r="C800" s="29" t="s">
        <v>56</v>
      </c>
      <c r="D800" s="29" t="s">
        <v>69</v>
      </c>
      <c r="E800" s="29">
        <v>1</v>
      </c>
      <c r="F800" s="29" t="s">
        <v>58</v>
      </c>
      <c r="G800" s="29" t="s">
        <v>73</v>
      </c>
      <c r="H800" s="34">
        <f>IF(Sales[[#This Row],[Channel]]="Affiliate",VLOOKUP(Sales[[#This Row],[Product ID]],Products[],5,)*VLOOKUP(Sales[[#This Row],[Product ID]],Products[],6,)*Sales[[#This Row],[Units]]*66,0)</f>
        <v>0</v>
      </c>
      <c r="I800" s="35">
        <f>VLOOKUP(Sales[[#This Row],[Product ID]],Products[],5,)*Sales[[#This Row],[Units]]*66</f>
        <v>2871</v>
      </c>
      <c r="J800" s="29" t="str">
        <f>VLOOKUP(Sales[[#This Row],[Product ID]],Products[],3,)</f>
        <v>Practical Business Modeling Course</v>
      </c>
    </row>
    <row r="801" spans="2:10">
      <c r="B801" s="33">
        <v>41058</v>
      </c>
      <c r="C801" s="29" t="s">
        <v>64</v>
      </c>
      <c r="D801" s="29" t="s">
        <v>57</v>
      </c>
      <c r="E801" s="29">
        <v>1</v>
      </c>
      <c r="F801" s="29" t="s">
        <v>72</v>
      </c>
      <c r="G801" s="29" t="s">
        <v>59</v>
      </c>
      <c r="H801" s="34">
        <f>IF(Sales[[#This Row],[Channel]]="Affiliate",VLOOKUP(Sales[[#This Row],[Product ID]],Products[],5,)*VLOOKUP(Sales[[#This Row],[Product ID]],Products[],6,)*Sales[[#This Row],[Units]]*66,0)</f>
        <v>49.5</v>
      </c>
      <c r="I801" s="35">
        <f>VLOOKUP(Sales[[#This Row],[Product ID]],Products[],5,)*Sales[[#This Row],[Units]]*66</f>
        <v>990</v>
      </c>
      <c r="J801" s="29" t="str">
        <f>VLOOKUP(Sales[[#This Row],[Product ID]],Products[],3,)</f>
        <v>Balance Sheet Template -  V 1.1</v>
      </c>
    </row>
    <row r="802" spans="2:10">
      <c r="B802" s="33">
        <v>41059</v>
      </c>
      <c r="C802" s="29" t="s">
        <v>56</v>
      </c>
      <c r="D802" s="29" t="s">
        <v>84</v>
      </c>
      <c r="E802" s="29">
        <v>4</v>
      </c>
      <c r="F802" s="29" t="s">
        <v>72</v>
      </c>
      <c r="G802" s="29" t="s">
        <v>59</v>
      </c>
      <c r="H802" s="34">
        <f>IF(Sales[[#This Row],[Channel]]="Affiliate",VLOOKUP(Sales[[#This Row],[Product ID]],Products[],5,)*VLOOKUP(Sales[[#This Row],[Product ID]],Products[],6,)*Sales[[#This Row],[Units]]*66,0)</f>
        <v>276.80399999999997</v>
      </c>
      <c r="I802" s="35">
        <f>VLOOKUP(Sales[[#This Row],[Product ID]],Products[],5,)*Sales[[#This Row],[Units]]*66</f>
        <v>5536.08</v>
      </c>
      <c r="J802" s="29" t="str">
        <f>VLOOKUP(Sales[[#This Row],[Product ID]],Products[],3,)</f>
        <v>Project Finance Template - Automated Schedules</v>
      </c>
    </row>
    <row r="803" spans="2:10">
      <c r="B803" s="33">
        <v>41059</v>
      </c>
      <c r="C803" s="29" t="s">
        <v>64</v>
      </c>
      <c r="D803" s="29" t="s">
        <v>88</v>
      </c>
      <c r="E803" s="29">
        <v>3</v>
      </c>
      <c r="F803" s="29" t="s">
        <v>58</v>
      </c>
      <c r="G803" s="29" t="s">
        <v>59</v>
      </c>
      <c r="H803" s="34">
        <f>IF(Sales[[#This Row],[Channel]]="Affiliate",VLOOKUP(Sales[[#This Row],[Product ID]],Products[],5,)*VLOOKUP(Sales[[#This Row],[Product ID]],Products[],6,)*Sales[[#This Row],[Units]]*66,0)</f>
        <v>0</v>
      </c>
      <c r="I803" s="35">
        <f>VLOOKUP(Sales[[#This Row],[Product ID]],Products[],5,)*Sales[[#This Row],[Units]]*66</f>
        <v>5346</v>
      </c>
      <c r="J803" s="29" t="str">
        <f>VLOOKUP(Sales[[#This Row],[Product ID]],Products[],3,)</f>
        <v>Project Finance - Automated Schedules</v>
      </c>
    </row>
    <row r="804" spans="2:10">
      <c r="B804" s="33">
        <v>41061</v>
      </c>
      <c r="C804" s="29" t="s">
        <v>64</v>
      </c>
      <c r="D804" s="29" t="s">
        <v>76</v>
      </c>
      <c r="E804" s="29">
        <v>3</v>
      </c>
      <c r="F804" s="29" t="s">
        <v>58</v>
      </c>
      <c r="G804" s="29" t="s">
        <v>59</v>
      </c>
      <c r="H804" s="34">
        <f>IF(Sales[[#This Row],[Channel]]="Affiliate",VLOOKUP(Sales[[#This Row],[Product ID]],Products[],5,)*VLOOKUP(Sales[[#This Row],[Product ID]],Products[],6,)*Sales[[#This Row],[Units]]*66,0)</f>
        <v>0</v>
      </c>
      <c r="I804" s="35">
        <f>VLOOKUP(Sales[[#This Row],[Product ID]],Products[],5,)*Sales[[#This Row],[Units]]*66</f>
        <v>2970</v>
      </c>
      <c r="J804" s="29" t="str">
        <f>VLOOKUP(Sales[[#This Row],[Product ID]],Products[],3,)</f>
        <v>Cash Flow Template -  V 2.0</v>
      </c>
    </row>
    <row r="805" spans="2:10">
      <c r="B805" s="33">
        <v>41061</v>
      </c>
      <c r="C805" s="29" t="s">
        <v>56</v>
      </c>
      <c r="D805" s="29" t="s">
        <v>76</v>
      </c>
      <c r="E805" s="29">
        <v>3</v>
      </c>
      <c r="F805" s="29" t="s">
        <v>58</v>
      </c>
      <c r="G805" s="29" t="s">
        <v>59</v>
      </c>
      <c r="H805" s="34">
        <f>IF(Sales[[#This Row],[Channel]]="Affiliate",VLOOKUP(Sales[[#This Row],[Product ID]],Products[],5,)*VLOOKUP(Sales[[#This Row],[Product ID]],Products[],6,)*Sales[[#This Row],[Units]]*66,0)</f>
        <v>0</v>
      </c>
      <c r="I805" s="35">
        <f>VLOOKUP(Sales[[#This Row],[Product ID]],Products[],5,)*Sales[[#This Row],[Units]]*66</f>
        <v>2970</v>
      </c>
      <c r="J805" s="29" t="str">
        <f>VLOOKUP(Sales[[#This Row],[Product ID]],Products[],3,)</f>
        <v>Cash Flow Template -  V 2.0</v>
      </c>
    </row>
    <row r="806" spans="2:10">
      <c r="B806" s="33">
        <v>41061</v>
      </c>
      <c r="C806" s="29" t="s">
        <v>64</v>
      </c>
      <c r="D806" s="29" t="s">
        <v>65</v>
      </c>
      <c r="E806" s="29">
        <v>3</v>
      </c>
      <c r="F806" s="29" t="s">
        <v>58</v>
      </c>
      <c r="G806" s="29" t="s">
        <v>59</v>
      </c>
      <c r="H806" s="34">
        <f>IF(Sales[[#This Row],[Channel]]="Affiliate",VLOOKUP(Sales[[#This Row],[Product ID]],Products[],5,)*VLOOKUP(Sales[[#This Row],[Product ID]],Products[],6,)*Sales[[#This Row],[Units]]*66,0)</f>
        <v>0</v>
      </c>
      <c r="I806" s="35">
        <f>VLOOKUP(Sales[[#This Row],[Product ID]],Products[],5,)*Sales[[#This Row],[Units]]*66</f>
        <v>1188</v>
      </c>
      <c r="J806" s="29" t="str">
        <f>VLOOKUP(Sales[[#This Row],[Product ID]],Products[],3,)</f>
        <v>Football Field Charts Template</v>
      </c>
    </row>
    <row r="807" spans="2:10">
      <c r="B807" s="33">
        <v>41061</v>
      </c>
      <c r="C807" s="29" t="s">
        <v>64</v>
      </c>
      <c r="D807" s="29" t="s">
        <v>78</v>
      </c>
      <c r="E807" s="29">
        <v>4</v>
      </c>
      <c r="F807" s="29" t="s">
        <v>80</v>
      </c>
      <c r="G807" s="29" t="s">
        <v>59</v>
      </c>
      <c r="H807" s="34">
        <f>IF(Sales[[#This Row],[Channel]]="Affiliate",VLOOKUP(Sales[[#This Row],[Product ID]],Products[],5,)*VLOOKUP(Sales[[#This Row],[Product ID]],Products[],6,)*Sales[[#This Row],[Units]]*66,0)</f>
        <v>0</v>
      </c>
      <c r="I807" s="35">
        <f>VLOOKUP(Sales[[#This Row],[Product ID]],Products[],5,)*Sales[[#This Row],[Units]]*66</f>
        <v>3960</v>
      </c>
      <c r="J807" s="29" t="str">
        <f>VLOOKUP(Sales[[#This Row],[Product ID]],Products[],3,)</f>
        <v>P&amp;L Statement Template -  V 2.0</v>
      </c>
    </row>
    <row r="808" spans="2:10">
      <c r="B808" s="33">
        <v>41063</v>
      </c>
      <c r="C808" s="29" t="s">
        <v>64</v>
      </c>
      <c r="D808" s="29" t="s">
        <v>57</v>
      </c>
      <c r="E808" s="29">
        <v>3</v>
      </c>
      <c r="F808" s="29" t="s">
        <v>72</v>
      </c>
      <c r="G808" s="29" t="s">
        <v>59</v>
      </c>
      <c r="H808" s="34">
        <f>IF(Sales[[#This Row],[Channel]]="Affiliate",VLOOKUP(Sales[[#This Row],[Product ID]],Products[],5,)*VLOOKUP(Sales[[#This Row],[Product ID]],Products[],6,)*Sales[[#This Row],[Units]]*66,0)</f>
        <v>148.5</v>
      </c>
      <c r="I808" s="35">
        <f>VLOOKUP(Sales[[#This Row],[Product ID]],Products[],5,)*Sales[[#This Row],[Units]]*66</f>
        <v>2970</v>
      </c>
      <c r="J808" s="29" t="str">
        <f>VLOOKUP(Sales[[#This Row],[Product ID]],Products[],3,)</f>
        <v>Balance Sheet Template -  V 1.1</v>
      </c>
    </row>
    <row r="809" spans="2:10">
      <c r="B809" s="33">
        <v>41063</v>
      </c>
      <c r="C809" s="29" t="s">
        <v>56</v>
      </c>
      <c r="D809" s="29" t="s">
        <v>65</v>
      </c>
      <c r="E809" s="29">
        <v>1</v>
      </c>
      <c r="F809" s="29" t="s">
        <v>80</v>
      </c>
      <c r="G809" s="29" t="s">
        <v>59</v>
      </c>
      <c r="H809" s="34">
        <f>IF(Sales[[#This Row],[Channel]]="Affiliate",VLOOKUP(Sales[[#This Row],[Product ID]],Products[],5,)*VLOOKUP(Sales[[#This Row],[Product ID]],Products[],6,)*Sales[[#This Row],[Units]]*66,0)</f>
        <v>0</v>
      </c>
      <c r="I809" s="35">
        <f>VLOOKUP(Sales[[#This Row],[Product ID]],Products[],5,)*Sales[[#This Row],[Units]]*66</f>
        <v>396</v>
      </c>
      <c r="J809" s="29" t="str">
        <f>VLOOKUP(Sales[[#This Row],[Product ID]],Products[],3,)</f>
        <v>Football Field Charts Template</v>
      </c>
    </row>
    <row r="810" spans="2:10">
      <c r="B810" s="33">
        <v>41065</v>
      </c>
      <c r="C810" s="29" t="s">
        <v>56</v>
      </c>
      <c r="D810" s="29" t="s">
        <v>60</v>
      </c>
      <c r="E810" s="29">
        <v>3</v>
      </c>
      <c r="F810" s="29" t="s">
        <v>72</v>
      </c>
      <c r="G810" s="29" t="s">
        <v>73</v>
      </c>
      <c r="H810" s="34">
        <f>IF(Sales[[#This Row],[Channel]]="Affiliate",VLOOKUP(Sales[[#This Row],[Product ID]],Products[],5,)*VLOOKUP(Sales[[#This Row],[Product ID]],Products[],6,)*Sales[[#This Row],[Units]]*66,0)</f>
        <v>0</v>
      </c>
      <c r="I810" s="35">
        <f>VLOOKUP(Sales[[#This Row],[Product ID]],Products[],5,)*Sales[[#This Row],[Units]]*66</f>
        <v>0</v>
      </c>
      <c r="J810" s="29" t="str">
        <f>VLOOKUP(Sales[[#This Row],[Product ID]],Products[],3,)</f>
        <v>Ebook - Guide to Understanding Financial Statements</v>
      </c>
    </row>
    <row r="811" spans="2:10">
      <c r="B811" s="33">
        <v>41067</v>
      </c>
      <c r="C811" s="29" t="s">
        <v>64</v>
      </c>
      <c r="D811" s="29" t="s">
        <v>65</v>
      </c>
      <c r="E811" s="29">
        <v>2</v>
      </c>
      <c r="F811" s="29" t="s">
        <v>80</v>
      </c>
      <c r="G811" s="29" t="s">
        <v>59</v>
      </c>
      <c r="H811" s="34">
        <f>IF(Sales[[#This Row],[Channel]]="Affiliate",VLOOKUP(Sales[[#This Row],[Product ID]],Products[],5,)*VLOOKUP(Sales[[#This Row],[Product ID]],Products[],6,)*Sales[[#This Row],[Units]]*66,0)</f>
        <v>0</v>
      </c>
      <c r="I811" s="35">
        <f>VLOOKUP(Sales[[#This Row],[Product ID]],Products[],5,)*Sales[[#This Row],[Units]]*66</f>
        <v>792</v>
      </c>
      <c r="J811" s="29" t="str">
        <f>VLOOKUP(Sales[[#This Row],[Product ID]],Products[],3,)</f>
        <v>Football Field Charts Template</v>
      </c>
    </row>
    <row r="812" spans="2:10">
      <c r="B812" s="33">
        <v>41067</v>
      </c>
      <c r="C812" s="29" t="s">
        <v>64</v>
      </c>
      <c r="D812" s="29" t="s">
        <v>57</v>
      </c>
      <c r="E812" s="29">
        <v>1</v>
      </c>
      <c r="F812" s="29" t="s">
        <v>72</v>
      </c>
      <c r="G812" s="29" t="s">
        <v>59</v>
      </c>
      <c r="H812" s="34">
        <f>IF(Sales[[#This Row],[Channel]]="Affiliate",VLOOKUP(Sales[[#This Row],[Product ID]],Products[],5,)*VLOOKUP(Sales[[#This Row],[Product ID]],Products[],6,)*Sales[[#This Row],[Units]]*66,0)</f>
        <v>49.5</v>
      </c>
      <c r="I812" s="35">
        <f>VLOOKUP(Sales[[#This Row],[Product ID]],Products[],5,)*Sales[[#This Row],[Units]]*66</f>
        <v>990</v>
      </c>
      <c r="J812" s="29" t="str">
        <f>VLOOKUP(Sales[[#This Row],[Product ID]],Products[],3,)</f>
        <v>Balance Sheet Template -  V 1.1</v>
      </c>
    </row>
    <row r="813" spans="2:10">
      <c r="B813" s="33">
        <v>41068</v>
      </c>
      <c r="C813" s="29" t="s">
        <v>64</v>
      </c>
      <c r="D813" s="29" t="s">
        <v>69</v>
      </c>
      <c r="E813" s="29">
        <v>1</v>
      </c>
      <c r="F813" s="29" t="s">
        <v>58</v>
      </c>
      <c r="G813" s="29" t="s">
        <v>59</v>
      </c>
      <c r="H813" s="34">
        <f>IF(Sales[[#This Row],[Channel]]="Affiliate",VLOOKUP(Sales[[#This Row],[Product ID]],Products[],5,)*VLOOKUP(Sales[[#This Row],[Product ID]],Products[],6,)*Sales[[#This Row],[Units]]*66,0)</f>
        <v>0</v>
      </c>
      <c r="I813" s="35">
        <f>VLOOKUP(Sales[[#This Row],[Product ID]],Products[],5,)*Sales[[#This Row],[Units]]*66</f>
        <v>2871</v>
      </c>
      <c r="J813" s="29" t="str">
        <f>VLOOKUP(Sales[[#This Row],[Product ID]],Products[],3,)</f>
        <v>Practical Business Modeling Course</v>
      </c>
    </row>
    <row r="814" spans="2:10">
      <c r="B814" s="33">
        <v>41068</v>
      </c>
      <c r="C814" s="29" t="s">
        <v>56</v>
      </c>
      <c r="D814" s="29" t="s">
        <v>86</v>
      </c>
      <c r="E814" s="29">
        <v>2</v>
      </c>
      <c r="F814" s="29" t="s">
        <v>58</v>
      </c>
      <c r="G814" s="29" t="s">
        <v>59</v>
      </c>
      <c r="H814" s="34">
        <f>IF(Sales[[#This Row],[Channel]]="Affiliate",VLOOKUP(Sales[[#This Row],[Product ID]],Products[],5,)*VLOOKUP(Sales[[#This Row],[Product ID]],Products[],6,)*Sales[[#This Row],[Units]]*66,0)</f>
        <v>0</v>
      </c>
      <c r="I814" s="35">
        <f>VLOOKUP(Sales[[#This Row],[Product ID]],Products[],5,)*Sales[[#This Row],[Units]]*66</f>
        <v>2926.4399999999996</v>
      </c>
      <c r="J814" s="29" t="str">
        <f>VLOOKUP(Sales[[#This Row],[Product ID]],Products[],3,)</f>
        <v>StartUp Modeling Template - New</v>
      </c>
    </row>
    <row r="815" spans="2:10">
      <c r="B815" s="33">
        <v>41068</v>
      </c>
      <c r="C815" s="29" t="s">
        <v>98</v>
      </c>
      <c r="D815" s="29" t="s">
        <v>57</v>
      </c>
      <c r="E815" s="29">
        <v>1</v>
      </c>
      <c r="F815" s="29" t="s">
        <v>58</v>
      </c>
      <c r="G815" s="29" t="s">
        <v>73</v>
      </c>
      <c r="H815" s="34">
        <f>IF(Sales[[#This Row],[Channel]]="Affiliate",VLOOKUP(Sales[[#This Row],[Product ID]],Products[],5,)*VLOOKUP(Sales[[#This Row],[Product ID]],Products[],6,)*Sales[[#This Row],[Units]]*66,0)</f>
        <v>0</v>
      </c>
      <c r="I815" s="35">
        <f>VLOOKUP(Sales[[#This Row],[Product ID]],Products[],5,)*Sales[[#This Row],[Units]]*66</f>
        <v>990</v>
      </c>
      <c r="J815" s="29" t="str">
        <f>VLOOKUP(Sales[[#This Row],[Product ID]],Products[],3,)</f>
        <v>Balance Sheet Template -  V 1.1</v>
      </c>
    </row>
    <row r="816" spans="2:10">
      <c r="B816" s="33">
        <v>41068</v>
      </c>
      <c r="C816" s="29" t="s">
        <v>64</v>
      </c>
      <c r="D816" s="29" t="s">
        <v>86</v>
      </c>
      <c r="E816" s="29">
        <v>5</v>
      </c>
      <c r="F816" s="29" t="s">
        <v>72</v>
      </c>
      <c r="G816" s="29" t="s">
        <v>59</v>
      </c>
      <c r="H816" s="34">
        <f>IF(Sales[[#This Row],[Channel]]="Affiliate",VLOOKUP(Sales[[#This Row],[Product ID]],Products[],5,)*VLOOKUP(Sales[[#This Row],[Product ID]],Products[],6,)*Sales[[#This Row],[Units]]*66,0)</f>
        <v>365.80500000000001</v>
      </c>
      <c r="I816" s="35">
        <f>VLOOKUP(Sales[[#This Row],[Product ID]],Products[],5,)*Sales[[#This Row],[Units]]*66</f>
        <v>7316.0999999999995</v>
      </c>
      <c r="J816" s="29" t="str">
        <f>VLOOKUP(Sales[[#This Row],[Product ID]],Products[],3,)</f>
        <v>StartUp Modeling Template - New</v>
      </c>
    </row>
    <row r="817" spans="2:10">
      <c r="B817" s="33">
        <v>41069</v>
      </c>
      <c r="C817" s="29" t="s">
        <v>98</v>
      </c>
      <c r="D817" s="29" t="s">
        <v>60</v>
      </c>
      <c r="E817" s="29">
        <v>1</v>
      </c>
      <c r="F817" s="29" t="s">
        <v>80</v>
      </c>
      <c r="G817" s="29" t="s">
        <v>59</v>
      </c>
      <c r="H817" s="34">
        <f>IF(Sales[[#This Row],[Channel]]="Affiliate",VLOOKUP(Sales[[#This Row],[Product ID]],Products[],5,)*VLOOKUP(Sales[[#This Row],[Product ID]],Products[],6,)*Sales[[#This Row],[Units]]*66,0)</f>
        <v>0</v>
      </c>
      <c r="I817" s="35">
        <f>VLOOKUP(Sales[[#This Row],[Product ID]],Products[],5,)*Sales[[#This Row],[Units]]*66</f>
        <v>0</v>
      </c>
      <c r="J817" s="29" t="str">
        <f>VLOOKUP(Sales[[#This Row],[Product ID]],Products[],3,)</f>
        <v>Ebook - Guide to Understanding Financial Statements</v>
      </c>
    </row>
    <row r="818" spans="2:10">
      <c r="B818" s="33">
        <v>41069</v>
      </c>
      <c r="C818" s="29" t="s">
        <v>56</v>
      </c>
      <c r="D818" s="29" t="s">
        <v>76</v>
      </c>
      <c r="E818" s="29">
        <v>2</v>
      </c>
      <c r="F818" s="29" t="s">
        <v>72</v>
      </c>
      <c r="G818" s="29" t="s">
        <v>59</v>
      </c>
      <c r="H818" s="34">
        <f>IF(Sales[[#This Row],[Channel]]="Affiliate",VLOOKUP(Sales[[#This Row],[Product ID]],Products[],5,)*VLOOKUP(Sales[[#This Row],[Product ID]],Products[],6,)*Sales[[#This Row],[Units]]*66,0)</f>
        <v>99</v>
      </c>
      <c r="I818" s="35">
        <f>VLOOKUP(Sales[[#This Row],[Product ID]],Products[],5,)*Sales[[#This Row],[Units]]*66</f>
        <v>1980</v>
      </c>
      <c r="J818" s="29" t="str">
        <f>VLOOKUP(Sales[[#This Row],[Product ID]],Products[],3,)</f>
        <v>Cash Flow Template -  V 2.0</v>
      </c>
    </row>
    <row r="819" spans="2:10">
      <c r="B819" s="33">
        <v>41070</v>
      </c>
      <c r="C819" s="29" t="s">
        <v>56</v>
      </c>
      <c r="D819" s="29" t="s">
        <v>57</v>
      </c>
      <c r="E819" s="29">
        <v>1</v>
      </c>
      <c r="F819" s="29" t="s">
        <v>58</v>
      </c>
      <c r="G819" s="29" t="s">
        <v>73</v>
      </c>
      <c r="H819" s="34">
        <f>IF(Sales[[#This Row],[Channel]]="Affiliate",VLOOKUP(Sales[[#This Row],[Product ID]],Products[],5,)*VLOOKUP(Sales[[#This Row],[Product ID]],Products[],6,)*Sales[[#This Row],[Units]]*66,0)</f>
        <v>0</v>
      </c>
      <c r="I819" s="35">
        <f>VLOOKUP(Sales[[#This Row],[Product ID]],Products[],5,)*Sales[[#This Row],[Units]]*66</f>
        <v>990</v>
      </c>
      <c r="J819" s="29" t="str">
        <f>VLOOKUP(Sales[[#This Row],[Product ID]],Products[],3,)</f>
        <v>Balance Sheet Template -  V 1.1</v>
      </c>
    </row>
    <row r="820" spans="2:10">
      <c r="B820" s="33">
        <v>41070</v>
      </c>
      <c r="C820" s="29" t="s">
        <v>64</v>
      </c>
      <c r="D820" s="29" t="s">
        <v>69</v>
      </c>
      <c r="E820" s="29">
        <v>4</v>
      </c>
      <c r="F820" s="29" t="s">
        <v>58</v>
      </c>
      <c r="G820" s="29" t="s">
        <v>59</v>
      </c>
      <c r="H820" s="34">
        <f>IF(Sales[[#This Row],[Channel]]="Affiliate",VLOOKUP(Sales[[#This Row],[Product ID]],Products[],5,)*VLOOKUP(Sales[[#This Row],[Product ID]],Products[],6,)*Sales[[#This Row],[Units]]*66,0)</f>
        <v>0</v>
      </c>
      <c r="I820" s="35">
        <f>VLOOKUP(Sales[[#This Row],[Product ID]],Products[],5,)*Sales[[#This Row],[Units]]*66</f>
        <v>11484</v>
      </c>
      <c r="J820" s="29" t="str">
        <f>VLOOKUP(Sales[[#This Row],[Product ID]],Products[],3,)</f>
        <v>Practical Business Modeling Course</v>
      </c>
    </row>
    <row r="821" spans="2:10">
      <c r="B821" s="33">
        <v>41071</v>
      </c>
      <c r="C821" s="29" t="s">
        <v>56</v>
      </c>
      <c r="D821" s="29" t="s">
        <v>83</v>
      </c>
      <c r="E821" s="29">
        <v>1</v>
      </c>
      <c r="F821" s="29" t="s">
        <v>58</v>
      </c>
      <c r="G821" s="29" t="s">
        <v>73</v>
      </c>
      <c r="H821" s="34">
        <f>IF(Sales[[#This Row],[Channel]]="Affiliate",VLOOKUP(Sales[[#This Row],[Product ID]],Products[],5,)*VLOOKUP(Sales[[#This Row],[Product ID]],Products[],6,)*Sales[[#This Row],[Units]]*66,0)</f>
        <v>0</v>
      </c>
      <c r="I821" s="35">
        <f>VLOOKUP(Sales[[#This Row],[Product ID]],Products[],5,)*Sales[[#This Row],[Units]]*66</f>
        <v>1978.02</v>
      </c>
      <c r="J821" s="29" t="str">
        <f>VLOOKUP(Sales[[#This Row],[Product ID]],Products[],3,)</f>
        <v>Cash Flow Modeling Course</v>
      </c>
    </row>
    <row r="822" spans="2:10">
      <c r="B822" s="33">
        <v>41071</v>
      </c>
      <c r="C822" s="29" t="s">
        <v>56</v>
      </c>
      <c r="D822" s="29" t="s">
        <v>81</v>
      </c>
      <c r="E822" s="29">
        <v>5</v>
      </c>
      <c r="F822" s="29" t="s">
        <v>72</v>
      </c>
      <c r="G822" s="29" t="s">
        <v>59</v>
      </c>
      <c r="H822" s="34">
        <f>IF(Sales[[#This Row],[Channel]]="Affiliate",VLOOKUP(Sales[[#This Row],[Product ID]],Products[],5,)*VLOOKUP(Sales[[#This Row],[Product ID]],Products[],6,)*Sales[[#This Row],[Units]]*66,0)</f>
        <v>346.005</v>
      </c>
      <c r="I822" s="35">
        <f>VLOOKUP(Sales[[#This Row],[Product ID]],Products[],5,)*Sales[[#This Row],[Units]]*66</f>
        <v>6920.0999999999995</v>
      </c>
      <c r="J822" s="29" t="str">
        <f>VLOOKUP(Sales[[#This Row],[Product ID]],Products[],3,)</f>
        <v>Real Estate Template - V 1</v>
      </c>
    </row>
    <row r="823" spans="2:10">
      <c r="B823" s="33">
        <v>41071</v>
      </c>
      <c r="C823" s="29" t="s">
        <v>56</v>
      </c>
      <c r="D823" s="29" t="s">
        <v>78</v>
      </c>
      <c r="E823" s="29">
        <v>1</v>
      </c>
      <c r="F823" s="29" t="s">
        <v>72</v>
      </c>
      <c r="G823" s="29" t="s">
        <v>73</v>
      </c>
      <c r="H823" s="34">
        <f>IF(Sales[[#This Row],[Channel]]="Affiliate",VLOOKUP(Sales[[#This Row],[Product ID]],Products[],5,)*VLOOKUP(Sales[[#This Row],[Product ID]],Products[],6,)*Sales[[#This Row],[Units]]*66,0)</f>
        <v>49.5</v>
      </c>
      <c r="I823" s="35">
        <f>VLOOKUP(Sales[[#This Row],[Product ID]],Products[],5,)*Sales[[#This Row],[Units]]*66</f>
        <v>990</v>
      </c>
      <c r="J823" s="29" t="str">
        <f>VLOOKUP(Sales[[#This Row],[Product ID]],Products[],3,)</f>
        <v>P&amp;L Statement Template -  V 2.0</v>
      </c>
    </row>
    <row r="824" spans="2:10">
      <c r="B824" s="33">
        <v>41072</v>
      </c>
      <c r="C824" s="29" t="s">
        <v>64</v>
      </c>
      <c r="D824" s="29" t="s">
        <v>69</v>
      </c>
      <c r="E824" s="29">
        <v>1</v>
      </c>
      <c r="F824" s="29" t="s">
        <v>80</v>
      </c>
      <c r="G824" s="29" t="s">
        <v>59</v>
      </c>
      <c r="H824" s="34">
        <f>IF(Sales[[#This Row],[Channel]]="Affiliate",VLOOKUP(Sales[[#This Row],[Product ID]],Products[],5,)*VLOOKUP(Sales[[#This Row],[Product ID]],Products[],6,)*Sales[[#This Row],[Units]]*66,0)</f>
        <v>0</v>
      </c>
      <c r="I824" s="35">
        <f>VLOOKUP(Sales[[#This Row],[Product ID]],Products[],5,)*Sales[[#This Row],[Units]]*66</f>
        <v>2871</v>
      </c>
      <c r="J824" s="29" t="str">
        <f>VLOOKUP(Sales[[#This Row],[Product ID]],Products[],3,)</f>
        <v>Practical Business Modeling Course</v>
      </c>
    </row>
    <row r="825" spans="2:10">
      <c r="B825" s="33">
        <v>41073</v>
      </c>
      <c r="C825" s="29" t="s">
        <v>98</v>
      </c>
      <c r="D825" s="29" t="s">
        <v>65</v>
      </c>
      <c r="E825" s="29">
        <v>1</v>
      </c>
      <c r="F825" s="29" t="s">
        <v>72</v>
      </c>
      <c r="G825" s="29" t="s">
        <v>59</v>
      </c>
      <c r="H825" s="34">
        <f>IF(Sales[[#This Row],[Channel]]="Affiliate",VLOOKUP(Sales[[#This Row],[Product ID]],Products[],5,)*VLOOKUP(Sales[[#This Row],[Product ID]],Products[],6,)*Sales[[#This Row],[Units]]*66,0)</f>
        <v>7.92</v>
      </c>
      <c r="I825" s="35">
        <f>VLOOKUP(Sales[[#This Row],[Product ID]],Products[],5,)*Sales[[#This Row],[Units]]*66</f>
        <v>396</v>
      </c>
      <c r="J825" s="29" t="str">
        <f>VLOOKUP(Sales[[#This Row],[Product ID]],Products[],3,)</f>
        <v>Football Field Charts Template</v>
      </c>
    </row>
    <row r="826" spans="2:10">
      <c r="B826" s="33">
        <v>41074</v>
      </c>
      <c r="C826" s="29" t="s">
        <v>64</v>
      </c>
      <c r="D826" s="29" t="s">
        <v>83</v>
      </c>
      <c r="E826" s="29">
        <v>3</v>
      </c>
      <c r="F826" s="29" t="s">
        <v>72</v>
      </c>
      <c r="G826" s="29" t="s">
        <v>59</v>
      </c>
      <c r="H826" s="34">
        <f>IF(Sales[[#This Row],[Channel]]="Affiliate",VLOOKUP(Sales[[#This Row],[Product ID]],Products[],5,)*VLOOKUP(Sales[[#This Row],[Product ID]],Products[],6,)*Sales[[#This Row],[Units]]*66,0)</f>
        <v>474.72480000000002</v>
      </c>
      <c r="I826" s="35">
        <f>VLOOKUP(Sales[[#This Row],[Product ID]],Products[],5,)*Sales[[#This Row],[Units]]*66</f>
        <v>5934.0599999999995</v>
      </c>
      <c r="J826" s="29" t="str">
        <f>VLOOKUP(Sales[[#This Row],[Product ID]],Products[],3,)</f>
        <v>Cash Flow Modeling Course</v>
      </c>
    </row>
    <row r="827" spans="2:10">
      <c r="B827" s="33">
        <v>41074</v>
      </c>
      <c r="C827" s="29" t="s">
        <v>98</v>
      </c>
      <c r="D827" s="29" t="s">
        <v>81</v>
      </c>
      <c r="E827" s="29">
        <v>3</v>
      </c>
      <c r="F827" s="29" t="s">
        <v>72</v>
      </c>
      <c r="G827" s="29" t="s">
        <v>59</v>
      </c>
      <c r="H827" s="34">
        <f>IF(Sales[[#This Row],[Channel]]="Affiliate",VLOOKUP(Sales[[#This Row],[Product ID]],Products[],5,)*VLOOKUP(Sales[[#This Row],[Product ID]],Products[],6,)*Sales[[#This Row],[Units]]*66,0)</f>
        <v>207.60300000000001</v>
      </c>
      <c r="I827" s="35">
        <f>VLOOKUP(Sales[[#This Row],[Product ID]],Products[],5,)*Sales[[#This Row],[Units]]*66</f>
        <v>4152.0599999999995</v>
      </c>
      <c r="J827" s="29" t="str">
        <f>VLOOKUP(Sales[[#This Row],[Product ID]],Products[],3,)</f>
        <v>Real Estate Template - V 1</v>
      </c>
    </row>
    <row r="828" spans="2:10">
      <c r="B828" s="33">
        <v>41075</v>
      </c>
      <c r="C828" s="29" t="s">
        <v>64</v>
      </c>
      <c r="D828" s="29" t="s">
        <v>81</v>
      </c>
      <c r="E828" s="29">
        <v>3</v>
      </c>
      <c r="F828" s="29" t="s">
        <v>72</v>
      </c>
      <c r="G828" s="29" t="s">
        <v>73</v>
      </c>
      <c r="H828" s="34">
        <f>IF(Sales[[#This Row],[Channel]]="Affiliate",VLOOKUP(Sales[[#This Row],[Product ID]],Products[],5,)*VLOOKUP(Sales[[#This Row],[Product ID]],Products[],6,)*Sales[[#This Row],[Units]]*66,0)</f>
        <v>207.60300000000001</v>
      </c>
      <c r="I828" s="35">
        <f>VLOOKUP(Sales[[#This Row],[Product ID]],Products[],5,)*Sales[[#This Row],[Units]]*66</f>
        <v>4152.0599999999995</v>
      </c>
      <c r="J828" s="29" t="str">
        <f>VLOOKUP(Sales[[#This Row],[Product ID]],Products[],3,)</f>
        <v>Real Estate Template - V 1</v>
      </c>
    </row>
    <row r="829" spans="2:10">
      <c r="B829" s="33">
        <v>41075</v>
      </c>
      <c r="C829" s="29" t="s">
        <v>64</v>
      </c>
      <c r="D829" s="29" t="s">
        <v>84</v>
      </c>
      <c r="E829" s="29">
        <v>1</v>
      </c>
      <c r="F829" s="29" t="s">
        <v>72</v>
      </c>
      <c r="G829" s="29" t="s">
        <v>73</v>
      </c>
      <c r="H829" s="34">
        <f>IF(Sales[[#This Row],[Channel]]="Affiliate",VLOOKUP(Sales[[#This Row],[Product ID]],Products[],5,)*VLOOKUP(Sales[[#This Row],[Product ID]],Products[],6,)*Sales[[#This Row],[Units]]*66,0)</f>
        <v>69.200999999999993</v>
      </c>
      <c r="I829" s="35">
        <f>VLOOKUP(Sales[[#This Row],[Product ID]],Products[],5,)*Sales[[#This Row],[Units]]*66</f>
        <v>1384.02</v>
      </c>
      <c r="J829" s="29" t="str">
        <f>VLOOKUP(Sales[[#This Row],[Product ID]],Products[],3,)</f>
        <v>Project Finance Template - Automated Schedules</v>
      </c>
    </row>
    <row r="830" spans="2:10">
      <c r="B830" s="33">
        <v>41076</v>
      </c>
      <c r="C830" s="29" t="s">
        <v>56</v>
      </c>
      <c r="D830" s="29" t="s">
        <v>81</v>
      </c>
      <c r="E830" s="29">
        <v>1</v>
      </c>
      <c r="F830" s="29" t="s">
        <v>80</v>
      </c>
      <c r="G830" s="29" t="s">
        <v>59</v>
      </c>
      <c r="H830" s="34">
        <f>IF(Sales[[#This Row],[Channel]]="Affiliate",VLOOKUP(Sales[[#This Row],[Product ID]],Products[],5,)*VLOOKUP(Sales[[#This Row],[Product ID]],Products[],6,)*Sales[[#This Row],[Units]]*66,0)</f>
        <v>0</v>
      </c>
      <c r="I830" s="35">
        <f>VLOOKUP(Sales[[#This Row],[Product ID]],Products[],5,)*Sales[[#This Row],[Units]]*66</f>
        <v>1384.02</v>
      </c>
      <c r="J830" s="29" t="str">
        <f>VLOOKUP(Sales[[#This Row],[Product ID]],Products[],3,)</f>
        <v>Real Estate Template - V 1</v>
      </c>
    </row>
    <row r="831" spans="2:10">
      <c r="B831" s="33">
        <v>41076</v>
      </c>
      <c r="C831" s="29" t="s">
        <v>64</v>
      </c>
      <c r="D831" s="29" t="s">
        <v>83</v>
      </c>
      <c r="E831" s="29">
        <v>3</v>
      </c>
      <c r="F831" s="29" t="s">
        <v>58</v>
      </c>
      <c r="G831" s="29" t="s">
        <v>73</v>
      </c>
      <c r="H831" s="34">
        <f>IF(Sales[[#This Row],[Channel]]="Affiliate",VLOOKUP(Sales[[#This Row],[Product ID]],Products[],5,)*VLOOKUP(Sales[[#This Row],[Product ID]],Products[],6,)*Sales[[#This Row],[Units]]*66,0)</f>
        <v>0</v>
      </c>
      <c r="I831" s="35">
        <f>VLOOKUP(Sales[[#This Row],[Product ID]],Products[],5,)*Sales[[#This Row],[Units]]*66</f>
        <v>5934.0599999999995</v>
      </c>
      <c r="J831" s="29" t="str">
        <f>VLOOKUP(Sales[[#This Row],[Product ID]],Products[],3,)</f>
        <v>Cash Flow Modeling Course</v>
      </c>
    </row>
    <row r="832" spans="2:10">
      <c r="B832" s="33">
        <v>41077</v>
      </c>
      <c r="C832" s="29" t="s">
        <v>64</v>
      </c>
      <c r="D832" s="29" t="s">
        <v>78</v>
      </c>
      <c r="E832" s="29">
        <v>3</v>
      </c>
      <c r="F832" s="29" t="s">
        <v>58</v>
      </c>
      <c r="G832" s="29" t="s">
        <v>59</v>
      </c>
      <c r="H832" s="34">
        <f>IF(Sales[[#This Row],[Channel]]="Affiliate",VLOOKUP(Sales[[#This Row],[Product ID]],Products[],5,)*VLOOKUP(Sales[[#This Row],[Product ID]],Products[],6,)*Sales[[#This Row],[Units]]*66,0)</f>
        <v>0</v>
      </c>
      <c r="I832" s="35">
        <f>VLOOKUP(Sales[[#This Row],[Product ID]],Products[],5,)*Sales[[#This Row],[Units]]*66</f>
        <v>2970</v>
      </c>
      <c r="J832" s="29" t="str">
        <f>VLOOKUP(Sales[[#This Row],[Product ID]],Products[],3,)</f>
        <v>P&amp;L Statement Template -  V 2.0</v>
      </c>
    </row>
    <row r="833" spans="2:10">
      <c r="B833" s="33">
        <v>41077</v>
      </c>
      <c r="C833" s="29" t="s">
        <v>98</v>
      </c>
      <c r="D833" s="29" t="s">
        <v>78</v>
      </c>
      <c r="E833" s="29">
        <v>4</v>
      </c>
      <c r="F833" s="29" t="s">
        <v>72</v>
      </c>
      <c r="G833" s="29" t="s">
        <v>73</v>
      </c>
      <c r="H833" s="34">
        <f>IF(Sales[[#This Row],[Channel]]="Affiliate",VLOOKUP(Sales[[#This Row],[Product ID]],Products[],5,)*VLOOKUP(Sales[[#This Row],[Product ID]],Products[],6,)*Sales[[#This Row],[Units]]*66,0)</f>
        <v>198</v>
      </c>
      <c r="I833" s="35">
        <f>VLOOKUP(Sales[[#This Row],[Product ID]],Products[],5,)*Sales[[#This Row],[Units]]*66</f>
        <v>3960</v>
      </c>
      <c r="J833" s="29" t="str">
        <f>VLOOKUP(Sales[[#This Row],[Product ID]],Products[],3,)</f>
        <v>P&amp;L Statement Template -  V 2.0</v>
      </c>
    </row>
    <row r="834" spans="2:10">
      <c r="B834" s="33">
        <v>41077</v>
      </c>
      <c r="C834" s="29" t="s">
        <v>56</v>
      </c>
      <c r="D834" s="29" t="s">
        <v>83</v>
      </c>
      <c r="E834" s="29">
        <v>1</v>
      </c>
      <c r="F834" s="29" t="s">
        <v>80</v>
      </c>
      <c r="G834" s="29" t="s">
        <v>59</v>
      </c>
      <c r="H834" s="34">
        <f>IF(Sales[[#This Row],[Channel]]="Affiliate",VLOOKUP(Sales[[#This Row],[Product ID]],Products[],5,)*VLOOKUP(Sales[[#This Row],[Product ID]],Products[],6,)*Sales[[#This Row],[Units]]*66,0)</f>
        <v>0</v>
      </c>
      <c r="I834" s="35">
        <f>VLOOKUP(Sales[[#This Row],[Product ID]],Products[],5,)*Sales[[#This Row],[Units]]*66</f>
        <v>1978.02</v>
      </c>
      <c r="J834" s="29" t="str">
        <f>VLOOKUP(Sales[[#This Row],[Product ID]],Products[],3,)</f>
        <v>Cash Flow Modeling Course</v>
      </c>
    </row>
    <row r="835" spans="2:10">
      <c r="B835" s="33">
        <v>41077</v>
      </c>
      <c r="C835" s="29" t="s">
        <v>64</v>
      </c>
      <c r="D835" s="29" t="s">
        <v>70</v>
      </c>
      <c r="E835" s="29">
        <v>5</v>
      </c>
      <c r="F835" s="29" t="s">
        <v>58</v>
      </c>
      <c r="G835" s="29" t="s">
        <v>59</v>
      </c>
      <c r="H835" s="34">
        <f>IF(Sales[[#This Row],[Channel]]="Affiliate",VLOOKUP(Sales[[#This Row],[Product ID]],Products[],5,)*VLOOKUP(Sales[[#This Row],[Product ID]],Products[],6,)*Sales[[#This Row],[Units]]*66,0)</f>
        <v>0</v>
      </c>
      <c r="I835" s="35">
        <f>VLOOKUP(Sales[[#This Row],[Product ID]],Products[],5,)*Sales[[#This Row],[Units]]*66</f>
        <v>4455</v>
      </c>
      <c r="J835" s="29" t="str">
        <f>VLOOKUP(Sales[[#This Row],[Product ID]],Products[],3,)</f>
        <v>Ebook - Important Ratios and Metrics</v>
      </c>
    </row>
    <row r="836" spans="2:10">
      <c r="B836" s="33">
        <v>41077</v>
      </c>
      <c r="C836" s="29" t="s">
        <v>64</v>
      </c>
      <c r="D836" s="29" t="s">
        <v>76</v>
      </c>
      <c r="E836" s="29">
        <v>4</v>
      </c>
      <c r="F836" s="29" t="s">
        <v>58</v>
      </c>
      <c r="G836" s="29" t="s">
        <v>59</v>
      </c>
      <c r="H836" s="34">
        <f>IF(Sales[[#This Row],[Channel]]="Affiliate",VLOOKUP(Sales[[#This Row],[Product ID]],Products[],5,)*VLOOKUP(Sales[[#This Row],[Product ID]],Products[],6,)*Sales[[#This Row],[Units]]*66,0)</f>
        <v>0</v>
      </c>
      <c r="I836" s="35">
        <f>VLOOKUP(Sales[[#This Row],[Product ID]],Products[],5,)*Sales[[#This Row],[Units]]*66</f>
        <v>3960</v>
      </c>
      <c r="J836" s="29" t="str">
        <f>VLOOKUP(Sales[[#This Row],[Product ID]],Products[],3,)</f>
        <v>Cash Flow Template -  V 2.0</v>
      </c>
    </row>
    <row r="837" spans="2:10">
      <c r="B837" s="33">
        <v>41077</v>
      </c>
      <c r="C837" s="29" t="s">
        <v>56</v>
      </c>
      <c r="D837" s="29" t="s">
        <v>86</v>
      </c>
      <c r="E837" s="29">
        <v>1</v>
      </c>
      <c r="F837" s="29" t="s">
        <v>58</v>
      </c>
      <c r="G837" s="29" t="s">
        <v>73</v>
      </c>
      <c r="H837" s="34">
        <f>IF(Sales[[#This Row],[Channel]]="Affiliate",VLOOKUP(Sales[[#This Row],[Product ID]],Products[],5,)*VLOOKUP(Sales[[#This Row],[Product ID]],Products[],6,)*Sales[[#This Row],[Units]]*66,0)</f>
        <v>0</v>
      </c>
      <c r="I837" s="35">
        <f>VLOOKUP(Sales[[#This Row],[Product ID]],Products[],5,)*Sales[[#This Row],[Units]]*66</f>
        <v>1463.2199999999998</v>
      </c>
      <c r="J837" s="29" t="str">
        <f>VLOOKUP(Sales[[#This Row],[Product ID]],Products[],3,)</f>
        <v>StartUp Modeling Template - New</v>
      </c>
    </row>
    <row r="838" spans="2:10">
      <c r="B838" s="33">
        <v>41078</v>
      </c>
      <c r="C838" s="29" t="s">
        <v>56</v>
      </c>
      <c r="D838" s="29" t="s">
        <v>69</v>
      </c>
      <c r="E838" s="29">
        <v>4</v>
      </c>
      <c r="F838" s="29" t="s">
        <v>72</v>
      </c>
      <c r="G838" s="29" t="s">
        <v>59</v>
      </c>
      <c r="H838" s="34">
        <f>IF(Sales[[#This Row],[Channel]]="Affiliate",VLOOKUP(Sales[[#This Row],[Product ID]],Products[],5,)*VLOOKUP(Sales[[#This Row],[Product ID]],Products[],6,)*Sales[[#This Row],[Units]]*66,0)</f>
        <v>918.72</v>
      </c>
      <c r="I838" s="35">
        <f>VLOOKUP(Sales[[#This Row],[Product ID]],Products[],5,)*Sales[[#This Row],[Units]]*66</f>
        <v>11484</v>
      </c>
      <c r="J838" s="29" t="str">
        <f>VLOOKUP(Sales[[#This Row],[Product ID]],Products[],3,)</f>
        <v>Practical Business Modeling Course</v>
      </c>
    </row>
    <row r="839" spans="2:10">
      <c r="B839" s="33">
        <v>41078</v>
      </c>
      <c r="C839" s="29" t="s">
        <v>64</v>
      </c>
      <c r="D839" s="29" t="s">
        <v>83</v>
      </c>
      <c r="E839" s="29">
        <v>3</v>
      </c>
      <c r="F839" s="29" t="s">
        <v>58</v>
      </c>
      <c r="G839" s="29" t="s">
        <v>73</v>
      </c>
      <c r="H839" s="34">
        <f>IF(Sales[[#This Row],[Channel]]="Affiliate",VLOOKUP(Sales[[#This Row],[Product ID]],Products[],5,)*VLOOKUP(Sales[[#This Row],[Product ID]],Products[],6,)*Sales[[#This Row],[Units]]*66,0)</f>
        <v>0</v>
      </c>
      <c r="I839" s="35">
        <f>VLOOKUP(Sales[[#This Row],[Product ID]],Products[],5,)*Sales[[#This Row],[Units]]*66</f>
        <v>5934.0599999999995</v>
      </c>
      <c r="J839" s="29" t="str">
        <f>VLOOKUP(Sales[[#This Row],[Product ID]],Products[],3,)</f>
        <v>Cash Flow Modeling Course</v>
      </c>
    </row>
    <row r="840" spans="2:10">
      <c r="B840" s="33">
        <v>41079</v>
      </c>
      <c r="C840" s="29" t="s">
        <v>56</v>
      </c>
      <c r="D840" s="29" t="s">
        <v>60</v>
      </c>
      <c r="E840" s="29">
        <v>4</v>
      </c>
      <c r="F840" s="29" t="s">
        <v>80</v>
      </c>
      <c r="G840" s="29" t="s">
        <v>59</v>
      </c>
      <c r="H840" s="34">
        <f>IF(Sales[[#This Row],[Channel]]="Affiliate",VLOOKUP(Sales[[#This Row],[Product ID]],Products[],5,)*VLOOKUP(Sales[[#This Row],[Product ID]],Products[],6,)*Sales[[#This Row],[Units]]*66,0)</f>
        <v>0</v>
      </c>
      <c r="I840" s="35">
        <f>VLOOKUP(Sales[[#This Row],[Product ID]],Products[],5,)*Sales[[#This Row],[Units]]*66</f>
        <v>0</v>
      </c>
      <c r="J840" s="29" t="str">
        <f>VLOOKUP(Sales[[#This Row],[Product ID]],Products[],3,)</f>
        <v>Ebook - Guide to Understanding Financial Statements</v>
      </c>
    </row>
    <row r="841" spans="2:10">
      <c r="B841" s="33">
        <v>41079</v>
      </c>
      <c r="C841" s="29" t="s">
        <v>56</v>
      </c>
      <c r="D841" s="29" t="s">
        <v>70</v>
      </c>
      <c r="E841" s="29">
        <v>4</v>
      </c>
      <c r="F841" s="29" t="s">
        <v>80</v>
      </c>
      <c r="G841" s="29" t="s">
        <v>59</v>
      </c>
      <c r="H841" s="34">
        <f>IF(Sales[[#This Row],[Channel]]="Affiliate",VLOOKUP(Sales[[#This Row],[Product ID]],Products[],5,)*VLOOKUP(Sales[[#This Row],[Product ID]],Products[],6,)*Sales[[#This Row],[Units]]*66,0)</f>
        <v>0</v>
      </c>
      <c r="I841" s="35">
        <f>VLOOKUP(Sales[[#This Row],[Product ID]],Products[],5,)*Sales[[#This Row],[Units]]*66</f>
        <v>3564</v>
      </c>
      <c r="J841" s="29" t="str">
        <f>VLOOKUP(Sales[[#This Row],[Product ID]],Products[],3,)</f>
        <v>Ebook - Important Ratios and Metrics</v>
      </c>
    </row>
    <row r="842" spans="2:10">
      <c r="B842" s="33">
        <v>41079</v>
      </c>
      <c r="C842" s="29" t="s">
        <v>64</v>
      </c>
      <c r="D842" s="29" t="s">
        <v>76</v>
      </c>
      <c r="E842" s="29">
        <v>1</v>
      </c>
      <c r="F842" s="29" t="s">
        <v>58</v>
      </c>
      <c r="G842" s="29" t="s">
        <v>59</v>
      </c>
      <c r="H842" s="34">
        <f>IF(Sales[[#This Row],[Channel]]="Affiliate",VLOOKUP(Sales[[#This Row],[Product ID]],Products[],5,)*VLOOKUP(Sales[[#This Row],[Product ID]],Products[],6,)*Sales[[#This Row],[Units]]*66,0)</f>
        <v>0</v>
      </c>
      <c r="I842" s="35">
        <f>VLOOKUP(Sales[[#This Row],[Product ID]],Products[],5,)*Sales[[#This Row],[Units]]*66</f>
        <v>990</v>
      </c>
      <c r="J842" s="29" t="str">
        <f>VLOOKUP(Sales[[#This Row],[Product ID]],Products[],3,)</f>
        <v>Cash Flow Template -  V 2.0</v>
      </c>
    </row>
    <row r="843" spans="2:10">
      <c r="B843" s="33">
        <v>41079</v>
      </c>
      <c r="C843" s="29" t="s">
        <v>64</v>
      </c>
      <c r="D843" s="29" t="s">
        <v>81</v>
      </c>
      <c r="E843" s="29">
        <v>1</v>
      </c>
      <c r="F843" s="29" t="s">
        <v>80</v>
      </c>
      <c r="G843" s="29" t="s">
        <v>59</v>
      </c>
      <c r="H843" s="34">
        <f>IF(Sales[[#This Row],[Channel]]="Affiliate",VLOOKUP(Sales[[#This Row],[Product ID]],Products[],5,)*VLOOKUP(Sales[[#This Row],[Product ID]],Products[],6,)*Sales[[#This Row],[Units]]*66,0)</f>
        <v>0</v>
      </c>
      <c r="I843" s="35">
        <f>VLOOKUP(Sales[[#This Row],[Product ID]],Products[],5,)*Sales[[#This Row],[Units]]*66</f>
        <v>1384.02</v>
      </c>
      <c r="J843" s="29" t="str">
        <f>VLOOKUP(Sales[[#This Row],[Product ID]],Products[],3,)</f>
        <v>Real Estate Template - V 1</v>
      </c>
    </row>
    <row r="844" spans="2:10">
      <c r="B844" s="33">
        <v>41080</v>
      </c>
      <c r="C844" s="29" t="s">
        <v>98</v>
      </c>
      <c r="D844" s="29" t="s">
        <v>70</v>
      </c>
      <c r="E844" s="29">
        <v>3</v>
      </c>
      <c r="F844" s="29" t="s">
        <v>58</v>
      </c>
      <c r="G844" s="29" t="s">
        <v>59</v>
      </c>
      <c r="H844" s="34">
        <f>IF(Sales[[#This Row],[Channel]]="Affiliate",VLOOKUP(Sales[[#This Row],[Product ID]],Products[],5,)*VLOOKUP(Sales[[#This Row],[Product ID]],Products[],6,)*Sales[[#This Row],[Units]]*66,0)</f>
        <v>0</v>
      </c>
      <c r="I844" s="35">
        <f>VLOOKUP(Sales[[#This Row],[Product ID]],Products[],5,)*Sales[[#This Row],[Units]]*66</f>
        <v>2673</v>
      </c>
      <c r="J844" s="29" t="str">
        <f>VLOOKUP(Sales[[#This Row],[Product ID]],Products[],3,)</f>
        <v>Ebook - Important Ratios and Metrics</v>
      </c>
    </row>
    <row r="845" spans="2:10">
      <c r="B845" s="33">
        <v>41081</v>
      </c>
      <c r="C845" s="29" t="s">
        <v>64</v>
      </c>
      <c r="D845" s="29" t="s">
        <v>57</v>
      </c>
      <c r="E845" s="29">
        <v>1</v>
      </c>
      <c r="F845" s="29" t="s">
        <v>72</v>
      </c>
      <c r="G845" s="29" t="s">
        <v>59</v>
      </c>
      <c r="H845" s="34">
        <f>IF(Sales[[#This Row],[Channel]]="Affiliate",VLOOKUP(Sales[[#This Row],[Product ID]],Products[],5,)*VLOOKUP(Sales[[#This Row],[Product ID]],Products[],6,)*Sales[[#This Row],[Units]]*66,0)</f>
        <v>49.5</v>
      </c>
      <c r="I845" s="35">
        <f>VLOOKUP(Sales[[#This Row],[Product ID]],Products[],5,)*Sales[[#This Row],[Units]]*66</f>
        <v>990</v>
      </c>
      <c r="J845" s="29" t="str">
        <f>VLOOKUP(Sales[[#This Row],[Product ID]],Products[],3,)</f>
        <v>Balance Sheet Template -  V 1.1</v>
      </c>
    </row>
    <row r="846" spans="2:10">
      <c r="B846" s="33">
        <v>41081</v>
      </c>
      <c r="C846" s="29" t="s">
        <v>56</v>
      </c>
      <c r="D846" s="29" t="s">
        <v>76</v>
      </c>
      <c r="E846" s="29">
        <v>2</v>
      </c>
      <c r="F846" s="29" t="s">
        <v>80</v>
      </c>
      <c r="G846" s="29" t="s">
        <v>59</v>
      </c>
      <c r="H846" s="34">
        <f>IF(Sales[[#This Row],[Channel]]="Affiliate",VLOOKUP(Sales[[#This Row],[Product ID]],Products[],5,)*VLOOKUP(Sales[[#This Row],[Product ID]],Products[],6,)*Sales[[#This Row],[Units]]*66,0)</f>
        <v>0</v>
      </c>
      <c r="I846" s="35">
        <f>VLOOKUP(Sales[[#This Row],[Product ID]],Products[],5,)*Sales[[#This Row],[Units]]*66</f>
        <v>1980</v>
      </c>
      <c r="J846" s="29" t="str">
        <f>VLOOKUP(Sales[[#This Row],[Product ID]],Products[],3,)</f>
        <v>Cash Flow Template -  V 2.0</v>
      </c>
    </row>
    <row r="847" spans="2:10">
      <c r="B847" s="33">
        <v>41081</v>
      </c>
      <c r="C847" s="29" t="s">
        <v>64</v>
      </c>
      <c r="D847" s="29" t="s">
        <v>84</v>
      </c>
      <c r="E847" s="29">
        <v>2</v>
      </c>
      <c r="F847" s="29" t="s">
        <v>72</v>
      </c>
      <c r="G847" s="29" t="s">
        <v>59</v>
      </c>
      <c r="H847" s="34">
        <f>IF(Sales[[#This Row],[Channel]]="Affiliate",VLOOKUP(Sales[[#This Row],[Product ID]],Products[],5,)*VLOOKUP(Sales[[#This Row],[Product ID]],Products[],6,)*Sales[[#This Row],[Units]]*66,0)</f>
        <v>138.40199999999999</v>
      </c>
      <c r="I847" s="35">
        <f>VLOOKUP(Sales[[#This Row],[Product ID]],Products[],5,)*Sales[[#This Row],[Units]]*66</f>
        <v>2768.04</v>
      </c>
      <c r="J847" s="29" t="str">
        <f>VLOOKUP(Sales[[#This Row],[Product ID]],Products[],3,)</f>
        <v>Project Finance Template - Automated Schedules</v>
      </c>
    </row>
    <row r="848" spans="2:10">
      <c r="B848" s="33">
        <v>41081</v>
      </c>
      <c r="C848" s="29" t="s">
        <v>64</v>
      </c>
      <c r="D848" s="29" t="s">
        <v>70</v>
      </c>
      <c r="E848" s="29">
        <v>2</v>
      </c>
      <c r="F848" s="29" t="s">
        <v>80</v>
      </c>
      <c r="G848" s="29" t="s">
        <v>59</v>
      </c>
      <c r="H848" s="34">
        <f>IF(Sales[[#This Row],[Channel]]="Affiliate",VLOOKUP(Sales[[#This Row],[Product ID]],Products[],5,)*VLOOKUP(Sales[[#This Row],[Product ID]],Products[],6,)*Sales[[#This Row],[Units]]*66,0)</f>
        <v>0</v>
      </c>
      <c r="I848" s="35">
        <f>VLOOKUP(Sales[[#This Row],[Product ID]],Products[],5,)*Sales[[#This Row],[Units]]*66</f>
        <v>1782</v>
      </c>
      <c r="J848" s="29" t="str">
        <f>VLOOKUP(Sales[[#This Row],[Product ID]],Products[],3,)</f>
        <v>Ebook - Important Ratios and Metrics</v>
      </c>
    </row>
    <row r="849" spans="2:10">
      <c r="B849" s="33">
        <v>41081</v>
      </c>
      <c r="C849" s="29" t="s">
        <v>56</v>
      </c>
      <c r="D849" s="29" t="s">
        <v>57</v>
      </c>
      <c r="E849" s="29">
        <v>1</v>
      </c>
      <c r="F849" s="29" t="s">
        <v>58</v>
      </c>
      <c r="G849" s="29" t="s">
        <v>59</v>
      </c>
      <c r="H849" s="34">
        <f>IF(Sales[[#This Row],[Channel]]="Affiliate",VLOOKUP(Sales[[#This Row],[Product ID]],Products[],5,)*VLOOKUP(Sales[[#This Row],[Product ID]],Products[],6,)*Sales[[#This Row],[Units]]*66,0)</f>
        <v>0</v>
      </c>
      <c r="I849" s="35">
        <f>VLOOKUP(Sales[[#This Row],[Product ID]],Products[],5,)*Sales[[#This Row],[Units]]*66</f>
        <v>990</v>
      </c>
      <c r="J849" s="29" t="str">
        <f>VLOOKUP(Sales[[#This Row],[Product ID]],Products[],3,)</f>
        <v>Balance Sheet Template -  V 1.1</v>
      </c>
    </row>
    <row r="850" spans="2:10">
      <c r="B850" s="33">
        <v>41082</v>
      </c>
      <c r="C850" s="29" t="s">
        <v>56</v>
      </c>
      <c r="D850" s="29" t="s">
        <v>88</v>
      </c>
      <c r="E850" s="29">
        <v>4</v>
      </c>
      <c r="F850" s="29" t="s">
        <v>58</v>
      </c>
      <c r="G850" s="29" t="s">
        <v>73</v>
      </c>
      <c r="H850" s="34">
        <f>IF(Sales[[#This Row],[Channel]]="Affiliate",VLOOKUP(Sales[[#This Row],[Product ID]],Products[],5,)*VLOOKUP(Sales[[#This Row],[Product ID]],Products[],6,)*Sales[[#This Row],[Units]]*66,0)</f>
        <v>0</v>
      </c>
      <c r="I850" s="35">
        <f>VLOOKUP(Sales[[#This Row],[Product ID]],Products[],5,)*Sales[[#This Row],[Units]]*66</f>
        <v>7128</v>
      </c>
      <c r="J850" s="29" t="str">
        <f>VLOOKUP(Sales[[#This Row],[Product ID]],Products[],3,)</f>
        <v>Project Finance - Automated Schedules</v>
      </c>
    </row>
    <row r="851" spans="2:10">
      <c r="B851" s="33">
        <v>41082</v>
      </c>
      <c r="C851" s="29" t="s">
        <v>56</v>
      </c>
      <c r="D851" s="29" t="s">
        <v>81</v>
      </c>
      <c r="E851" s="29">
        <v>4</v>
      </c>
      <c r="F851" s="29" t="s">
        <v>58</v>
      </c>
      <c r="G851" s="29" t="s">
        <v>59</v>
      </c>
      <c r="H851" s="34">
        <f>IF(Sales[[#This Row],[Channel]]="Affiliate",VLOOKUP(Sales[[#This Row],[Product ID]],Products[],5,)*VLOOKUP(Sales[[#This Row],[Product ID]],Products[],6,)*Sales[[#This Row],[Units]]*66,0)</f>
        <v>0</v>
      </c>
      <c r="I851" s="35">
        <f>VLOOKUP(Sales[[#This Row],[Product ID]],Products[],5,)*Sales[[#This Row],[Units]]*66</f>
        <v>5536.08</v>
      </c>
      <c r="J851" s="29" t="str">
        <f>VLOOKUP(Sales[[#This Row],[Product ID]],Products[],3,)</f>
        <v>Real Estate Template - V 1</v>
      </c>
    </row>
    <row r="852" spans="2:10">
      <c r="B852" s="33">
        <v>41082</v>
      </c>
      <c r="C852" s="29" t="s">
        <v>64</v>
      </c>
      <c r="D852" s="29" t="s">
        <v>88</v>
      </c>
      <c r="E852" s="29">
        <v>2</v>
      </c>
      <c r="F852" s="29" t="s">
        <v>58</v>
      </c>
      <c r="G852" s="29" t="s">
        <v>59</v>
      </c>
      <c r="H852" s="34">
        <f>IF(Sales[[#This Row],[Channel]]="Affiliate",VLOOKUP(Sales[[#This Row],[Product ID]],Products[],5,)*VLOOKUP(Sales[[#This Row],[Product ID]],Products[],6,)*Sales[[#This Row],[Units]]*66,0)</f>
        <v>0</v>
      </c>
      <c r="I852" s="35">
        <f>VLOOKUP(Sales[[#This Row],[Product ID]],Products[],5,)*Sales[[#This Row],[Units]]*66</f>
        <v>3564</v>
      </c>
      <c r="J852" s="29" t="str">
        <f>VLOOKUP(Sales[[#This Row],[Product ID]],Products[],3,)</f>
        <v>Project Finance - Automated Schedules</v>
      </c>
    </row>
    <row r="853" spans="2:10">
      <c r="B853" s="33">
        <v>41082</v>
      </c>
      <c r="C853" s="29" t="s">
        <v>64</v>
      </c>
      <c r="D853" s="29" t="s">
        <v>81</v>
      </c>
      <c r="E853" s="29">
        <v>1</v>
      </c>
      <c r="F853" s="29" t="s">
        <v>72</v>
      </c>
      <c r="G853" s="29" t="s">
        <v>59</v>
      </c>
      <c r="H853" s="34">
        <f>IF(Sales[[#This Row],[Channel]]="Affiliate",VLOOKUP(Sales[[#This Row],[Product ID]],Products[],5,)*VLOOKUP(Sales[[#This Row],[Product ID]],Products[],6,)*Sales[[#This Row],[Units]]*66,0)</f>
        <v>69.200999999999993</v>
      </c>
      <c r="I853" s="35">
        <f>VLOOKUP(Sales[[#This Row],[Product ID]],Products[],5,)*Sales[[#This Row],[Units]]*66</f>
        <v>1384.02</v>
      </c>
      <c r="J853" s="29" t="str">
        <f>VLOOKUP(Sales[[#This Row],[Product ID]],Products[],3,)</f>
        <v>Real Estate Template - V 1</v>
      </c>
    </row>
    <row r="854" spans="2:10">
      <c r="B854" s="33">
        <v>41083</v>
      </c>
      <c r="C854" s="29" t="s">
        <v>56</v>
      </c>
      <c r="D854" s="29" t="s">
        <v>76</v>
      </c>
      <c r="E854" s="29">
        <v>5</v>
      </c>
      <c r="F854" s="29" t="s">
        <v>72</v>
      </c>
      <c r="G854" s="29" t="s">
        <v>59</v>
      </c>
      <c r="H854" s="34">
        <f>IF(Sales[[#This Row],[Channel]]="Affiliate",VLOOKUP(Sales[[#This Row],[Product ID]],Products[],5,)*VLOOKUP(Sales[[#This Row],[Product ID]],Products[],6,)*Sales[[#This Row],[Units]]*66,0)</f>
        <v>247.5</v>
      </c>
      <c r="I854" s="35">
        <f>VLOOKUP(Sales[[#This Row],[Product ID]],Products[],5,)*Sales[[#This Row],[Units]]*66</f>
        <v>4950</v>
      </c>
      <c r="J854" s="29" t="str">
        <f>VLOOKUP(Sales[[#This Row],[Product ID]],Products[],3,)</f>
        <v>Cash Flow Template -  V 2.0</v>
      </c>
    </row>
    <row r="855" spans="2:10">
      <c r="B855" s="33">
        <v>41084</v>
      </c>
      <c r="C855" s="29" t="s">
        <v>64</v>
      </c>
      <c r="D855" s="29" t="s">
        <v>69</v>
      </c>
      <c r="E855" s="29">
        <v>3</v>
      </c>
      <c r="F855" s="29" t="s">
        <v>58</v>
      </c>
      <c r="G855" s="29" t="s">
        <v>59</v>
      </c>
      <c r="H855" s="34">
        <f>IF(Sales[[#This Row],[Channel]]="Affiliate",VLOOKUP(Sales[[#This Row],[Product ID]],Products[],5,)*VLOOKUP(Sales[[#This Row],[Product ID]],Products[],6,)*Sales[[#This Row],[Units]]*66,0)</f>
        <v>0</v>
      </c>
      <c r="I855" s="35">
        <f>VLOOKUP(Sales[[#This Row],[Product ID]],Products[],5,)*Sales[[#This Row],[Units]]*66</f>
        <v>8613</v>
      </c>
      <c r="J855" s="29" t="str">
        <f>VLOOKUP(Sales[[#This Row],[Product ID]],Products[],3,)</f>
        <v>Practical Business Modeling Course</v>
      </c>
    </row>
    <row r="856" spans="2:10">
      <c r="B856" s="33">
        <v>41084</v>
      </c>
      <c r="C856" s="29" t="s">
        <v>64</v>
      </c>
      <c r="D856" s="29" t="s">
        <v>78</v>
      </c>
      <c r="E856" s="29">
        <v>1</v>
      </c>
      <c r="F856" s="29" t="s">
        <v>58</v>
      </c>
      <c r="G856" s="29" t="s">
        <v>59</v>
      </c>
      <c r="H856" s="34">
        <f>IF(Sales[[#This Row],[Channel]]="Affiliate",VLOOKUP(Sales[[#This Row],[Product ID]],Products[],5,)*VLOOKUP(Sales[[#This Row],[Product ID]],Products[],6,)*Sales[[#This Row],[Units]]*66,0)</f>
        <v>0</v>
      </c>
      <c r="I856" s="35">
        <f>VLOOKUP(Sales[[#This Row],[Product ID]],Products[],5,)*Sales[[#This Row],[Units]]*66</f>
        <v>990</v>
      </c>
      <c r="J856" s="29" t="str">
        <f>VLOOKUP(Sales[[#This Row],[Product ID]],Products[],3,)</f>
        <v>P&amp;L Statement Template -  V 2.0</v>
      </c>
    </row>
    <row r="857" spans="2:10">
      <c r="B857" s="33">
        <v>41085</v>
      </c>
      <c r="C857" s="29" t="s">
        <v>64</v>
      </c>
      <c r="D857" s="29" t="s">
        <v>88</v>
      </c>
      <c r="E857" s="29">
        <v>4</v>
      </c>
      <c r="F857" s="29" t="s">
        <v>58</v>
      </c>
      <c r="G857" s="29" t="s">
        <v>59</v>
      </c>
      <c r="H857" s="34">
        <f>IF(Sales[[#This Row],[Channel]]="Affiliate",VLOOKUP(Sales[[#This Row],[Product ID]],Products[],5,)*VLOOKUP(Sales[[#This Row],[Product ID]],Products[],6,)*Sales[[#This Row],[Units]]*66,0)</f>
        <v>0</v>
      </c>
      <c r="I857" s="35">
        <f>VLOOKUP(Sales[[#This Row],[Product ID]],Products[],5,)*Sales[[#This Row],[Units]]*66</f>
        <v>7128</v>
      </c>
      <c r="J857" s="29" t="str">
        <f>VLOOKUP(Sales[[#This Row],[Product ID]],Products[],3,)</f>
        <v>Project Finance - Automated Schedules</v>
      </c>
    </row>
    <row r="858" spans="2:10">
      <c r="B858" s="33">
        <v>41087</v>
      </c>
      <c r="C858" s="29" t="s">
        <v>64</v>
      </c>
      <c r="D858" s="29" t="s">
        <v>76</v>
      </c>
      <c r="E858" s="29">
        <v>3</v>
      </c>
      <c r="F858" s="29" t="s">
        <v>72</v>
      </c>
      <c r="G858" s="29" t="s">
        <v>59</v>
      </c>
      <c r="H858" s="34">
        <f>IF(Sales[[#This Row],[Channel]]="Affiliate",VLOOKUP(Sales[[#This Row],[Product ID]],Products[],5,)*VLOOKUP(Sales[[#This Row],[Product ID]],Products[],6,)*Sales[[#This Row],[Units]]*66,0)</f>
        <v>148.5</v>
      </c>
      <c r="I858" s="35">
        <f>VLOOKUP(Sales[[#This Row],[Product ID]],Products[],5,)*Sales[[#This Row],[Units]]*66</f>
        <v>2970</v>
      </c>
      <c r="J858" s="29" t="str">
        <f>VLOOKUP(Sales[[#This Row],[Product ID]],Products[],3,)</f>
        <v>Cash Flow Template -  V 2.0</v>
      </c>
    </row>
    <row r="859" spans="2:10">
      <c r="B859" s="33">
        <v>41087</v>
      </c>
      <c r="C859" s="29" t="s">
        <v>56</v>
      </c>
      <c r="D859" s="29" t="s">
        <v>57</v>
      </c>
      <c r="E859" s="29">
        <v>2</v>
      </c>
      <c r="F859" s="29" t="s">
        <v>58</v>
      </c>
      <c r="G859" s="29" t="s">
        <v>59</v>
      </c>
      <c r="H859" s="34">
        <f>IF(Sales[[#This Row],[Channel]]="Affiliate",VLOOKUP(Sales[[#This Row],[Product ID]],Products[],5,)*VLOOKUP(Sales[[#This Row],[Product ID]],Products[],6,)*Sales[[#This Row],[Units]]*66,0)</f>
        <v>0</v>
      </c>
      <c r="I859" s="35">
        <f>VLOOKUP(Sales[[#This Row],[Product ID]],Products[],5,)*Sales[[#This Row],[Units]]*66</f>
        <v>1980</v>
      </c>
      <c r="J859" s="29" t="str">
        <f>VLOOKUP(Sales[[#This Row],[Product ID]],Products[],3,)</f>
        <v>Balance Sheet Template -  V 1.1</v>
      </c>
    </row>
    <row r="860" spans="2:10">
      <c r="B860" s="33">
        <v>41087</v>
      </c>
      <c r="C860" s="29" t="s">
        <v>64</v>
      </c>
      <c r="D860" s="29" t="s">
        <v>78</v>
      </c>
      <c r="E860" s="29">
        <v>1</v>
      </c>
      <c r="F860" s="29" t="s">
        <v>58</v>
      </c>
      <c r="G860" s="29" t="s">
        <v>73</v>
      </c>
      <c r="H860" s="34">
        <f>IF(Sales[[#This Row],[Channel]]="Affiliate",VLOOKUP(Sales[[#This Row],[Product ID]],Products[],5,)*VLOOKUP(Sales[[#This Row],[Product ID]],Products[],6,)*Sales[[#This Row],[Units]]*66,0)</f>
        <v>0</v>
      </c>
      <c r="I860" s="35">
        <f>VLOOKUP(Sales[[#This Row],[Product ID]],Products[],5,)*Sales[[#This Row],[Units]]*66</f>
        <v>990</v>
      </c>
      <c r="J860" s="29" t="str">
        <f>VLOOKUP(Sales[[#This Row],[Product ID]],Products[],3,)</f>
        <v>P&amp;L Statement Template -  V 2.0</v>
      </c>
    </row>
    <row r="861" spans="2:10">
      <c r="B861" s="33">
        <v>41087</v>
      </c>
      <c r="C861" s="29" t="s">
        <v>64</v>
      </c>
      <c r="D861" s="29" t="s">
        <v>57</v>
      </c>
      <c r="E861" s="29">
        <v>4</v>
      </c>
      <c r="F861" s="29" t="s">
        <v>58</v>
      </c>
      <c r="G861" s="29" t="s">
        <v>73</v>
      </c>
      <c r="H861" s="34">
        <f>IF(Sales[[#This Row],[Channel]]="Affiliate",VLOOKUP(Sales[[#This Row],[Product ID]],Products[],5,)*VLOOKUP(Sales[[#This Row],[Product ID]],Products[],6,)*Sales[[#This Row],[Units]]*66,0)</f>
        <v>0</v>
      </c>
      <c r="I861" s="35">
        <f>VLOOKUP(Sales[[#This Row],[Product ID]],Products[],5,)*Sales[[#This Row],[Units]]*66</f>
        <v>3960</v>
      </c>
      <c r="J861" s="29" t="str">
        <f>VLOOKUP(Sales[[#This Row],[Product ID]],Products[],3,)</f>
        <v>Balance Sheet Template -  V 1.1</v>
      </c>
    </row>
    <row r="862" spans="2:10">
      <c r="B862" s="33">
        <v>41087</v>
      </c>
      <c r="C862" s="29" t="s">
        <v>64</v>
      </c>
      <c r="D862" s="29" t="s">
        <v>86</v>
      </c>
      <c r="E862" s="29">
        <v>2</v>
      </c>
      <c r="F862" s="29" t="s">
        <v>72</v>
      </c>
      <c r="G862" s="29" t="s">
        <v>59</v>
      </c>
      <c r="H862" s="34">
        <f>IF(Sales[[#This Row],[Channel]]="Affiliate",VLOOKUP(Sales[[#This Row],[Product ID]],Products[],5,)*VLOOKUP(Sales[[#This Row],[Product ID]],Products[],6,)*Sales[[#This Row],[Units]]*66,0)</f>
        <v>146.322</v>
      </c>
      <c r="I862" s="35">
        <f>VLOOKUP(Sales[[#This Row],[Product ID]],Products[],5,)*Sales[[#This Row],[Units]]*66</f>
        <v>2926.4399999999996</v>
      </c>
      <c r="J862" s="29" t="str">
        <f>VLOOKUP(Sales[[#This Row],[Product ID]],Products[],3,)</f>
        <v>StartUp Modeling Template - New</v>
      </c>
    </row>
    <row r="863" spans="2:10">
      <c r="B863" s="33">
        <v>41087</v>
      </c>
      <c r="C863" s="29" t="s">
        <v>64</v>
      </c>
      <c r="D863" s="29" t="s">
        <v>70</v>
      </c>
      <c r="E863" s="29">
        <v>3</v>
      </c>
      <c r="F863" s="29" t="s">
        <v>80</v>
      </c>
      <c r="G863" s="29" t="s">
        <v>59</v>
      </c>
      <c r="H863" s="34">
        <f>IF(Sales[[#This Row],[Channel]]="Affiliate",VLOOKUP(Sales[[#This Row],[Product ID]],Products[],5,)*VLOOKUP(Sales[[#This Row],[Product ID]],Products[],6,)*Sales[[#This Row],[Units]]*66,0)</f>
        <v>0</v>
      </c>
      <c r="I863" s="35">
        <f>VLOOKUP(Sales[[#This Row],[Product ID]],Products[],5,)*Sales[[#This Row],[Units]]*66</f>
        <v>2673</v>
      </c>
      <c r="J863" s="29" t="str">
        <f>VLOOKUP(Sales[[#This Row],[Product ID]],Products[],3,)</f>
        <v>Ebook - Important Ratios and Metrics</v>
      </c>
    </row>
    <row r="864" spans="2:10">
      <c r="B864" s="33">
        <v>41088</v>
      </c>
      <c r="C864" s="29" t="s">
        <v>64</v>
      </c>
      <c r="D864" s="29" t="s">
        <v>76</v>
      </c>
      <c r="E864" s="29">
        <v>3</v>
      </c>
      <c r="F864" s="29" t="s">
        <v>72</v>
      </c>
      <c r="G864" s="29" t="s">
        <v>59</v>
      </c>
      <c r="H864" s="34">
        <f>IF(Sales[[#This Row],[Channel]]="Affiliate",VLOOKUP(Sales[[#This Row],[Product ID]],Products[],5,)*VLOOKUP(Sales[[#This Row],[Product ID]],Products[],6,)*Sales[[#This Row],[Units]]*66,0)</f>
        <v>148.5</v>
      </c>
      <c r="I864" s="35">
        <f>VLOOKUP(Sales[[#This Row],[Product ID]],Products[],5,)*Sales[[#This Row],[Units]]*66</f>
        <v>2970</v>
      </c>
      <c r="J864" s="29" t="str">
        <f>VLOOKUP(Sales[[#This Row],[Product ID]],Products[],3,)</f>
        <v>Cash Flow Template -  V 2.0</v>
      </c>
    </row>
    <row r="865" spans="2:10">
      <c r="B865" s="33">
        <v>41088</v>
      </c>
      <c r="C865" s="29" t="s">
        <v>56</v>
      </c>
      <c r="D865" s="29" t="s">
        <v>88</v>
      </c>
      <c r="E865" s="29">
        <v>3</v>
      </c>
      <c r="F865" s="29" t="s">
        <v>58</v>
      </c>
      <c r="G865" s="29" t="s">
        <v>59</v>
      </c>
      <c r="H865" s="34">
        <f>IF(Sales[[#This Row],[Channel]]="Affiliate",VLOOKUP(Sales[[#This Row],[Product ID]],Products[],5,)*VLOOKUP(Sales[[#This Row],[Product ID]],Products[],6,)*Sales[[#This Row],[Units]]*66,0)</f>
        <v>0</v>
      </c>
      <c r="I865" s="35">
        <f>VLOOKUP(Sales[[#This Row],[Product ID]],Products[],5,)*Sales[[#This Row],[Units]]*66</f>
        <v>5346</v>
      </c>
      <c r="J865" s="29" t="str">
        <f>VLOOKUP(Sales[[#This Row],[Product ID]],Products[],3,)</f>
        <v>Project Finance - Automated Schedules</v>
      </c>
    </row>
    <row r="866" spans="2:10">
      <c r="B866" s="33">
        <v>41088</v>
      </c>
      <c r="C866" s="29" t="s">
        <v>56</v>
      </c>
      <c r="D866" s="29" t="s">
        <v>65</v>
      </c>
      <c r="E866" s="29">
        <v>1</v>
      </c>
      <c r="F866" s="29" t="s">
        <v>58</v>
      </c>
      <c r="G866" s="29" t="s">
        <v>73</v>
      </c>
      <c r="H866" s="34">
        <f>IF(Sales[[#This Row],[Channel]]="Affiliate",VLOOKUP(Sales[[#This Row],[Product ID]],Products[],5,)*VLOOKUP(Sales[[#This Row],[Product ID]],Products[],6,)*Sales[[#This Row],[Units]]*66,0)</f>
        <v>0</v>
      </c>
      <c r="I866" s="35">
        <f>VLOOKUP(Sales[[#This Row],[Product ID]],Products[],5,)*Sales[[#This Row],[Units]]*66</f>
        <v>396</v>
      </c>
      <c r="J866" s="29" t="str">
        <f>VLOOKUP(Sales[[#This Row],[Product ID]],Products[],3,)</f>
        <v>Football Field Charts Template</v>
      </c>
    </row>
    <row r="867" spans="2:10">
      <c r="B867" s="33">
        <v>41089</v>
      </c>
      <c r="C867" s="29" t="s">
        <v>56</v>
      </c>
      <c r="D867" s="29" t="s">
        <v>57</v>
      </c>
      <c r="E867" s="29">
        <v>2</v>
      </c>
      <c r="F867" s="29" t="s">
        <v>58</v>
      </c>
      <c r="G867" s="29" t="s">
        <v>59</v>
      </c>
      <c r="H867" s="34">
        <f>IF(Sales[[#This Row],[Channel]]="Affiliate",VLOOKUP(Sales[[#This Row],[Product ID]],Products[],5,)*VLOOKUP(Sales[[#This Row],[Product ID]],Products[],6,)*Sales[[#This Row],[Units]]*66,0)</f>
        <v>0</v>
      </c>
      <c r="I867" s="35">
        <f>VLOOKUP(Sales[[#This Row],[Product ID]],Products[],5,)*Sales[[#This Row],[Units]]*66</f>
        <v>1980</v>
      </c>
      <c r="J867" s="29" t="str">
        <f>VLOOKUP(Sales[[#This Row],[Product ID]],Products[],3,)</f>
        <v>Balance Sheet Template -  V 1.1</v>
      </c>
    </row>
    <row r="868" spans="2:10">
      <c r="B868" s="33">
        <v>41089</v>
      </c>
      <c r="C868" s="29" t="s">
        <v>56</v>
      </c>
      <c r="D868" s="29" t="s">
        <v>78</v>
      </c>
      <c r="E868" s="29">
        <v>3</v>
      </c>
      <c r="F868" s="29" t="s">
        <v>58</v>
      </c>
      <c r="G868" s="29" t="s">
        <v>73</v>
      </c>
      <c r="H868" s="34">
        <f>IF(Sales[[#This Row],[Channel]]="Affiliate",VLOOKUP(Sales[[#This Row],[Product ID]],Products[],5,)*VLOOKUP(Sales[[#This Row],[Product ID]],Products[],6,)*Sales[[#This Row],[Units]]*66,0)</f>
        <v>0</v>
      </c>
      <c r="I868" s="35">
        <f>VLOOKUP(Sales[[#This Row],[Product ID]],Products[],5,)*Sales[[#This Row],[Units]]*66</f>
        <v>2970</v>
      </c>
      <c r="J868" s="29" t="str">
        <f>VLOOKUP(Sales[[#This Row],[Product ID]],Products[],3,)</f>
        <v>P&amp;L Statement Template -  V 2.0</v>
      </c>
    </row>
    <row r="869" spans="2:10">
      <c r="B869" s="33">
        <v>41090</v>
      </c>
      <c r="C869" s="29" t="s">
        <v>64</v>
      </c>
      <c r="D869" s="29" t="s">
        <v>60</v>
      </c>
      <c r="E869" s="29">
        <v>3</v>
      </c>
      <c r="F869" s="29" t="s">
        <v>80</v>
      </c>
      <c r="G869" s="29" t="s">
        <v>59</v>
      </c>
      <c r="H869" s="34">
        <f>IF(Sales[[#This Row],[Channel]]="Affiliate",VLOOKUP(Sales[[#This Row],[Product ID]],Products[],5,)*VLOOKUP(Sales[[#This Row],[Product ID]],Products[],6,)*Sales[[#This Row],[Units]]*66,0)</f>
        <v>0</v>
      </c>
      <c r="I869" s="35">
        <f>VLOOKUP(Sales[[#This Row],[Product ID]],Products[],5,)*Sales[[#This Row],[Units]]*66</f>
        <v>0</v>
      </c>
      <c r="J869" s="29" t="str">
        <f>VLOOKUP(Sales[[#This Row],[Product ID]],Products[],3,)</f>
        <v>Ebook - Guide to Understanding Financial Statements</v>
      </c>
    </row>
    <row r="870" spans="2:10">
      <c r="B870" s="33">
        <v>41090</v>
      </c>
      <c r="C870" s="29" t="s">
        <v>56</v>
      </c>
      <c r="D870" s="29" t="s">
        <v>65</v>
      </c>
      <c r="E870" s="29">
        <v>1</v>
      </c>
      <c r="F870" s="29" t="s">
        <v>58</v>
      </c>
      <c r="G870" s="29" t="s">
        <v>59</v>
      </c>
      <c r="H870" s="34">
        <f>IF(Sales[[#This Row],[Channel]]="Affiliate",VLOOKUP(Sales[[#This Row],[Product ID]],Products[],5,)*VLOOKUP(Sales[[#This Row],[Product ID]],Products[],6,)*Sales[[#This Row],[Units]]*66,0)</f>
        <v>0</v>
      </c>
      <c r="I870" s="35">
        <f>VLOOKUP(Sales[[#This Row],[Product ID]],Products[],5,)*Sales[[#This Row],[Units]]*66</f>
        <v>396</v>
      </c>
      <c r="J870" s="29" t="str">
        <f>VLOOKUP(Sales[[#This Row],[Product ID]],Products[],3,)</f>
        <v>Football Field Charts Template</v>
      </c>
    </row>
    <row r="871" spans="2:10">
      <c r="B871" s="33">
        <v>41090</v>
      </c>
      <c r="C871" s="29" t="s">
        <v>64</v>
      </c>
      <c r="D871" s="29" t="s">
        <v>78</v>
      </c>
      <c r="E871" s="29">
        <v>5</v>
      </c>
      <c r="F871" s="29" t="s">
        <v>58</v>
      </c>
      <c r="G871" s="29" t="s">
        <v>59</v>
      </c>
      <c r="H871" s="34">
        <f>IF(Sales[[#This Row],[Channel]]="Affiliate",VLOOKUP(Sales[[#This Row],[Product ID]],Products[],5,)*VLOOKUP(Sales[[#This Row],[Product ID]],Products[],6,)*Sales[[#This Row],[Units]]*66,0)</f>
        <v>0</v>
      </c>
      <c r="I871" s="35">
        <f>VLOOKUP(Sales[[#This Row],[Product ID]],Products[],5,)*Sales[[#This Row],[Units]]*66</f>
        <v>4950</v>
      </c>
      <c r="J871" s="29" t="str">
        <f>VLOOKUP(Sales[[#This Row],[Product ID]],Products[],3,)</f>
        <v>P&amp;L Statement Template -  V 2.0</v>
      </c>
    </row>
    <row r="872" spans="2:10">
      <c r="B872" s="33">
        <v>41091</v>
      </c>
      <c r="C872" s="29" t="s">
        <v>64</v>
      </c>
      <c r="D872" s="29" t="s">
        <v>70</v>
      </c>
      <c r="E872" s="29">
        <v>1</v>
      </c>
      <c r="F872" s="29" t="s">
        <v>58</v>
      </c>
      <c r="G872" s="29" t="s">
        <v>59</v>
      </c>
      <c r="H872" s="34">
        <f>IF(Sales[[#This Row],[Channel]]="Affiliate",VLOOKUP(Sales[[#This Row],[Product ID]],Products[],5,)*VLOOKUP(Sales[[#This Row],[Product ID]],Products[],6,)*Sales[[#This Row],[Units]]*66,0)</f>
        <v>0</v>
      </c>
      <c r="I872" s="35">
        <f>VLOOKUP(Sales[[#This Row],[Product ID]],Products[],5,)*Sales[[#This Row],[Units]]*66</f>
        <v>891</v>
      </c>
      <c r="J872" s="29" t="str">
        <f>VLOOKUP(Sales[[#This Row],[Product ID]],Products[],3,)</f>
        <v>Ebook - Important Ratios and Metrics</v>
      </c>
    </row>
    <row r="873" spans="2:10">
      <c r="B873" s="33">
        <v>41092</v>
      </c>
      <c r="C873" s="29" t="s">
        <v>56</v>
      </c>
      <c r="D873" s="29" t="s">
        <v>84</v>
      </c>
      <c r="E873" s="29">
        <v>2</v>
      </c>
      <c r="F873" s="29" t="s">
        <v>72</v>
      </c>
      <c r="G873" s="29" t="s">
        <v>59</v>
      </c>
      <c r="H873" s="34">
        <f>IF(Sales[[#This Row],[Channel]]="Affiliate",VLOOKUP(Sales[[#This Row],[Product ID]],Products[],5,)*VLOOKUP(Sales[[#This Row],[Product ID]],Products[],6,)*Sales[[#This Row],[Units]]*66,0)</f>
        <v>138.40199999999999</v>
      </c>
      <c r="I873" s="35">
        <f>VLOOKUP(Sales[[#This Row],[Product ID]],Products[],5,)*Sales[[#This Row],[Units]]*66</f>
        <v>2768.04</v>
      </c>
      <c r="J873" s="29" t="str">
        <f>VLOOKUP(Sales[[#This Row],[Product ID]],Products[],3,)</f>
        <v>Project Finance Template - Automated Schedules</v>
      </c>
    </row>
    <row r="874" spans="2:10">
      <c r="B874" s="33">
        <v>41093</v>
      </c>
      <c r="C874" s="29" t="s">
        <v>64</v>
      </c>
      <c r="D874" s="29" t="s">
        <v>69</v>
      </c>
      <c r="E874" s="29">
        <v>2</v>
      </c>
      <c r="F874" s="29" t="s">
        <v>58</v>
      </c>
      <c r="G874" s="29" t="s">
        <v>59</v>
      </c>
      <c r="H874" s="34">
        <f>IF(Sales[[#This Row],[Channel]]="Affiliate",VLOOKUP(Sales[[#This Row],[Product ID]],Products[],5,)*VLOOKUP(Sales[[#This Row],[Product ID]],Products[],6,)*Sales[[#This Row],[Units]]*66,0)</f>
        <v>0</v>
      </c>
      <c r="I874" s="35">
        <f>VLOOKUP(Sales[[#This Row],[Product ID]],Products[],5,)*Sales[[#This Row],[Units]]*66</f>
        <v>5742</v>
      </c>
      <c r="J874" s="29" t="str">
        <f>VLOOKUP(Sales[[#This Row],[Product ID]],Products[],3,)</f>
        <v>Practical Business Modeling Course</v>
      </c>
    </row>
    <row r="875" spans="2:10">
      <c r="B875" s="33">
        <v>41093</v>
      </c>
      <c r="C875" s="29" t="s">
        <v>56</v>
      </c>
      <c r="D875" s="29" t="s">
        <v>88</v>
      </c>
      <c r="E875" s="29">
        <v>1</v>
      </c>
      <c r="F875" s="29" t="s">
        <v>80</v>
      </c>
      <c r="G875" s="29" t="s">
        <v>59</v>
      </c>
      <c r="H875" s="34">
        <f>IF(Sales[[#This Row],[Channel]]="Affiliate",VLOOKUP(Sales[[#This Row],[Product ID]],Products[],5,)*VLOOKUP(Sales[[#This Row],[Product ID]],Products[],6,)*Sales[[#This Row],[Units]]*66,0)</f>
        <v>0</v>
      </c>
      <c r="I875" s="35">
        <f>VLOOKUP(Sales[[#This Row],[Product ID]],Products[],5,)*Sales[[#This Row],[Units]]*66</f>
        <v>1782</v>
      </c>
      <c r="J875" s="29" t="str">
        <f>VLOOKUP(Sales[[#This Row],[Product ID]],Products[],3,)</f>
        <v>Project Finance - Automated Schedules</v>
      </c>
    </row>
    <row r="876" spans="2:10">
      <c r="B876" s="33">
        <v>41093</v>
      </c>
      <c r="C876" s="29" t="s">
        <v>98</v>
      </c>
      <c r="D876" s="29" t="s">
        <v>81</v>
      </c>
      <c r="E876" s="29">
        <v>2</v>
      </c>
      <c r="F876" s="29" t="s">
        <v>58</v>
      </c>
      <c r="G876" s="29" t="s">
        <v>59</v>
      </c>
      <c r="H876" s="34">
        <f>IF(Sales[[#This Row],[Channel]]="Affiliate",VLOOKUP(Sales[[#This Row],[Product ID]],Products[],5,)*VLOOKUP(Sales[[#This Row],[Product ID]],Products[],6,)*Sales[[#This Row],[Units]]*66,0)</f>
        <v>0</v>
      </c>
      <c r="I876" s="35">
        <f>VLOOKUP(Sales[[#This Row],[Product ID]],Products[],5,)*Sales[[#This Row],[Units]]*66</f>
        <v>2768.04</v>
      </c>
      <c r="J876" s="29" t="str">
        <f>VLOOKUP(Sales[[#This Row],[Product ID]],Products[],3,)</f>
        <v>Real Estate Template - V 1</v>
      </c>
    </row>
    <row r="877" spans="2:10">
      <c r="B877" s="33">
        <v>41094</v>
      </c>
      <c r="C877" s="29" t="s">
        <v>64</v>
      </c>
      <c r="D877" s="29" t="s">
        <v>88</v>
      </c>
      <c r="E877" s="29">
        <v>3</v>
      </c>
      <c r="F877" s="29" t="s">
        <v>58</v>
      </c>
      <c r="G877" s="29" t="s">
        <v>59</v>
      </c>
      <c r="H877" s="34">
        <f>IF(Sales[[#This Row],[Channel]]="Affiliate",VLOOKUP(Sales[[#This Row],[Product ID]],Products[],5,)*VLOOKUP(Sales[[#This Row],[Product ID]],Products[],6,)*Sales[[#This Row],[Units]]*66,0)</f>
        <v>0</v>
      </c>
      <c r="I877" s="35">
        <f>VLOOKUP(Sales[[#This Row],[Product ID]],Products[],5,)*Sales[[#This Row],[Units]]*66</f>
        <v>5346</v>
      </c>
      <c r="J877" s="29" t="str">
        <f>VLOOKUP(Sales[[#This Row],[Product ID]],Products[],3,)</f>
        <v>Project Finance - Automated Schedules</v>
      </c>
    </row>
    <row r="878" spans="2:10">
      <c r="B878" s="33">
        <v>41094</v>
      </c>
      <c r="C878" s="29" t="s">
        <v>56</v>
      </c>
      <c r="D878" s="29" t="s">
        <v>81</v>
      </c>
      <c r="E878" s="29">
        <v>3</v>
      </c>
      <c r="F878" s="29" t="s">
        <v>58</v>
      </c>
      <c r="G878" s="29" t="s">
        <v>73</v>
      </c>
      <c r="H878" s="34">
        <f>IF(Sales[[#This Row],[Channel]]="Affiliate",VLOOKUP(Sales[[#This Row],[Product ID]],Products[],5,)*VLOOKUP(Sales[[#This Row],[Product ID]],Products[],6,)*Sales[[#This Row],[Units]]*66,0)</f>
        <v>0</v>
      </c>
      <c r="I878" s="35">
        <f>VLOOKUP(Sales[[#This Row],[Product ID]],Products[],5,)*Sales[[#This Row],[Units]]*66</f>
        <v>4152.0599999999995</v>
      </c>
      <c r="J878" s="29" t="str">
        <f>VLOOKUP(Sales[[#This Row],[Product ID]],Products[],3,)</f>
        <v>Real Estate Template - V 1</v>
      </c>
    </row>
    <row r="879" spans="2:10">
      <c r="B879" s="33">
        <v>41095</v>
      </c>
      <c r="C879" s="29" t="s">
        <v>56</v>
      </c>
      <c r="D879" s="29" t="s">
        <v>70</v>
      </c>
      <c r="E879" s="29">
        <v>2</v>
      </c>
      <c r="F879" s="29" t="s">
        <v>58</v>
      </c>
      <c r="G879" s="29" t="s">
        <v>59</v>
      </c>
      <c r="H879" s="34">
        <f>IF(Sales[[#This Row],[Channel]]="Affiliate",VLOOKUP(Sales[[#This Row],[Product ID]],Products[],5,)*VLOOKUP(Sales[[#This Row],[Product ID]],Products[],6,)*Sales[[#This Row],[Units]]*66,0)</f>
        <v>0</v>
      </c>
      <c r="I879" s="35">
        <f>VLOOKUP(Sales[[#This Row],[Product ID]],Products[],5,)*Sales[[#This Row],[Units]]*66</f>
        <v>1782</v>
      </c>
      <c r="J879" s="29" t="str">
        <f>VLOOKUP(Sales[[#This Row],[Product ID]],Products[],3,)</f>
        <v>Ebook - Important Ratios and Metrics</v>
      </c>
    </row>
    <row r="880" spans="2:10">
      <c r="B880" s="33">
        <v>41096</v>
      </c>
      <c r="C880" s="29" t="s">
        <v>56</v>
      </c>
      <c r="D880" s="29" t="s">
        <v>86</v>
      </c>
      <c r="E880" s="29">
        <v>2</v>
      </c>
      <c r="F880" s="29" t="s">
        <v>58</v>
      </c>
      <c r="G880" s="29" t="s">
        <v>73</v>
      </c>
      <c r="H880" s="34">
        <f>IF(Sales[[#This Row],[Channel]]="Affiliate",VLOOKUP(Sales[[#This Row],[Product ID]],Products[],5,)*VLOOKUP(Sales[[#This Row],[Product ID]],Products[],6,)*Sales[[#This Row],[Units]]*66,0)</f>
        <v>0</v>
      </c>
      <c r="I880" s="35">
        <f>VLOOKUP(Sales[[#This Row],[Product ID]],Products[],5,)*Sales[[#This Row],[Units]]*66</f>
        <v>2926.4399999999996</v>
      </c>
      <c r="J880" s="29" t="str">
        <f>VLOOKUP(Sales[[#This Row],[Product ID]],Products[],3,)</f>
        <v>StartUp Modeling Template - New</v>
      </c>
    </row>
    <row r="881" spans="2:10">
      <c r="B881" s="33">
        <v>41096</v>
      </c>
      <c r="C881" s="29" t="s">
        <v>64</v>
      </c>
      <c r="D881" s="29" t="s">
        <v>76</v>
      </c>
      <c r="E881" s="29">
        <v>1</v>
      </c>
      <c r="F881" s="29" t="s">
        <v>80</v>
      </c>
      <c r="G881" s="29" t="s">
        <v>73</v>
      </c>
      <c r="H881" s="34">
        <f>IF(Sales[[#This Row],[Channel]]="Affiliate",VLOOKUP(Sales[[#This Row],[Product ID]],Products[],5,)*VLOOKUP(Sales[[#This Row],[Product ID]],Products[],6,)*Sales[[#This Row],[Units]]*66,0)</f>
        <v>0</v>
      </c>
      <c r="I881" s="35">
        <f>VLOOKUP(Sales[[#This Row],[Product ID]],Products[],5,)*Sales[[#This Row],[Units]]*66</f>
        <v>990</v>
      </c>
      <c r="J881" s="29" t="str">
        <f>VLOOKUP(Sales[[#This Row],[Product ID]],Products[],3,)</f>
        <v>Cash Flow Template -  V 2.0</v>
      </c>
    </row>
    <row r="882" spans="2:10">
      <c r="B882" s="33">
        <v>41097</v>
      </c>
      <c r="C882" s="29" t="s">
        <v>64</v>
      </c>
      <c r="D882" s="29" t="s">
        <v>83</v>
      </c>
      <c r="E882" s="29">
        <v>4</v>
      </c>
      <c r="F882" s="29" t="s">
        <v>58</v>
      </c>
      <c r="G882" s="29" t="s">
        <v>59</v>
      </c>
      <c r="H882" s="34">
        <f>IF(Sales[[#This Row],[Channel]]="Affiliate",VLOOKUP(Sales[[#This Row],[Product ID]],Products[],5,)*VLOOKUP(Sales[[#This Row],[Product ID]],Products[],6,)*Sales[[#This Row],[Units]]*66,0)</f>
        <v>0</v>
      </c>
      <c r="I882" s="35">
        <f>VLOOKUP(Sales[[#This Row],[Product ID]],Products[],5,)*Sales[[#This Row],[Units]]*66</f>
        <v>7912.08</v>
      </c>
      <c r="J882" s="29" t="str">
        <f>VLOOKUP(Sales[[#This Row],[Product ID]],Products[],3,)</f>
        <v>Cash Flow Modeling Course</v>
      </c>
    </row>
    <row r="883" spans="2:10">
      <c r="B883" s="33">
        <v>41097</v>
      </c>
      <c r="C883" s="29" t="s">
        <v>56</v>
      </c>
      <c r="D883" s="29" t="s">
        <v>65</v>
      </c>
      <c r="E883" s="29">
        <v>2</v>
      </c>
      <c r="F883" s="29" t="s">
        <v>80</v>
      </c>
      <c r="G883" s="29" t="s">
        <v>59</v>
      </c>
      <c r="H883" s="34">
        <f>IF(Sales[[#This Row],[Channel]]="Affiliate",VLOOKUP(Sales[[#This Row],[Product ID]],Products[],5,)*VLOOKUP(Sales[[#This Row],[Product ID]],Products[],6,)*Sales[[#This Row],[Units]]*66,0)</f>
        <v>0</v>
      </c>
      <c r="I883" s="35">
        <f>VLOOKUP(Sales[[#This Row],[Product ID]],Products[],5,)*Sales[[#This Row],[Units]]*66</f>
        <v>792</v>
      </c>
      <c r="J883" s="29" t="str">
        <f>VLOOKUP(Sales[[#This Row],[Product ID]],Products[],3,)</f>
        <v>Football Field Charts Template</v>
      </c>
    </row>
    <row r="884" spans="2:10">
      <c r="B884" s="33">
        <v>41097</v>
      </c>
      <c r="C884" s="29" t="s">
        <v>98</v>
      </c>
      <c r="D884" s="29" t="s">
        <v>81</v>
      </c>
      <c r="E884" s="29">
        <v>2</v>
      </c>
      <c r="F884" s="29" t="s">
        <v>72</v>
      </c>
      <c r="G884" s="29" t="s">
        <v>59</v>
      </c>
      <c r="H884" s="34">
        <f>IF(Sales[[#This Row],[Channel]]="Affiliate",VLOOKUP(Sales[[#This Row],[Product ID]],Products[],5,)*VLOOKUP(Sales[[#This Row],[Product ID]],Products[],6,)*Sales[[#This Row],[Units]]*66,0)</f>
        <v>138.40199999999999</v>
      </c>
      <c r="I884" s="35">
        <f>VLOOKUP(Sales[[#This Row],[Product ID]],Products[],5,)*Sales[[#This Row],[Units]]*66</f>
        <v>2768.04</v>
      </c>
      <c r="J884" s="29" t="str">
        <f>VLOOKUP(Sales[[#This Row],[Product ID]],Products[],3,)</f>
        <v>Real Estate Template - V 1</v>
      </c>
    </row>
    <row r="885" spans="2:10">
      <c r="B885" s="33">
        <v>41097</v>
      </c>
      <c r="C885" s="29" t="s">
        <v>56</v>
      </c>
      <c r="D885" s="29" t="s">
        <v>65</v>
      </c>
      <c r="E885" s="29">
        <v>4</v>
      </c>
      <c r="F885" s="29" t="s">
        <v>58</v>
      </c>
      <c r="G885" s="29" t="s">
        <v>59</v>
      </c>
      <c r="H885" s="34">
        <f>IF(Sales[[#This Row],[Channel]]="Affiliate",VLOOKUP(Sales[[#This Row],[Product ID]],Products[],5,)*VLOOKUP(Sales[[#This Row],[Product ID]],Products[],6,)*Sales[[#This Row],[Units]]*66,0)</f>
        <v>0</v>
      </c>
      <c r="I885" s="35">
        <f>VLOOKUP(Sales[[#This Row],[Product ID]],Products[],5,)*Sales[[#This Row],[Units]]*66</f>
        <v>1584</v>
      </c>
      <c r="J885" s="29" t="str">
        <f>VLOOKUP(Sales[[#This Row],[Product ID]],Products[],3,)</f>
        <v>Football Field Charts Template</v>
      </c>
    </row>
    <row r="886" spans="2:10">
      <c r="B886" s="33">
        <v>41097</v>
      </c>
      <c r="C886" s="29" t="s">
        <v>64</v>
      </c>
      <c r="D886" s="29" t="s">
        <v>81</v>
      </c>
      <c r="E886" s="29">
        <v>1</v>
      </c>
      <c r="F886" s="29" t="s">
        <v>72</v>
      </c>
      <c r="G886" s="29" t="s">
        <v>59</v>
      </c>
      <c r="H886" s="34">
        <f>IF(Sales[[#This Row],[Channel]]="Affiliate",VLOOKUP(Sales[[#This Row],[Product ID]],Products[],5,)*VLOOKUP(Sales[[#This Row],[Product ID]],Products[],6,)*Sales[[#This Row],[Units]]*66,0)</f>
        <v>69.200999999999993</v>
      </c>
      <c r="I886" s="35">
        <f>VLOOKUP(Sales[[#This Row],[Product ID]],Products[],5,)*Sales[[#This Row],[Units]]*66</f>
        <v>1384.02</v>
      </c>
      <c r="J886" s="29" t="str">
        <f>VLOOKUP(Sales[[#This Row],[Product ID]],Products[],3,)</f>
        <v>Real Estate Template - V 1</v>
      </c>
    </row>
    <row r="887" spans="2:10">
      <c r="B887" s="33">
        <v>41098</v>
      </c>
      <c r="C887" s="29" t="s">
        <v>64</v>
      </c>
      <c r="D887" s="29" t="s">
        <v>69</v>
      </c>
      <c r="E887" s="29">
        <v>3</v>
      </c>
      <c r="F887" s="29" t="s">
        <v>58</v>
      </c>
      <c r="G887" s="29" t="s">
        <v>73</v>
      </c>
      <c r="H887" s="34">
        <f>IF(Sales[[#This Row],[Channel]]="Affiliate",VLOOKUP(Sales[[#This Row],[Product ID]],Products[],5,)*VLOOKUP(Sales[[#This Row],[Product ID]],Products[],6,)*Sales[[#This Row],[Units]]*66,0)</f>
        <v>0</v>
      </c>
      <c r="I887" s="35">
        <f>VLOOKUP(Sales[[#This Row],[Product ID]],Products[],5,)*Sales[[#This Row],[Units]]*66</f>
        <v>8613</v>
      </c>
      <c r="J887" s="29" t="str">
        <f>VLOOKUP(Sales[[#This Row],[Product ID]],Products[],3,)</f>
        <v>Practical Business Modeling Course</v>
      </c>
    </row>
    <row r="888" spans="2:10">
      <c r="B888" s="33">
        <v>41099</v>
      </c>
      <c r="C888" s="29" t="s">
        <v>64</v>
      </c>
      <c r="D888" s="29" t="s">
        <v>57</v>
      </c>
      <c r="E888" s="29">
        <v>3</v>
      </c>
      <c r="F888" s="29" t="s">
        <v>58</v>
      </c>
      <c r="G888" s="29" t="s">
        <v>59</v>
      </c>
      <c r="H888" s="34">
        <f>IF(Sales[[#This Row],[Channel]]="Affiliate",VLOOKUP(Sales[[#This Row],[Product ID]],Products[],5,)*VLOOKUP(Sales[[#This Row],[Product ID]],Products[],6,)*Sales[[#This Row],[Units]]*66,0)</f>
        <v>0</v>
      </c>
      <c r="I888" s="35">
        <f>VLOOKUP(Sales[[#This Row],[Product ID]],Products[],5,)*Sales[[#This Row],[Units]]*66</f>
        <v>2970</v>
      </c>
      <c r="J888" s="29" t="str">
        <f>VLOOKUP(Sales[[#This Row],[Product ID]],Products[],3,)</f>
        <v>Balance Sheet Template -  V 1.1</v>
      </c>
    </row>
    <row r="889" spans="2:10">
      <c r="B889" s="33">
        <v>41099</v>
      </c>
      <c r="C889" s="29" t="s">
        <v>64</v>
      </c>
      <c r="D889" s="29" t="s">
        <v>86</v>
      </c>
      <c r="E889" s="29">
        <v>1</v>
      </c>
      <c r="F889" s="29" t="s">
        <v>58</v>
      </c>
      <c r="G889" s="29" t="s">
        <v>59</v>
      </c>
      <c r="H889" s="34">
        <f>IF(Sales[[#This Row],[Channel]]="Affiliate",VLOOKUP(Sales[[#This Row],[Product ID]],Products[],5,)*VLOOKUP(Sales[[#This Row],[Product ID]],Products[],6,)*Sales[[#This Row],[Units]]*66,0)</f>
        <v>0</v>
      </c>
      <c r="I889" s="35">
        <f>VLOOKUP(Sales[[#This Row],[Product ID]],Products[],5,)*Sales[[#This Row],[Units]]*66</f>
        <v>1463.2199999999998</v>
      </c>
      <c r="J889" s="29" t="str">
        <f>VLOOKUP(Sales[[#This Row],[Product ID]],Products[],3,)</f>
        <v>StartUp Modeling Template - New</v>
      </c>
    </row>
    <row r="890" spans="2:10">
      <c r="B890" s="33">
        <v>41099</v>
      </c>
      <c r="C890" s="29" t="s">
        <v>56</v>
      </c>
      <c r="D890" s="29" t="s">
        <v>70</v>
      </c>
      <c r="E890" s="29">
        <v>4</v>
      </c>
      <c r="F890" s="29" t="s">
        <v>58</v>
      </c>
      <c r="G890" s="29" t="s">
        <v>59</v>
      </c>
      <c r="H890" s="34">
        <f>IF(Sales[[#This Row],[Channel]]="Affiliate",VLOOKUP(Sales[[#This Row],[Product ID]],Products[],5,)*VLOOKUP(Sales[[#This Row],[Product ID]],Products[],6,)*Sales[[#This Row],[Units]]*66,0)</f>
        <v>0</v>
      </c>
      <c r="I890" s="35">
        <f>VLOOKUP(Sales[[#This Row],[Product ID]],Products[],5,)*Sales[[#This Row],[Units]]*66</f>
        <v>3564</v>
      </c>
      <c r="J890" s="29" t="str">
        <f>VLOOKUP(Sales[[#This Row],[Product ID]],Products[],3,)</f>
        <v>Ebook - Important Ratios and Metrics</v>
      </c>
    </row>
    <row r="891" spans="2:10">
      <c r="B891" s="33">
        <v>41099</v>
      </c>
      <c r="C891" s="29" t="s">
        <v>98</v>
      </c>
      <c r="D891" s="29" t="s">
        <v>60</v>
      </c>
      <c r="E891" s="29">
        <v>2</v>
      </c>
      <c r="F891" s="29" t="s">
        <v>58</v>
      </c>
      <c r="G891" s="29" t="s">
        <v>73</v>
      </c>
      <c r="H891" s="34">
        <f>IF(Sales[[#This Row],[Channel]]="Affiliate",VLOOKUP(Sales[[#This Row],[Product ID]],Products[],5,)*VLOOKUP(Sales[[#This Row],[Product ID]],Products[],6,)*Sales[[#This Row],[Units]]*66,0)</f>
        <v>0</v>
      </c>
      <c r="I891" s="35">
        <f>VLOOKUP(Sales[[#This Row],[Product ID]],Products[],5,)*Sales[[#This Row],[Units]]*66</f>
        <v>0</v>
      </c>
      <c r="J891" s="29" t="str">
        <f>VLOOKUP(Sales[[#This Row],[Product ID]],Products[],3,)</f>
        <v>Ebook - Guide to Understanding Financial Statements</v>
      </c>
    </row>
    <row r="892" spans="2:10">
      <c r="B892" s="33">
        <v>41100</v>
      </c>
      <c r="C892" s="29" t="s">
        <v>56</v>
      </c>
      <c r="D892" s="29" t="s">
        <v>60</v>
      </c>
      <c r="E892" s="29">
        <v>5</v>
      </c>
      <c r="F892" s="29" t="s">
        <v>80</v>
      </c>
      <c r="G892" s="29" t="s">
        <v>59</v>
      </c>
      <c r="H892" s="34">
        <f>IF(Sales[[#This Row],[Channel]]="Affiliate",VLOOKUP(Sales[[#This Row],[Product ID]],Products[],5,)*VLOOKUP(Sales[[#This Row],[Product ID]],Products[],6,)*Sales[[#This Row],[Units]]*66,0)</f>
        <v>0</v>
      </c>
      <c r="I892" s="35">
        <f>VLOOKUP(Sales[[#This Row],[Product ID]],Products[],5,)*Sales[[#This Row],[Units]]*66</f>
        <v>0</v>
      </c>
      <c r="J892" s="29" t="str">
        <f>VLOOKUP(Sales[[#This Row],[Product ID]],Products[],3,)</f>
        <v>Ebook - Guide to Understanding Financial Statements</v>
      </c>
    </row>
    <row r="893" spans="2:10">
      <c r="B893" s="33">
        <v>41101</v>
      </c>
      <c r="C893" s="29" t="s">
        <v>56</v>
      </c>
      <c r="D893" s="29" t="s">
        <v>57</v>
      </c>
      <c r="E893" s="29">
        <v>3</v>
      </c>
      <c r="F893" s="29" t="s">
        <v>72</v>
      </c>
      <c r="G893" s="29" t="s">
        <v>59</v>
      </c>
      <c r="H893" s="34">
        <f>IF(Sales[[#This Row],[Channel]]="Affiliate",VLOOKUP(Sales[[#This Row],[Product ID]],Products[],5,)*VLOOKUP(Sales[[#This Row],[Product ID]],Products[],6,)*Sales[[#This Row],[Units]]*66,0)</f>
        <v>148.5</v>
      </c>
      <c r="I893" s="35">
        <f>VLOOKUP(Sales[[#This Row],[Product ID]],Products[],5,)*Sales[[#This Row],[Units]]*66</f>
        <v>2970</v>
      </c>
      <c r="J893" s="29" t="str">
        <f>VLOOKUP(Sales[[#This Row],[Product ID]],Products[],3,)</f>
        <v>Balance Sheet Template -  V 1.1</v>
      </c>
    </row>
    <row r="894" spans="2:10">
      <c r="B894" s="33">
        <v>41101</v>
      </c>
      <c r="C894" s="29" t="s">
        <v>56</v>
      </c>
      <c r="D894" s="29" t="s">
        <v>78</v>
      </c>
      <c r="E894" s="29">
        <v>5</v>
      </c>
      <c r="F894" s="29" t="s">
        <v>72</v>
      </c>
      <c r="G894" s="29" t="s">
        <v>59</v>
      </c>
      <c r="H894" s="34">
        <f>IF(Sales[[#This Row],[Channel]]="Affiliate",VLOOKUP(Sales[[#This Row],[Product ID]],Products[],5,)*VLOOKUP(Sales[[#This Row],[Product ID]],Products[],6,)*Sales[[#This Row],[Units]]*66,0)</f>
        <v>247.5</v>
      </c>
      <c r="I894" s="35">
        <f>VLOOKUP(Sales[[#This Row],[Product ID]],Products[],5,)*Sales[[#This Row],[Units]]*66</f>
        <v>4950</v>
      </c>
      <c r="J894" s="29" t="str">
        <f>VLOOKUP(Sales[[#This Row],[Product ID]],Products[],3,)</f>
        <v>P&amp;L Statement Template -  V 2.0</v>
      </c>
    </row>
    <row r="895" spans="2:10">
      <c r="B895" s="33">
        <v>41101</v>
      </c>
      <c r="C895" s="29" t="s">
        <v>56</v>
      </c>
      <c r="D895" s="29" t="s">
        <v>81</v>
      </c>
      <c r="E895" s="29">
        <v>1</v>
      </c>
      <c r="F895" s="29" t="s">
        <v>58</v>
      </c>
      <c r="G895" s="29" t="s">
        <v>59</v>
      </c>
      <c r="H895" s="34">
        <f>IF(Sales[[#This Row],[Channel]]="Affiliate",VLOOKUP(Sales[[#This Row],[Product ID]],Products[],5,)*VLOOKUP(Sales[[#This Row],[Product ID]],Products[],6,)*Sales[[#This Row],[Units]]*66,0)</f>
        <v>0</v>
      </c>
      <c r="I895" s="35">
        <f>VLOOKUP(Sales[[#This Row],[Product ID]],Products[],5,)*Sales[[#This Row],[Units]]*66</f>
        <v>1384.02</v>
      </c>
      <c r="J895" s="29" t="str">
        <f>VLOOKUP(Sales[[#This Row],[Product ID]],Products[],3,)</f>
        <v>Real Estate Template - V 1</v>
      </c>
    </row>
    <row r="896" spans="2:10">
      <c r="B896" s="33">
        <v>41101</v>
      </c>
      <c r="C896" s="29" t="s">
        <v>64</v>
      </c>
      <c r="D896" s="29" t="s">
        <v>60</v>
      </c>
      <c r="E896" s="29">
        <v>1</v>
      </c>
      <c r="F896" s="29" t="s">
        <v>58</v>
      </c>
      <c r="G896" s="29" t="s">
        <v>59</v>
      </c>
      <c r="H896" s="34">
        <f>IF(Sales[[#This Row],[Channel]]="Affiliate",VLOOKUP(Sales[[#This Row],[Product ID]],Products[],5,)*VLOOKUP(Sales[[#This Row],[Product ID]],Products[],6,)*Sales[[#This Row],[Units]]*66,0)</f>
        <v>0</v>
      </c>
      <c r="I896" s="35">
        <f>VLOOKUP(Sales[[#This Row],[Product ID]],Products[],5,)*Sales[[#This Row],[Units]]*66</f>
        <v>0</v>
      </c>
      <c r="J896" s="29" t="str">
        <f>VLOOKUP(Sales[[#This Row],[Product ID]],Products[],3,)</f>
        <v>Ebook - Guide to Understanding Financial Statements</v>
      </c>
    </row>
    <row r="897" spans="2:10">
      <c r="B897" s="33">
        <v>41102</v>
      </c>
      <c r="C897" s="29" t="s">
        <v>64</v>
      </c>
      <c r="D897" s="29" t="s">
        <v>81</v>
      </c>
      <c r="E897" s="29">
        <v>2</v>
      </c>
      <c r="F897" s="29" t="s">
        <v>72</v>
      </c>
      <c r="G897" s="29" t="s">
        <v>59</v>
      </c>
      <c r="H897" s="34">
        <f>IF(Sales[[#This Row],[Channel]]="Affiliate",VLOOKUP(Sales[[#This Row],[Product ID]],Products[],5,)*VLOOKUP(Sales[[#This Row],[Product ID]],Products[],6,)*Sales[[#This Row],[Units]]*66,0)</f>
        <v>138.40199999999999</v>
      </c>
      <c r="I897" s="35">
        <f>VLOOKUP(Sales[[#This Row],[Product ID]],Products[],5,)*Sales[[#This Row],[Units]]*66</f>
        <v>2768.04</v>
      </c>
      <c r="J897" s="29" t="str">
        <f>VLOOKUP(Sales[[#This Row],[Product ID]],Products[],3,)</f>
        <v>Real Estate Template - V 1</v>
      </c>
    </row>
    <row r="898" spans="2:10">
      <c r="B898" s="33">
        <v>41102</v>
      </c>
      <c r="C898" s="29" t="s">
        <v>56</v>
      </c>
      <c r="D898" s="29" t="s">
        <v>60</v>
      </c>
      <c r="E898" s="29">
        <v>4</v>
      </c>
      <c r="F898" s="29" t="s">
        <v>72</v>
      </c>
      <c r="G898" s="29" t="s">
        <v>73</v>
      </c>
      <c r="H898" s="34">
        <f>IF(Sales[[#This Row],[Channel]]="Affiliate",VLOOKUP(Sales[[#This Row],[Product ID]],Products[],5,)*VLOOKUP(Sales[[#This Row],[Product ID]],Products[],6,)*Sales[[#This Row],[Units]]*66,0)</f>
        <v>0</v>
      </c>
      <c r="I898" s="35">
        <f>VLOOKUP(Sales[[#This Row],[Product ID]],Products[],5,)*Sales[[#This Row],[Units]]*66</f>
        <v>0</v>
      </c>
      <c r="J898" s="29" t="str">
        <f>VLOOKUP(Sales[[#This Row],[Product ID]],Products[],3,)</f>
        <v>Ebook - Guide to Understanding Financial Statements</v>
      </c>
    </row>
    <row r="899" spans="2:10">
      <c r="B899" s="33">
        <v>41102</v>
      </c>
      <c r="C899" s="29" t="s">
        <v>98</v>
      </c>
      <c r="D899" s="29" t="s">
        <v>78</v>
      </c>
      <c r="E899" s="29">
        <v>3</v>
      </c>
      <c r="F899" s="29" t="s">
        <v>58</v>
      </c>
      <c r="G899" s="29" t="s">
        <v>59</v>
      </c>
      <c r="H899" s="34">
        <f>IF(Sales[[#This Row],[Channel]]="Affiliate",VLOOKUP(Sales[[#This Row],[Product ID]],Products[],5,)*VLOOKUP(Sales[[#This Row],[Product ID]],Products[],6,)*Sales[[#This Row],[Units]]*66,0)</f>
        <v>0</v>
      </c>
      <c r="I899" s="35">
        <f>VLOOKUP(Sales[[#This Row],[Product ID]],Products[],5,)*Sales[[#This Row],[Units]]*66</f>
        <v>2970</v>
      </c>
      <c r="J899" s="29" t="str">
        <f>VLOOKUP(Sales[[#This Row],[Product ID]],Products[],3,)</f>
        <v>P&amp;L Statement Template -  V 2.0</v>
      </c>
    </row>
    <row r="900" spans="2:10">
      <c r="B900" s="33">
        <v>41103</v>
      </c>
      <c r="C900" s="29" t="s">
        <v>56</v>
      </c>
      <c r="D900" s="29" t="s">
        <v>70</v>
      </c>
      <c r="E900" s="29">
        <v>3</v>
      </c>
      <c r="F900" s="29" t="s">
        <v>58</v>
      </c>
      <c r="G900" s="29" t="s">
        <v>59</v>
      </c>
      <c r="H900" s="34">
        <f>IF(Sales[[#This Row],[Channel]]="Affiliate",VLOOKUP(Sales[[#This Row],[Product ID]],Products[],5,)*VLOOKUP(Sales[[#This Row],[Product ID]],Products[],6,)*Sales[[#This Row],[Units]]*66,0)</f>
        <v>0</v>
      </c>
      <c r="I900" s="35">
        <f>VLOOKUP(Sales[[#This Row],[Product ID]],Products[],5,)*Sales[[#This Row],[Units]]*66</f>
        <v>2673</v>
      </c>
      <c r="J900" s="29" t="str">
        <f>VLOOKUP(Sales[[#This Row],[Product ID]],Products[],3,)</f>
        <v>Ebook - Important Ratios and Metrics</v>
      </c>
    </row>
    <row r="901" spans="2:10">
      <c r="B901" s="33">
        <v>41105</v>
      </c>
      <c r="C901" s="29" t="s">
        <v>64</v>
      </c>
      <c r="D901" s="29" t="s">
        <v>60</v>
      </c>
      <c r="E901" s="29">
        <v>3</v>
      </c>
      <c r="F901" s="29" t="s">
        <v>72</v>
      </c>
      <c r="G901" s="29" t="s">
        <v>73</v>
      </c>
      <c r="H901" s="34">
        <f>IF(Sales[[#This Row],[Channel]]="Affiliate",VLOOKUP(Sales[[#This Row],[Product ID]],Products[],5,)*VLOOKUP(Sales[[#This Row],[Product ID]],Products[],6,)*Sales[[#This Row],[Units]]*66,0)</f>
        <v>0</v>
      </c>
      <c r="I901" s="35">
        <f>VLOOKUP(Sales[[#This Row],[Product ID]],Products[],5,)*Sales[[#This Row],[Units]]*66</f>
        <v>0</v>
      </c>
      <c r="J901" s="29" t="str">
        <f>VLOOKUP(Sales[[#This Row],[Product ID]],Products[],3,)</f>
        <v>Ebook - Guide to Understanding Financial Statements</v>
      </c>
    </row>
    <row r="902" spans="2:10">
      <c r="B902" s="33">
        <v>41105</v>
      </c>
      <c r="C902" s="29" t="s">
        <v>64</v>
      </c>
      <c r="D902" s="29" t="s">
        <v>69</v>
      </c>
      <c r="E902" s="29">
        <v>3</v>
      </c>
      <c r="F902" s="29" t="s">
        <v>58</v>
      </c>
      <c r="G902" s="29" t="s">
        <v>73</v>
      </c>
      <c r="H902" s="34">
        <f>IF(Sales[[#This Row],[Channel]]="Affiliate",VLOOKUP(Sales[[#This Row],[Product ID]],Products[],5,)*VLOOKUP(Sales[[#This Row],[Product ID]],Products[],6,)*Sales[[#This Row],[Units]]*66,0)</f>
        <v>0</v>
      </c>
      <c r="I902" s="35">
        <f>VLOOKUP(Sales[[#This Row],[Product ID]],Products[],5,)*Sales[[#This Row],[Units]]*66</f>
        <v>8613</v>
      </c>
      <c r="J902" s="29" t="str">
        <f>VLOOKUP(Sales[[#This Row],[Product ID]],Products[],3,)</f>
        <v>Practical Business Modeling Course</v>
      </c>
    </row>
    <row r="903" spans="2:10">
      <c r="B903" s="33">
        <v>41106</v>
      </c>
      <c r="C903" s="29" t="s">
        <v>56</v>
      </c>
      <c r="D903" s="29" t="s">
        <v>60</v>
      </c>
      <c r="E903" s="29">
        <v>2</v>
      </c>
      <c r="F903" s="29" t="s">
        <v>72</v>
      </c>
      <c r="G903" s="29" t="s">
        <v>59</v>
      </c>
      <c r="H903" s="34">
        <f>IF(Sales[[#This Row],[Channel]]="Affiliate",VLOOKUP(Sales[[#This Row],[Product ID]],Products[],5,)*VLOOKUP(Sales[[#This Row],[Product ID]],Products[],6,)*Sales[[#This Row],[Units]]*66,0)</f>
        <v>0</v>
      </c>
      <c r="I903" s="35">
        <f>VLOOKUP(Sales[[#This Row],[Product ID]],Products[],5,)*Sales[[#This Row],[Units]]*66</f>
        <v>0</v>
      </c>
      <c r="J903" s="29" t="str">
        <f>VLOOKUP(Sales[[#This Row],[Product ID]],Products[],3,)</f>
        <v>Ebook - Guide to Understanding Financial Statements</v>
      </c>
    </row>
    <row r="904" spans="2:10">
      <c r="B904" s="33">
        <v>41107</v>
      </c>
      <c r="C904" s="29" t="s">
        <v>56</v>
      </c>
      <c r="D904" s="29" t="s">
        <v>78</v>
      </c>
      <c r="E904" s="29">
        <v>4</v>
      </c>
      <c r="F904" s="29" t="s">
        <v>72</v>
      </c>
      <c r="G904" s="29" t="s">
        <v>59</v>
      </c>
      <c r="H904" s="34">
        <f>IF(Sales[[#This Row],[Channel]]="Affiliate",VLOOKUP(Sales[[#This Row],[Product ID]],Products[],5,)*VLOOKUP(Sales[[#This Row],[Product ID]],Products[],6,)*Sales[[#This Row],[Units]]*66,0)</f>
        <v>198</v>
      </c>
      <c r="I904" s="35">
        <f>VLOOKUP(Sales[[#This Row],[Product ID]],Products[],5,)*Sales[[#This Row],[Units]]*66</f>
        <v>3960</v>
      </c>
      <c r="J904" s="29" t="str">
        <f>VLOOKUP(Sales[[#This Row],[Product ID]],Products[],3,)</f>
        <v>P&amp;L Statement Template -  V 2.0</v>
      </c>
    </row>
    <row r="905" spans="2:10">
      <c r="B905" s="33">
        <v>41107</v>
      </c>
      <c r="C905" s="29" t="s">
        <v>56</v>
      </c>
      <c r="D905" s="29" t="s">
        <v>81</v>
      </c>
      <c r="E905" s="29">
        <v>1</v>
      </c>
      <c r="F905" s="29" t="s">
        <v>58</v>
      </c>
      <c r="G905" s="29" t="s">
        <v>59</v>
      </c>
      <c r="H905" s="34">
        <f>IF(Sales[[#This Row],[Channel]]="Affiliate",VLOOKUP(Sales[[#This Row],[Product ID]],Products[],5,)*VLOOKUP(Sales[[#This Row],[Product ID]],Products[],6,)*Sales[[#This Row],[Units]]*66,0)</f>
        <v>0</v>
      </c>
      <c r="I905" s="35">
        <f>VLOOKUP(Sales[[#This Row],[Product ID]],Products[],5,)*Sales[[#This Row],[Units]]*66</f>
        <v>1384.02</v>
      </c>
      <c r="J905" s="29" t="str">
        <f>VLOOKUP(Sales[[#This Row],[Product ID]],Products[],3,)</f>
        <v>Real Estate Template - V 1</v>
      </c>
    </row>
    <row r="906" spans="2:10">
      <c r="B906" s="33">
        <v>41107</v>
      </c>
      <c r="C906" s="29" t="s">
        <v>56</v>
      </c>
      <c r="D906" s="29" t="s">
        <v>76</v>
      </c>
      <c r="E906" s="29">
        <v>3</v>
      </c>
      <c r="F906" s="29" t="s">
        <v>58</v>
      </c>
      <c r="G906" s="29" t="s">
        <v>59</v>
      </c>
      <c r="H906" s="34">
        <f>IF(Sales[[#This Row],[Channel]]="Affiliate",VLOOKUP(Sales[[#This Row],[Product ID]],Products[],5,)*VLOOKUP(Sales[[#This Row],[Product ID]],Products[],6,)*Sales[[#This Row],[Units]]*66,0)</f>
        <v>0</v>
      </c>
      <c r="I906" s="35">
        <f>VLOOKUP(Sales[[#This Row],[Product ID]],Products[],5,)*Sales[[#This Row],[Units]]*66</f>
        <v>2970</v>
      </c>
      <c r="J906" s="29" t="str">
        <f>VLOOKUP(Sales[[#This Row],[Product ID]],Products[],3,)</f>
        <v>Cash Flow Template -  V 2.0</v>
      </c>
    </row>
    <row r="907" spans="2:10">
      <c r="B907" s="33">
        <v>41108</v>
      </c>
      <c r="C907" s="29" t="s">
        <v>64</v>
      </c>
      <c r="D907" s="29" t="s">
        <v>65</v>
      </c>
      <c r="E907" s="29">
        <v>1</v>
      </c>
      <c r="F907" s="29" t="s">
        <v>72</v>
      </c>
      <c r="G907" s="29" t="s">
        <v>59</v>
      </c>
      <c r="H907" s="34">
        <f>IF(Sales[[#This Row],[Channel]]="Affiliate",VLOOKUP(Sales[[#This Row],[Product ID]],Products[],5,)*VLOOKUP(Sales[[#This Row],[Product ID]],Products[],6,)*Sales[[#This Row],[Units]]*66,0)</f>
        <v>7.92</v>
      </c>
      <c r="I907" s="35">
        <f>VLOOKUP(Sales[[#This Row],[Product ID]],Products[],5,)*Sales[[#This Row],[Units]]*66</f>
        <v>396</v>
      </c>
      <c r="J907" s="29" t="str">
        <f>VLOOKUP(Sales[[#This Row],[Product ID]],Products[],3,)</f>
        <v>Football Field Charts Template</v>
      </c>
    </row>
    <row r="908" spans="2:10">
      <c r="B908" s="33">
        <v>41109</v>
      </c>
      <c r="C908" s="29" t="s">
        <v>64</v>
      </c>
      <c r="D908" s="29" t="s">
        <v>65</v>
      </c>
      <c r="E908" s="29">
        <v>3</v>
      </c>
      <c r="F908" s="29" t="s">
        <v>80</v>
      </c>
      <c r="G908" s="29" t="s">
        <v>73</v>
      </c>
      <c r="H908" s="34">
        <f>IF(Sales[[#This Row],[Channel]]="Affiliate",VLOOKUP(Sales[[#This Row],[Product ID]],Products[],5,)*VLOOKUP(Sales[[#This Row],[Product ID]],Products[],6,)*Sales[[#This Row],[Units]]*66,0)</f>
        <v>0</v>
      </c>
      <c r="I908" s="35">
        <f>VLOOKUP(Sales[[#This Row],[Product ID]],Products[],5,)*Sales[[#This Row],[Units]]*66</f>
        <v>1188</v>
      </c>
      <c r="J908" s="29" t="str">
        <f>VLOOKUP(Sales[[#This Row],[Product ID]],Products[],3,)</f>
        <v>Football Field Charts Template</v>
      </c>
    </row>
    <row r="909" spans="2:10">
      <c r="B909" s="33">
        <v>41110</v>
      </c>
      <c r="C909" s="29" t="s">
        <v>64</v>
      </c>
      <c r="D909" s="29" t="s">
        <v>60</v>
      </c>
      <c r="E909" s="29">
        <v>4</v>
      </c>
      <c r="F909" s="29" t="s">
        <v>72</v>
      </c>
      <c r="G909" s="29" t="s">
        <v>73</v>
      </c>
      <c r="H909" s="34">
        <f>IF(Sales[[#This Row],[Channel]]="Affiliate",VLOOKUP(Sales[[#This Row],[Product ID]],Products[],5,)*VLOOKUP(Sales[[#This Row],[Product ID]],Products[],6,)*Sales[[#This Row],[Units]]*66,0)</f>
        <v>0</v>
      </c>
      <c r="I909" s="35">
        <f>VLOOKUP(Sales[[#This Row],[Product ID]],Products[],5,)*Sales[[#This Row],[Units]]*66</f>
        <v>0</v>
      </c>
      <c r="J909" s="29" t="str">
        <f>VLOOKUP(Sales[[#This Row],[Product ID]],Products[],3,)</f>
        <v>Ebook - Guide to Understanding Financial Statements</v>
      </c>
    </row>
    <row r="910" spans="2:10">
      <c r="B910" s="33">
        <v>41112</v>
      </c>
      <c r="C910" s="29" t="s">
        <v>64</v>
      </c>
      <c r="D910" s="29" t="s">
        <v>86</v>
      </c>
      <c r="E910" s="29">
        <v>3</v>
      </c>
      <c r="F910" s="29" t="s">
        <v>58</v>
      </c>
      <c r="G910" s="29" t="s">
        <v>59</v>
      </c>
      <c r="H910" s="34">
        <f>IF(Sales[[#This Row],[Channel]]="Affiliate",VLOOKUP(Sales[[#This Row],[Product ID]],Products[],5,)*VLOOKUP(Sales[[#This Row],[Product ID]],Products[],6,)*Sales[[#This Row],[Units]]*66,0)</f>
        <v>0</v>
      </c>
      <c r="I910" s="35">
        <f>VLOOKUP(Sales[[#This Row],[Product ID]],Products[],5,)*Sales[[#This Row],[Units]]*66</f>
        <v>4389.66</v>
      </c>
      <c r="J910" s="29" t="str">
        <f>VLOOKUP(Sales[[#This Row],[Product ID]],Products[],3,)</f>
        <v>StartUp Modeling Template - New</v>
      </c>
    </row>
    <row r="911" spans="2:10">
      <c r="B911" s="33">
        <v>41112</v>
      </c>
      <c r="C911" s="29" t="s">
        <v>56</v>
      </c>
      <c r="D911" s="29" t="s">
        <v>84</v>
      </c>
      <c r="E911" s="29">
        <v>2</v>
      </c>
      <c r="F911" s="29" t="s">
        <v>72</v>
      </c>
      <c r="G911" s="29" t="s">
        <v>73</v>
      </c>
      <c r="H911" s="34">
        <f>IF(Sales[[#This Row],[Channel]]="Affiliate",VLOOKUP(Sales[[#This Row],[Product ID]],Products[],5,)*VLOOKUP(Sales[[#This Row],[Product ID]],Products[],6,)*Sales[[#This Row],[Units]]*66,0)</f>
        <v>138.40199999999999</v>
      </c>
      <c r="I911" s="35">
        <f>VLOOKUP(Sales[[#This Row],[Product ID]],Products[],5,)*Sales[[#This Row],[Units]]*66</f>
        <v>2768.04</v>
      </c>
      <c r="J911" s="29" t="str">
        <f>VLOOKUP(Sales[[#This Row],[Product ID]],Products[],3,)</f>
        <v>Project Finance Template - Automated Schedules</v>
      </c>
    </row>
    <row r="912" spans="2:10">
      <c r="B912" s="33">
        <v>41112</v>
      </c>
      <c r="C912" s="29" t="s">
        <v>56</v>
      </c>
      <c r="D912" s="29" t="s">
        <v>65</v>
      </c>
      <c r="E912" s="29">
        <v>4</v>
      </c>
      <c r="F912" s="29" t="s">
        <v>72</v>
      </c>
      <c r="G912" s="29" t="s">
        <v>73</v>
      </c>
      <c r="H912" s="34">
        <f>IF(Sales[[#This Row],[Channel]]="Affiliate",VLOOKUP(Sales[[#This Row],[Product ID]],Products[],5,)*VLOOKUP(Sales[[#This Row],[Product ID]],Products[],6,)*Sales[[#This Row],[Units]]*66,0)</f>
        <v>31.68</v>
      </c>
      <c r="I912" s="35">
        <f>VLOOKUP(Sales[[#This Row],[Product ID]],Products[],5,)*Sales[[#This Row],[Units]]*66</f>
        <v>1584</v>
      </c>
      <c r="J912" s="29" t="str">
        <f>VLOOKUP(Sales[[#This Row],[Product ID]],Products[],3,)</f>
        <v>Football Field Charts Template</v>
      </c>
    </row>
    <row r="913" spans="2:10">
      <c r="B913" s="33">
        <v>41112</v>
      </c>
      <c r="C913" s="29" t="s">
        <v>56</v>
      </c>
      <c r="D913" s="29" t="s">
        <v>84</v>
      </c>
      <c r="E913" s="29">
        <v>5</v>
      </c>
      <c r="F913" s="29" t="s">
        <v>58</v>
      </c>
      <c r="G913" s="29" t="s">
        <v>59</v>
      </c>
      <c r="H913" s="34">
        <f>IF(Sales[[#This Row],[Channel]]="Affiliate",VLOOKUP(Sales[[#This Row],[Product ID]],Products[],5,)*VLOOKUP(Sales[[#This Row],[Product ID]],Products[],6,)*Sales[[#This Row],[Units]]*66,0)</f>
        <v>0</v>
      </c>
      <c r="I913" s="35">
        <f>VLOOKUP(Sales[[#This Row],[Product ID]],Products[],5,)*Sales[[#This Row],[Units]]*66</f>
        <v>6920.0999999999995</v>
      </c>
      <c r="J913" s="29" t="str">
        <f>VLOOKUP(Sales[[#This Row],[Product ID]],Products[],3,)</f>
        <v>Project Finance Template - Automated Schedules</v>
      </c>
    </row>
    <row r="914" spans="2:10">
      <c r="B914" s="33">
        <v>41113</v>
      </c>
      <c r="C914" s="29" t="s">
        <v>64</v>
      </c>
      <c r="D914" s="29" t="s">
        <v>78</v>
      </c>
      <c r="E914" s="29">
        <v>5</v>
      </c>
      <c r="F914" s="29" t="s">
        <v>58</v>
      </c>
      <c r="G914" s="29" t="s">
        <v>73</v>
      </c>
      <c r="H914" s="34">
        <f>IF(Sales[[#This Row],[Channel]]="Affiliate",VLOOKUP(Sales[[#This Row],[Product ID]],Products[],5,)*VLOOKUP(Sales[[#This Row],[Product ID]],Products[],6,)*Sales[[#This Row],[Units]]*66,0)</f>
        <v>0</v>
      </c>
      <c r="I914" s="35">
        <f>VLOOKUP(Sales[[#This Row],[Product ID]],Products[],5,)*Sales[[#This Row],[Units]]*66</f>
        <v>4950</v>
      </c>
      <c r="J914" s="29" t="str">
        <f>VLOOKUP(Sales[[#This Row],[Product ID]],Products[],3,)</f>
        <v>P&amp;L Statement Template -  V 2.0</v>
      </c>
    </row>
    <row r="915" spans="2:10">
      <c r="B915" s="33">
        <v>41113</v>
      </c>
      <c r="C915" s="29" t="s">
        <v>64</v>
      </c>
      <c r="D915" s="29" t="s">
        <v>65</v>
      </c>
      <c r="E915" s="29">
        <v>2</v>
      </c>
      <c r="F915" s="29" t="s">
        <v>58</v>
      </c>
      <c r="G915" s="29" t="s">
        <v>59</v>
      </c>
      <c r="H915" s="34">
        <f>IF(Sales[[#This Row],[Channel]]="Affiliate",VLOOKUP(Sales[[#This Row],[Product ID]],Products[],5,)*VLOOKUP(Sales[[#This Row],[Product ID]],Products[],6,)*Sales[[#This Row],[Units]]*66,0)</f>
        <v>0</v>
      </c>
      <c r="I915" s="35">
        <f>VLOOKUP(Sales[[#This Row],[Product ID]],Products[],5,)*Sales[[#This Row],[Units]]*66</f>
        <v>792</v>
      </c>
      <c r="J915" s="29" t="str">
        <f>VLOOKUP(Sales[[#This Row],[Product ID]],Products[],3,)</f>
        <v>Football Field Charts Template</v>
      </c>
    </row>
    <row r="916" spans="2:10">
      <c r="B916" s="33">
        <v>41114</v>
      </c>
      <c r="C916" s="29" t="s">
        <v>64</v>
      </c>
      <c r="D916" s="29" t="s">
        <v>70</v>
      </c>
      <c r="E916" s="29">
        <v>1</v>
      </c>
      <c r="F916" s="29" t="s">
        <v>58</v>
      </c>
      <c r="G916" s="29" t="s">
        <v>73</v>
      </c>
      <c r="H916" s="34">
        <f>IF(Sales[[#This Row],[Channel]]="Affiliate",VLOOKUP(Sales[[#This Row],[Product ID]],Products[],5,)*VLOOKUP(Sales[[#This Row],[Product ID]],Products[],6,)*Sales[[#This Row],[Units]]*66,0)</f>
        <v>0</v>
      </c>
      <c r="I916" s="35">
        <f>VLOOKUP(Sales[[#This Row],[Product ID]],Products[],5,)*Sales[[#This Row],[Units]]*66</f>
        <v>891</v>
      </c>
      <c r="J916" s="29" t="str">
        <f>VLOOKUP(Sales[[#This Row],[Product ID]],Products[],3,)</f>
        <v>Ebook - Important Ratios and Metrics</v>
      </c>
    </row>
    <row r="917" spans="2:10">
      <c r="B917" s="33">
        <v>41114</v>
      </c>
      <c r="C917" s="29" t="s">
        <v>64</v>
      </c>
      <c r="D917" s="29" t="s">
        <v>86</v>
      </c>
      <c r="E917" s="29">
        <v>2</v>
      </c>
      <c r="F917" s="29" t="s">
        <v>58</v>
      </c>
      <c r="G917" s="29" t="s">
        <v>59</v>
      </c>
      <c r="H917" s="34">
        <f>IF(Sales[[#This Row],[Channel]]="Affiliate",VLOOKUP(Sales[[#This Row],[Product ID]],Products[],5,)*VLOOKUP(Sales[[#This Row],[Product ID]],Products[],6,)*Sales[[#This Row],[Units]]*66,0)</f>
        <v>0</v>
      </c>
      <c r="I917" s="35">
        <f>VLOOKUP(Sales[[#This Row],[Product ID]],Products[],5,)*Sales[[#This Row],[Units]]*66</f>
        <v>2926.4399999999996</v>
      </c>
      <c r="J917" s="29" t="str">
        <f>VLOOKUP(Sales[[#This Row],[Product ID]],Products[],3,)</f>
        <v>StartUp Modeling Template - New</v>
      </c>
    </row>
    <row r="918" spans="2:10">
      <c r="B918" s="33">
        <v>41114</v>
      </c>
      <c r="C918" s="29" t="s">
        <v>56</v>
      </c>
      <c r="D918" s="29" t="s">
        <v>84</v>
      </c>
      <c r="E918" s="29">
        <v>1</v>
      </c>
      <c r="F918" s="29" t="s">
        <v>72</v>
      </c>
      <c r="G918" s="29" t="s">
        <v>59</v>
      </c>
      <c r="H918" s="34">
        <f>IF(Sales[[#This Row],[Channel]]="Affiliate",VLOOKUP(Sales[[#This Row],[Product ID]],Products[],5,)*VLOOKUP(Sales[[#This Row],[Product ID]],Products[],6,)*Sales[[#This Row],[Units]]*66,0)</f>
        <v>69.200999999999993</v>
      </c>
      <c r="I918" s="35">
        <f>VLOOKUP(Sales[[#This Row],[Product ID]],Products[],5,)*Sales[[#This Row],[Units]]*66</f>
        <v>1384.02</v>
      </c>
      <c r="J918" s="29" t="str">
        <f>VLOOKUP(Sales[[#This Row],[Product ID]],Products[],3,)</f>
        <v>Project Finance Template - Automated Schedules</v>
      </c>
    </row>
    <row r="919" spans="2:10">
      <c r="B919" s="33">
        <v>41114</v>
      </c>
      <c r="C919" s="29" t="s">
        <v>98</v>
      </c>
      <c r="D919" s="29" t="s">
        <v>76</v>
      </c>
      <c r="E919" s="29">
        <v>3</v>
      </c>
      <c r="F919" s="29" t="s">
        <v>58</v>
      </c>
      <c r="G919" s="29" t="s">
        <v>59</v>
      </c>
      <c r="H919" s="34">
        <f>IF(Sales[[#This Row],[Channel]]="Affiliate",VLOOKUP(Sales[[#This Row],[Product ID]],Products[],5,)*VLOOKUP(Sales[[#This Row],[Product ID]],Products[],6,)*Sales[[#This Row],[Units]]*66,0)</f>
        <v>0</v>
      </c>
      <c r="I919" s="35">
        <f>VLOOKUP(Sales[[#This Row],[Product ID]],Products[],5,)*Sales[[#This Row],[Units]]*66</f>
        <v>2970</v>
      </c>
      <c r="J919" s="29" t="str">
        <f>VLOOKUP(Sales[[#This Row],[Product ID]],Products[],3,)</f>
        <v>Cash Flow Template -  V 2.0</v>
      </c>
    </row>
    <row r="920" spans="2:10">
      <c r="B920" s="33">
        <v>41115</v>
      </c>
      <c r="C920" s="29" t="s">
        <v>56</v>
      </c>
      <c r="D920" s="29" t="s">
        <v>69</v>
      </c>
      <c r="E920" s="29">
        <v>2</v>
      </c>
      <c r="F920" s="29" t="s">
        <v>72</v>
      </c>
      <c r="G920" s="29" t="s">
        <v>59</v>
      </c>
      <c r="H920" s="34">
        <f>IF(Sales[[#This Row],[Channel]]="Affiliate",VLOOKUP(Sales[[#This Row],[Product ID]],Products[],5,)*VLOOKUP(Sales[[#This Row],[Product ID]],Products[],6,)*Sales[[#This Row],[Units]]*66,0)</f>
        <v>459.36</v>
      </c>
      <c r="I920" s="35">
        <f>VLOOKUP(Sales[[#This Row],[Product ID]],Products[],5,)*Sales[[#This Row],[Units]]*66</f>
        <v>5742</v>
      </c>
      <c r="J920" s="29" t="str">
        <f>VLOOKUP(Sales[[#This Row],[Product ID]],Products[],3,)</f>
        <v>Practical Business Modeling Course</v>
      </c>
    </row>
    <row r="921" spans="2:10">
      <c r="B921" s="33">
        <v>41115</v>
      </c>
      <c r="C921" s="29" t="s">
        <v>56</v>
      </c>
      <c r="D921" s="29" t="s">
        <v>86</v>
      </c>
      <c r="E921" s="29">
        <v>5</v>
      </c>
      <c r="F921" s="29" t="s">
        <v>58</v>
      </c>
      <c r="G921" s="29" t="s">
        <v>73</v>
      </c>
      <c r="H921" s="34">
        <f>IF(Sales[[#This Row],[Channel]]="Affiliate",VLOOKUP(Sales[[#This Row],[Product ID]],Products[],5,)*VLOOKUP(Sales[[#This Row],[Product ID]],Products[],6,)*Sales[[#This Row],[Units]]*66,0)</f>
        <v>0</v>
      </c>
      <c r="I921" s="35">
        <f>VLOOKUP(Sales[[#This Row],[Product ID]],Products[],5,)*Sales[[#This Row],[Units]]*66</f>
        <v>7316.0999999999995</v>
      </c>
      <c r="J921" s="29" t="str">
        <f>VLOOKUP(Sales[[#This Row],[Product ID]],Products[],3,)</f>
        <v>StartUp Modeling Template - New</v>
      </c>
    </row>
    <row r="922" spans="2:10">
      <c r="B922" s="33">
        <v>41117</v>
      </c>
      <c r="C922" s="29" t="s">
        <v>64</v>
      </c>
      <c r="D922" s="29" t="s">
        <v>65</v>
      </c>
      <c r="E922" s="29">
        <v>3</v>
      </c>
      <c r="F922" s="29" t="s">
        <v>58</v>
      </c>
      <c r="G922" s="29" t="s">
        <v>59</v>
      </c>
      <c r="H922" s="34">
        <f>IF(Sales[[#This Row],[Channel]]="Affiliate",VLOOKUP(Sales[[#This Row],[Product ID]],Products[],5,)*VLOOKUP(Sales[[#This Row],[Product ID]],Products[],6,)*Sales[[#This Row],[Units]]*66,0)</f>
        <v>0</v>
      </c>
      <c r="I922" s="35">
        <f>VLOOKUP(Sales[[#This Row],[Product ID]],Products[],5,)*Sales[[#This Row],[Units]]*66</f>
        <v>1188</v>
      </c>
      <c r="J922" s="29" t="str">
        <f>VLOOKUP(Sales[[#This Row],[Product ID]],Products[],3,)</f>
        <v>Football Field Charts Template</v>
      </c>
    </row>
    <row r="923" spans="2:10">
      <c r="B923" s="33">
        <v>41117</v>
      </c>
      <c r="C923" s="29" t="s">
        <v>56</v>
      </c>
      <c r="D923" s="29" t="s">
        <v>84</v>
      </c>
      <c r="E923" s="29">
        <v>3</v>
      </c>
      <c r="F923" s="29" t="s">
        <v>72</v>
      </c>
      <c r="G923" s="29" t="s">
        <v>59</v>
      </c>
      <c r="H923" s="34">
        <f>IF(Sales[[#This Row],[Channel]]="Affiliate",VLOOKUP(Sales[[#This Row],[Product ID]],Products[],5,)*VLOOKUP(Sales[[#This Row],[Product ID]],Products[],6,)*Sales[[#This Row],[Units]]*66,0)</f>
        <v>207.60300000000001</v>
      </c>
      <c r="I923" s="35">
        <f>VLOOKUP(Sales[[#This Row],[Product ID]],Products[],5,)*Sales[[#This Row],[Units]]*66</f>
        <v>4152.0599999999995</v>
      </c>
      <c r="J923" s="29" t="str">
        <f>VLOOKUP(Sales[[#This Row],[Product ID]],Products[],3,)</f>
        <v>Project Finance Template - Automated Schedules</v>
      </c>
    </row>
    <row r="924" spans="2:10">
      <c r="B924" s="33">
        <v>41117</v>
      </c>
      <c r="C924" s="29" t="s">
        <v>64</v>
      </c>
      <c r="D924" s="29" t="s">
        <v>86</v>
      </c>
      <c r="E924" s="29">
        <v>4</v>
      </c>
      <c r="F924" s="29" t="s">
        <v>80</v>
      </c>
      <c r="G924" s="29" t="s">
        <v>73</v>
      </c>
      <c r="H924" s="34">
        <f>IF(Sales[[#This Row],[Channel]]="Affiliate",VLOOKUP(Sales[[#This Row],[Product ID]],Products[],5,)*VLOOKUP(Sales[[#This Row],[Product ID]],Products[],6,)*Sales[[#This Row],[Units]]*66,0)</f>
        <v>0</v>
      </c>
      <c r="I924" s="35">
        <f>VLOOKUP(Sales[[#This Row],[Product ID]],Products[],5,)*Sales[[#This Row],[Units]]*66</f>
        <v>5852.8799999999992</v>
      </c>
      <c r="J924" s="29" t="str">
        <f>VLOOKUP(Sales[[#This Row],[Product ID]],Products[],3,)</f>
        <v>StartUp Modeling Template - New</v>
      </c>
    </row>
    <row r="925" spans="2:10">
      <c r="B925" s="33">
        <v>41117</v>
      </c>
      <c r="C925" s="29" t="s">
        <v>56</v>
      </c>
      <c r="D925" s="29" t="s">
        <v>78</v>
      </c>
      <c r="E925" s="29">
        <v>1</v>
      </c>
      <c r="F925" s="29" t="s">
        <v>72</v>
      </c>
      <c r="G925" s="29" t="s">
        <v>59</v>
      </c>
      <c r="H925" s="34">
        <f>IF(Sales[[#This Row],[Channel]]="Affiliate",VLOOKUP(Sales[[#This Row],[Product ID]],Products[],5,)*VLOOKUP(Sales[[#This Row],[Product ID]],Products[],6,)*Sales[[#This Row],[Units]]*66,0)</f>
        <v>49.5</v>
      </c>
      <c r="I925" s="35">
        <f>VLOOKUP(Sales[[#This Row],[Product ID]],Products[],5,)*Sales[[#This Row],[Units]]*66</f>
        <v>990</v>
      </c>
      <c r="J925" s="29" t="str">
        <f>VLOOKUP(Sales[[#This Row],[Product ID]],Products[],3,)</f>
        <v>P&amp;L Statement Template -  V 2.0</v>
      </c>
    </row>
    <row r="926" spans="2:10">
      <c r="B926" s="33">
        <v>41118</v>
      </c>
      <c r="C926" s="29" t="s">
        <v>56</v>
      </c>
      <c r="D926" s="29" t="s">
        <v>78</v>
      </c>
      <c r="E926" s="29">
        <v>1</v>
      </c>
      <c r="F926" s="29" t="s">
        <v>72</v>
      </c>
      <c r="G926" s="29" t="s">
        <v>59</v>
      </c>
      <c r="H926" s="34">
        <f>IF(Sales[[#This Row],[Channel]]="Affiliate",VLOOKUP(Sales[[#This Row],[Product ID]],Products[],5,)*VLOOKUP(Sales[[#This Row],[Product ID]],Products[],6,)*Sales[[#This Row],[Units]]*66,0)</f>
        <v>49.5</v>
      </c>
      <c r="I926" s="35">
        <f>VLOOKUP(Sales[[#This Row],[Product ID]],Products[],5,)*Sales[[#This Row],[Units]]*66</f>
        <v>990</v>
      </c>
      <c r="J926" s="29" t="str">
        <f>VLOOKUP(Sales[[#This Row],[Product ID]],Products[],3,)</f>
        <v>P&amp;L Statement Template -  V 2.0</v>
      </c>
    </row>
    <row r="927" spans="2:10">
      <c r="B927" s="33">
        <v>41118</v>
      </c>
      <c r="C927" s="29" t="s">
        <v>64</v>
      </c>
      <c r="D927" s="29" t="s">
        <v>76</v>
      </c>
      <c r="E927" s="29">
        <v>1</v>
      </c>
      <c r="F927" s="29" t="s">
        <v>58</v>
      </c>
      <c r="G927" s="29" t="s">
        <v>59</v>
      </c>
      <c r="H927" s="34">
        <f>IF(Sales[[#This Row],[Channel]]="Affiliate",VLOOKUP(Sales[[#This Row],[Product ID]],Products[],5,)*VLOOKUP(Sales[[#This Row],[Product ID]],Products[],6,)*Sales[[#This Row],[Units]]*66,0)</f>
        <v>0</v>
      </c>
      <c r="I927" s="35">
        <f>VLOOKUP(Sales[[#This Row],[Product ID]],Products[],5,)*Sales[[#This Row],[Units]]*66</f>
        <v>990</v>
      </c>
      <c r="J927" s="29" t="str">
        <f>VLOOKUP(Sales[[#This Row],[Product ID]],Products[],3,)</f>
        <v>Cash Flow Template -  V 2.0</v>
      </c>
    </row>
    <row r="928" spans="2:10">
      <c r="B928" s="33">
        <v>41118</v>
      </c>
      <c r="C928" s="29" t="s">
        <v>56</v>
      </c>
      <c r="D928" s="29" t="s">
        <v>88</v>
      </c>
      <c r="E928" s="29">
        <v>2</v>
      </c>
      <c r="F928" s="29" t="s">
        <v>72</v>
      </c>
      <c r="G928" s="29" t="s">
        <v>73</v>
      </c>
      <c r="H928" s="34">
        <f>IF(Sales[[#This Row],[Channel]]="Affiliate",VLOOKUP(Sales[[#This Row],[Product ID]],Products[],5,)*VLOOKUP(Sales[[#This Row],[Product ID]],Products[],6,)*Sales[[#This Row],[Units]]*66,0)</f>
        <v>285.12</v>
      </c>
      <c r="I928" s="35">
        <f>VLOOKUP(Sales[[#This Row],[Product ID]],Products[],5,)*Sales[[#This Row],[Units]]*66</f>
        <v>3564</v>
      </c>
      <c r="J928" s="29" t="str">
        <f>VLOOKUP(Sales[[#This Row],[Product ID]],Products[],3,)</f>
        <v>Project Finance - Automated Schedules</v>
      </c>
    </row>
    <row r="929" spans="2:10">
      <c r="B929" s="33">
        <v>41118</v>
      </c>
      <c r="C929" s="29" t="s">
        <v>64</v>
      </c>
      <c r="D929" s="29" t="s">
        <v>57</v>
      </c>
      <c r="E929" s="29">
        <v>1</v>
      </c>
      <c r="F929" s="29" t="s">
        <v>58</v>
      </c>
      <c r="G929" s="29" t="s">
        <v>59</v>
      </c>
      <c r="H929" s="34">
        <f>IF(Sales[[#This Row],[Channel]]="Affiliate",VLOOKUP(Sales[[#This Row],[Product ID]],Products[],5,)*VLOOKUP(Sales[[#This Row],[Product ID]],Products[],6,)*Sales[[#This Row],[Units]]*66,0)</f>
        <v>0</v>
      </c>
      <c r="I929" s="35">
        <f>VLOOKUP(Sales[[#This Row],[Product ID]],Products[],5,)*Sales[[#This Row],[Units]]*66</f>
        <v>990</v>
      </c>
      <c r="J929" s="29" t="str">
        <f>VLOOKUP(Sales[[#This Row],[Product ID]],Products[],3,)</f>
        <v>Balance Sheet Template -  V 1.1</v>
      </c>
    </row>
    <row r="930" spans="2:10">
      <c r="B930" s="33">
        <v>41118</v>
      </c>
      <c r="C930" s="29" t="s">
        <v>56</v>
      </c>
      <c r="D930" s="29" t="s">
        <v>70</v>
      </c>
      <c r="E930" s="29">
        <v>1</v>
      </c>
      <c r="F930" s="29" t="s">
        <v>72</v>
      </c>
      <c r="G930" s="29" t="s">
        <v>59</v>
      </c>
      <c r="H930" s="34">
        <f>IF(Sales[[#This Row],[Channel]]="Affiliate",VLOOKUP(Sales[[#This Row],[Product ID]],Products[],5,)*VLOOKUP(Sales[[#This Row],[Product ID]],Products[],6,)*Sales[[#This Row],[Units]]*66,0)</f>
        <v>17.82</v>
      </c>
      <c r="I930" s="35">
        <f>VLOOKUP(Sales[[#This Row],[Product ID]],Products[],5,)*Sales[[#This Row],[Units]]*66</f>
        <v>891</v>
      </c>
      <c r="J930" s="29" t="str">
        <f>VLOOKUP(Sales[[#This Row],[Product ID]],Products[],3,)</f>
        <v>Ebook - Important Ratios and Metrics</v>
      </c>
    </row>
    <row r="931" spans="2:10">
      <c r="B931" s="33">
        <v>41119</v>
      </c>
      <c r="C931" s="29" t="s">
        <v>56</v>
      </c>
      <c r="D931" s="29" t="s">
        <v>83</v>
      </c>
      <c r="E931" s="29">
        <v>1</v>
      </c>
      <c r="F931" s="29" t="s">
        <v>72</v>
      </c>
      <c r="G931" s="29" t="s">
        <v>59</v>
      </c>
      <c r="H931" s="34">
        <f>IF(Sales[[#This Row],[Channel]]="Affiliate",VLOOKUP(Sales[[#This Row],[Product ID]],Products[],5,)*VLOOKUP(Sales[[#This Row],[Product ID]],Products[],6,)*Sales[[#This Row],[Units]]*66,0)</f>
        <v>158.24160000000001</v>
      </c>
      <c r="I931" s="35">
        <f>VLOOKUP(Sales[[#This Row],[Product ID]],Products[],5,)*Sales[[#This Row],[Units]]*66</f>
        <v>1978.02</v>
      </c>
      <c r="J931" s="29" t="str">
        <f>VLOOKUP(Sales[[#This Row],[Product ID]],Products[],3,)</f>
        <v>Cash Flow Modeling Course</v>
      </c>
    </row>
    <row r="932" spans="2:10">
      <c r="B932" s="33">
        <v>41119</v>
      </c>
      <c r="C932" s="29" t="s">
        <v>64</v>
      </c>
      <c r="D932" s="29" t="s">
        <v>83</v>
      </c>
      <c r="E932" s="29">
        <v>5</v>
      </c>
      <c r="F932" s="29" t="s">
        <v>58</v>
      </c>
      <c r="G932" s="29" t="s">
        <v>73</v>
      </c>
      <c r="H932" s="34">
        <f>IF(Sales[[#This Row],[Channel]]="Affiliate",VLOOKUP(Sales[[#This Row],[Product ID]],Products[],5,)*VLOOKUP(Sales[[#This Row],[Product ID]],Products[],6,)*Sales[[#This Row],[Units]]*66,0)</f>
        <v>0</v>
      </c>
      <c r="I932" s="35">
        <f>VLOOKUP(Sales[[#This Row],[Product ID]],Products[],5,)*Sales[[#This Row],[Units]]*66</f>
        <v>9890.1</v>
      </c>
      <c r="J932" s="29" t="str">
        <f>VLOOKUP(Sales[[#This Row],[Product ID]],Products[],3,)</f>
        <v>Cash Flow Modeling Course</v>
      </c>
    </row>
    <row r="933" spans="2:10">
      <c r="B933" s="33">
        <v>41121</v>
      </c>
      <c r="C933" s="29" t="s">
        <v>56</v>
      </c>
      <c r="D933" s="29" t="s">
        <v>86</v>
      </c>
      <c r="E933" s="29">
        <v>2</v>
      </c>
      <c r="F933" s="29" t="s">
        <v>72</v>
      </c>
      <c r="G933" s="29" t="s">
        <v>73</v>
      </c>
      <c r="H933" s="34">
        <f>IF(Sales[[#This Row],[Channel]]="Affiliate",VLOOKUP(Sales[[#This Row],[Product ID]],Products[],5,)*VLOOKUP(Sales[[#This Row],[Product ID]],Products[],6,)*Sales[[#This Row],[Units]]*66,0)</f>
        <v>146.322</v>
      </c>
      <c r="I933" s="35">
        <f>VLOOKUP(Sales[[#This Row],[Product ID]],Products[],5,)*Sales[[#This Row],[Units]]*66</f>
        <v>2926.4399999999996</v>
      </c>
      <c r="J933" s="29" t="str">
        <f>VLOOKUP(Sales[[#This Row],[Product ID]],Products[],3,)</f>
        <v>StartUp Modeling Template - New</v>
      </c>
    </row>
    <row r="934" spans="2:10">
      <c r="B934" s="33">
        <v>41121</v>
      </c>
      <c r="C934" s="29" t="s">
        <v>56</v>
      </c>
      <c r="D934" s="29" t="s">
        <v>86</v>
      </c>
      <c r="E934" s="29">
        <v>4</v>
      </c>
      <c r="F934" s="29" t="s">
        <v>72</v>
      </c>
      <c r="G934" s="29" t="s">
        <v>59</v>
      </c>
      <c r="H934" s="34">
        <f>IF(Sales[[#This Row],[Channel]]="Affiliate",VLOOKUP(Sales[[#This Row],[Product ID]],Products[],5,)*VLOOKUP(Sales[[#This Row],[Product ID]],Products[],6,)*Sales[[#This Row],[Units]]*66,0)</f>
        <v>292.64400000000001</v>
      </c>
      <c r="I934" s="35">
        <f>VLOOKUP(Sales[[#This Row],[Product ID]],Products[],5,)*Sales[[#This Row],[Units]]*66</f>
        <v>5852.8799999999992</v>
      </c>
      <c r="J934" s="29" t="str">
        <f>VLOOKUP(Sales[[#This Row],[Product ID]],Products[],3,)</f>
        <v>StartUp Modeling Template - New</v>
      </c>
    </row>
    <row r="935" spans="2:10">
      <c r="B935" s="33">
        <v>41121</v>
      </c>
      <c r="C935" s="29" t="s">
        <v>64</v>
      </c>
      <c r="D935" s="29" t="s">
        <v>69</v>
      </c>
      <c r="E935" s="29">
        <v>3</v>
      </c>
      <c r="F935" s="29" t="s">
        <v>58</v>
      </c>
      <c r="G935" s="29" t="s">
        <v>59</v>
      </c>
      <c r="H935" s="34">
        <f>IF(Sales[[#This Row],[Channel]]="Affiliate",VLOOKUP(Sales[[#This Row],[Product ID]],Products[],5,)*VLOOKUP(Sales[[#This Row],[Product ID]],Products[],6,)*Sales[[#This Row],[Units]]*66,0)</f>
        <v>0</v>
      </c>
      <c r="I935" s="35">
        <f>VLOOKUP(Sales[[#This Row],[Product ID]],Products[],5,)*Sales[[#This Row],[Units]]*66</f>
        <v>8613</v>
      </c>
      <c r="J935" s="29" t="str">
        <f>VLOOKUP(Sales[[#This Row],[Product ID]],Products[],3,)</f>
        <v>Practical Business Modeling Course</v>
      </c>
    </row>
    <row r="936" spans="2:10">
      <c r="B936" s="33">
        <v>41121</v>
      </c>
      <c r="C936" s="29" t="s">
        <v>56</v>
      </c>
      <c r="D936" s="29" t="s">
        <v>76</v>
      </c>
      <c r="E936" s="29">
        <v>1</v>
      </c>
      <c r="F936" s="29" t="s">
        <v>80</v>
      </c>
      <c r="G936" s="29" t="s">
        <v>73</v>
      </c>
      <c r="H936" s="34">
        <f>IF(Sales[[#This Row],[Channel]]="Affiliate",VLOOKUP(Sales[[#This Row],[Product ID]],Products[],5,)*VLOOKUP(Sales[[#This Row],[Product ID]],Products[],6,)*Sales[[#This Row],[Units]]*66,0)</f>
        <v>0</v>
      </c>
      <c r="I936" s="35">
        <f>VLOOKUP(Sales[[#This Row],[Product ID]],Products[],5,)*Sales[[#This Row],[Units]]*66</f>
        <v>990</v>
      </c>
      <c r="J936" s="29" t="str">
        <f>VLOOKUP(Sales[[#This Row],[Product ID]],Products[],3,)</f>
        <v>Cash Flow Template -  V 2.0</v>
      </c>
    </row>
    <row r="937" spans="2:10">
      <c r="B937" s="33">
        <v>41122</v>
      </c>
      <c r="C937" s="29" t="s">
        <v>56</v>
      </c>
      <c r="D937" s="29" t="s">
        <v>84</v>
      </c>
      <c r="E937" s="29">
        <v>2</v>
      </c>
      <c r="F937" s="29" t="s">
        <v>72</v>
      </c>
      <c r="G937" s="29" t="s">
        <v>59</v>
      </c>
      <c r="H937" s="34">
        <f>IF(Sales[[#This Row],[Channel]]="Affiliate",VLOOKUP(Sales[[#This Row],[Product ID]],Products[],5,)*VLOOKUP(Sales[[#This Row],[Product ID]],Products[],6,)*Sales[[#This Row],[Units]]*66,0)</f>
        <v>138.40199999999999</v>
      </c>
      <c r="I937" s="35">
        <f>VLOOKUP(Sales[[#This Row],[Product ID]],Products[],5,)*Sales[[#This Row],[Units]]*66</f>
        <v>2768.04</v>
      </c>
      <c r="J937" s="29" t="str">
        <f>VLOOKUP(Sales[[#This Row],[Product ID]],Products[],3,)</f>
        <v>Project Finance Template - Automated Schedules</v>
      </c>
    </row>
    <row r="938" spans="2:10">
      <c r="B938" s="33">
        <v>41123</v>
      </c>
      <c r="C938" s="29" t="s">
        <v>98</v>
      </c>
      <c r="D938" s="29" t="s">
        <v>69</v>
      </c>
      <c r="E938" s="29">
        <v>4</v>
      </c>
      <c r="F938" s="29" t="s">
        <v>72</v>
      </c>
      <c r="G938" s="29" t="s">
        <v>59</v>
      </c>
      <c r="H938" s="34">
        <f>IF(Sales[[#This Row],[Channel]]="Affiliate",VLOOKUP(Sales[[#This Row],[Product ID]],Products[],5,)*VLOOKUP(Sales[[#This Row],[Product ID]],Products[],6,)*Sales[[#This Row],[Units]]*66,0)</f>
        <v>918.72</v>
      </c>
      <c r="I938" s="35">
        <f>VLOOKUP(Sales[[#This Row],[Product ID]],Products[],5,)*Sales[[#This Row],[Units]]*66</f>
        <v>11484</v>
      </c>
      <c r="J938" s="29" t="str">
        <f>VLOOKUP(Sales[[#This Row],[Product ID]],Products[],3,)</f>
        <v>Practical Business Modeling Course</v>
      </c>
    </row>
    <row r="939" spans="2:10">
      <c r="B939" s="33">
        <v>41123</v>
      </c>
      <c r="C939" s="29" t="s">
        <v>98</v>
      </c>
      <c r="D939" s="29" t="s">
        <v>60</v>
      </c>
      <c r="E939" s="29">
        <v>3</v>
      </c>
      <c r="F939" s="29" t="s">
        <v>72</v>
      </c>
      <c r="G939" s="29" t="s">
        <v>59</v>
      </c>
      <c r="H939" s="34">
        <f>IF(Sales[[#This Row],[Channel]]="Affiliate",VLOOKUP(Sales[[#This Row],[Product ID]],Products[],5,)*VLOOKUP(Sales[[#This Row],[Product ID]],Products[],6,)*Sales[[#This Row],[Units]]*66,0)</f>
        <v>0</v>
      </c>
      <c r="I939" s="35">
        <f>VLOOKUP(Sales[[#This Row],[Product ID]],Products[],5,)*Sales[[#This Row],[Units]]*66</f>
        <v>0</v>
      </c>
      <c r="J939" s="29" t="str">
        <f>VLOOKUP(Sales[[#This Row],[Product ID]],Products[],3,)</f>
        <v>Ebook - Guide to Understanding Financial Statements</v>
      </c>
    </row>
    <row r="940" spans="2:10">
      <c r="B940" s="33">
        <v>41123</v>
      </c>
      <c r="C940" s="29" t="s">
        <v>56</v>
      </c>
      <c r="D940" s="29" t="s">
        <v>84</v>
      </c>
      <c r="E940" s="29">
        <v>4</v>
      </c>
      <c r="F940" s="29" t="s">
        <v>58</v>
      </c>
      <c r="G940" s="29" t="s">
        <v>59</v>
      </c>
      <c r="H940" s="34">
        <f>IF(Sales[[#This Row],[Channel]]="Affiliate",VLOOKUP(Sales[[#This Row],[Product ID]],Products[],5,)*VLOOKUP(Sales[[#This Row],[Product ID]],Products[],6,)*Sales[[#This Row],[Units]]*66,0)</f>
        <v>0</v>
      </c>
      <c r="I940" s="35">
        <f>VLOOKUP(Sales[[#This Row],[Product ID]],Products[],5,)*Sales[[#This Row],[Units]]*66</f>
        <v>5536.08</v>
      </c>
      <c r="J940" s="29" t="str">
        <f>VLOOKUP(Sales[[#This Row],[Product ID]],Products[],3,)</f>
        <v>Project Finance Template - Automated Schedules</v>
      </c>
    </row>
    <row r="941" spans="2:10">
      <c r="B941" s="33">
        <v>41123</v>
      </c>
      <c r="C941" s="29" t="s">
        <v>64</v>
      </c>
      <c r="D941" s="29" t="s">
        <v>83</v>
      </c>
      <c r="E941" s="29">
        <v>3</v>
      </c>
      <c r="F941" s="29" t="s">
        <v>72</v>
      </c>
      <c r="G941" s="29" t="s">
        <v>59</v>
      </c>
      <c r="H941" s="34">
        <f>IF(Sales[[#This Row],[Channel]]="Affiliate",VLOOKUP(Sales[[#This Row],[Product ID]],Products[],5,)*VLOOKUP(Sales[[#This Row],[Product ID]],Products[],6,)*Sales[[#This Row],[Units]]*66,0)</f>
        <v>474.72480000000002</v>
      </c>
      <c r="I941" s="35">
        <f>VLOOKUP(Sales[[#This Row],[Product ID]],Products[],5,)*Sales[[#This Row],[Units]]*66</f>
        <v>5934.0599999999995</v>
      </c>
      <c r="J941" s="29" t="str">
        <f>VLOOKUP(Sales[[#This Row],[Product ID]],Products[],3,)</f>
        <v>Cash Flow Modeling Course</v>
      </c>
    </row>
    <row r="942" spans="2:10">
      <c r="B942" s="33">
        <v>41124</v>
      </c>
      <c r="C942" s="29" t="s">
        <v>56</v>
      </c>
      <c r="D942" s="29" t="s">
        <v>60</v>
      </c>
      <c r="E942" s="29">
        <v>1</v>
      </c>
      <c r="F942" s="29" t="s">
        <v>58</v>
      </c>
      <c r="G942" s="29" t="s">
        <v>59</v>
      </c>
      <c r="H942" s="34">
        <f>IF(Sales[[#This Row],[Channel]]="Affiliate",VLOOKUP(Sales[[#This Row],[Product ID]],Products[],5,)*VLOOKUP(Sales[[#This Row],[Product ID]],Products[],6,)*Sales[[#This Row],[Units]]*66,0)</f>
        <v>0</v>
      </c>
      <c r="I942" s="35">
        <f>VLOOKUP(Sales[[#This Row],[Product ID]],Products[],5,)*Sales[[#This Row],[Units]]*66</f>
        <v>0</v>
      </c>
      <c r="J942" s="29" t="str">
        <f>VLOOKUP(Sales[[#This Row],[Product ID]],Products[],3,)</f>
        <v>Ebook - Guide to Understanding Financial Statements</v>
      </c>
    </row>
    <row r="943" spans="2:10">
      <c r="B943" s="33">
        <v>41124</v>
      </c>
      <c r="C943" s="29" t="s">
        <v>56</v>
      </c>
      <c r="D943" s="29" t="s">
        <v>76</v>
      </c>
      <c r="E943" s="29">
        <v>4</v>
      </c>
      <c r="F943" s="29" t="s">
        <v>80</v>
      </c>
      <c r="G943" s="29" t="s">
        <v>59</v>
      </c>
      <c r="H943" s="34">
        <f>IF(Sales[[#This Row],[Channel]]="Affiliate",VLOOKUP(Sales[[#This Row],[Product ID]],Products[],5,)*VLOOKUP(Sales[[#This Row],[Product ID]],Products[],6,)*Sales[[#This Row],[Units]]*66,0)</f>
        <v>0</v>
      </c>
      <c r="I943" s="35">
        <f>VLOOKUP(Sales[[#This Row],[Product ID]],Products[],5,)*Sales[[#This Row],[Units]]*66</f>
        <v>3960</v>
      </c>
      <c r="J943" s="29" t="str">
        <f>VLOOKUP(Sales[[#This Row],[Product ID]],Products[],3,)</f>
        <v>Cash Flow Template -  V 2.0</v>
      </c>
    </row>
    <row r="944" spans="2:10">
      <c r="B944" s="33">
        <v>41124</v>
      </c>
      <c r="C944" s="29" t="s">
        <v>56</v>
      </c>
      <c r="D944" s="29" t="s">
        <v>65</v>
      </c>
      <c r="E944" s="29">
        <v>2</v>
      </c>
      <c r="F944" s="29" t="s">
        <v>58</v>
      </c>
      <c r="G944" s="29" t="s">
        <v>59</v>
      </c>
      <c r="H944" s="34">
        <f>IF(Sales[[#This Row],[Channel]]="Affiliate",VLOOKUP(Sales[[#This Row],[Product ID]],Products[],5,)*VLOOKUP(Sales[[#This Row],[Product ID]],Products[],6,)*Sales[[#This Row],[Units]]*66,0)</f>
        <v>0</v>
      </c>
      <c r="I944" s="35">
        <f>VLOOKUP(Sales[[#This Row],[Product ID]],Products[],5,)*Sales[[#This Row],[Units]]*66</f>
        <v>792</v>
      </c>
      <c r="J944" s="29" t="str">
        <f>VLOOKUP(Sales[[#This Row],[Product ID]],Products[],3,)</f>
        <v>Football Field Charts Template</v>
      </c>
    </row>
    <row r="945" spans="2:10">
      <c r="B945" s="33">
        <v>41124</v>
      </c>
      <c r="C945" s="29" t="s">
        <v>64</v>
      </c>
      <c r="D945" s="29" t="s">
        <v>60</v>
      </c>
      <c r="E945" s="29">
        <v>2</v>
      </c>
      <c r="F945" s="29" t="s">
        <v>72</v>
      </c>
      <c r="G945" s="29" t="s">
        <v>59</v>
      </c>
      <c r="H945" s="34">
        <f>IF(Sales[[#This Row],[Channel]]="Affiliate",VLOOKUP(Sales[[#This Row],[Product ID]],Products[],5,)*VLOOKUP(Sales[[#This Row],[Product ID]],Products[],6,)*Sales[[#This Row],[Units]]*66,0)</f>
        <v>0</v>
      </c>
      <c r="I945" s="35">
        <f>VLOOKUP(Sales[[#This Row],[Product ID]],Products[],5,)*Sales[[#This Row],[Units]]*66</f>
        <v>0</v>
      </c>
      <c r="J945" s="29" t="str">
        <f>VLOOKUP(Sales[[#This Row],[Product ID]],Products[],3,)</f>
        <v>Ebook - Guide to Understanding Financial Statements</v>
      </c>
    </row>
    <row r="946" spans="2:10">
      <c r="B946" s="33">
        <v>41125</v>
      </c>
      <c r="C946" s="29" t="s">
        <v>98</v>
      </c>
      <c r="D946" s="29" t="s">
        <v>60</v>
      </c>
      <c r="E946" s="29">
        <v>4</v>
      </c>
      <c r="F946" s="29" t="s">
        <v>72</v>
      </c>
      <c r="G946" s="29" t="s">
        <v>73</v>
      </c>
      <c r="H946" s="34">
        <f>IF(Sales[[#This Row],[Channel]]="Affiliate",VLOOKUP(Sales[[#This Row],[Product ID]],Products[],5,)*VLOOKUP(Sales[[#This Row],[Product ID]],Products[],6,)*Sales[[#This Row],[Units]]*66,0)</f>
        <v>0</v>
      </c>
      <c r="I946" s="35">
        <f>VLOOKUP(Sales[[#This Row],[Product ID]],Products[],5,)*Sales[[#This Row],[Units]]*66</f>
        <v>0</v>
      </c>
      <c r="J946" s="29" t="str">
        <f>VLOOKUP(Sales[[#This Row],[Product ID]],Products[],3,)</f>
        <v>Ebook - Guide to Understanding Financial Statements</v>
      </c>
    </row>
    <row r="947" spans="2:10">
      <c r="B947" s="33">
        <v>41125</v>
      </c>
      <c r="C947" s="29" t="s">
        <v>56</v>
      </c>
      <c r="D947" s="29" t="s">
        <v>60</v>
      </c>
      <c r="E947" s="29">
        <v>2</v>
      </c>
      <c r="F947" s="29" t="s">
        <v>58</v>
      </c>
      <c r="G947" s="29" t="s">
        <v>59</v>
      </c>
      <c r="H947" s="34">
        <f>IF(Sales[[#This Row],[Channel]]="Affiliate",VLOOKUP(Sales[[#This Row],[Product ID]],Products[],5,)*VLOOKUP(Sales[[#This Row],[Product ID]],Products[],6,)*Sales[[#This Row],[Units]]*66,0)</f>
        <v>0</v>
      </c>
      <c r="I947" s="35">
        <f>VLOOKUP(Sales[[#This Row],[Product ID]],Products[],5,)*Sales[[#This Row],[Units]]*66</f>
        <v>0</v>
      </c>
      <c r="J947" s="29" t="str">
        <f>VLOOKUP(Sales[[#This Row],[Product ID]],Products[],3,)</f>
        <v>Ebook - Guide to Understanding Financial Statements</v>
      </c>
    </row>
    <row r="948" spans="2:10">
      <c r="B948" s="33">
        <v>41125</v>
      </c>
      <c r="C948" s="29" t="s">
        <v>56</v>
      </c>
      <c r="D948" s="29" t="s">
        <v>70</v>
      </c>
      <c r="E948" s="29">
        <v>3</v>
      </c>
      <c r="F948" s="29" t="s">
        <v>58</v>
      </c>
      <c r="G948" s="29" t="s">
        <v>59</v>
      </c>
      <c r="H948" s="34">
        <f>IF(Sales[[#This Row],[Channel]]="Affiliate",VLOOKUP(Sales[[#This Row],[Product ID]],Products[],5,)*VLOOKUP(Sales[[#This Row],[Product ID]],Products[],6,)*Sales[[#This Row],[Units]]*66,0)</f>
        <v>0</v>
      </c>
      <c r="I948" s="35">
        <f>VLOOKUP(Sales[[#This Row],[Product ID]],Products[],5,)*Sales[[#This Row],[Units]]*66</f>
        <v>2673</v>
      </c>
      <c r="J948" s="29" t="str">
        <f>VLOOKUP(Sales[[#This Row],[Product ID]],Products[],3,)</f>
        <v>Ebook - Important Ratios and Metrics</v>
      </c>
    </row>
    <row r="949" spans="2:10">
      <c r="B949" s="33">
        <v>41125</v>
      </c>
      <c r="C949" s="29" t="s">
        <v>56</v>
      </c>
      <c r="D949" s="29" t="s">
        <v>88</v>
      </c>
      <c r="E949" s="29">
        <v>3</v>
      </c>
      <c r="F949" s="29" t="s">
        <v>58</v>
      </c>
      <c r="G949" s="29" t="s">
        <v>59</v>
      </c>
      <c r="H949" s="34">
        <f>IF(Sales[[#This Row],[Channel]]="Affiliate",VLOOKUP(Sales[[#This Row],[Product ID]],Products[],5,)*VLOOKUP(Sales[[#This Row],[Product ID]],Products[],6,)*Sales[[#This Row],[Units]]*66,0)</f>
        <v>0</v>
      </c>
      <c r="I949" s="35">
        <f>VLOOKUP(Sales[[#This Row],[Product ID]],Products[],5,)*Sales[[#This Row],[Units]]*66</f>
        <v>5346</v>
      </c>
      <c r="J949" s="29" t="str">
        <f>VLOOKUP(Sales[[#This Row],[Product ID]],Products[],3,)</f>
        <v>Project Finance - Automated Schedules</v>
      </c>
    </row>
    <row r="950" spans="2:10">
      <c r="B950" s="33">
        <v>41125</v>
      </c>
      <c r="C950" s="29" t="s">
        <v>56</v>
      </c>
      <c r="D950" s="29" t="s">
        <v>76</v>
      </c>
      <c r="E950" s="29">
        <v>5</v>
      </c>
      <c r="F950" s="29" t="s">
        <v>58</v>
      </c>
      <c r="G950" s="29" t="s">
        <v>73</v>
      </c>
      <c r="H950" s="34">
        <f>IF(Sales[[#This Row],[Channel]]="Affiliate",VLOOKUP(Sales[[#This Row],[Product ID]],Products[],5,)*VLOOKUP(Sales[[#This Row],[Product ID]],Products[],6,)*Sales[[#This Row],[Units]]*66,0)</f>
        <v>0</v>
      </c>
      <c r="I950" s="35">
        <f>VLOOKUP(Sales[[#This Row],[Product ID]],Products[],5,)*Sales[[#This Row],[Units]]*66</f>
        <v>4950</v>
      </c>
      <c r="J950" s="29" t="str">
        <f>VLOOKUP(Sales[[#This Row],[Product ID]],Products[],3,)</f>
        <v>Cash Flow Template -  V 2.0</v>
      </c>
    </row>
    <row r="951" spans="2:10">
      <c r="B951" s="33">
        <v>41126</v>
      </c>
      <c r="C951" s="29" t="s">
        <v>64</v>
      </c>
      <c r="D951" s="29" t="s">
        <v>83</v>
      </c>
      <c r="E951" s="29">
        <v>1</v>
      </c>
      <c r="F951" s="29" t="s">
        <v>58</v>
      </c>
      <c r="G951" s="29" t="s">
        <v>59</v>
      </c>
      <c r="H951" s="34">
        <f>IF(Sales[[#This Row],[Channel]]="Affiliate",VLOOKUP(Sales[[#This Row],[Product ID]],Products[],5,)*VLOOKUP(Sales[[#This Row],[Product ID]],Products[],6,)*Sales[[#This Row],[Units]]*66,0)</f>
        <v>0</v>
      </c>
      <c r="I951" s="35">
        <f>VLOOKUP(Sales[[#This Row],[Product ID]],Products[],5,)*Sales[[#This Row],[Units]]*66</f>
        <v>1978.02</v>
      </c>
      <c r="J951" s="29" t="str">
        <f>VLOOKUP(Sales[[#This Row],[Product ID]],Products[],3,)</f>
        <v>Cash Flow Modeling Course</v>
      </c>
    </row>
    <row r="952" spans="2:10">
      <c r="B952" s="33">
        <v>41126</v>
      </c>
      <c r="C952" s="29" t="s">
        <v>56</v>
      </c>
      <c r="D952" s="29" t="s">
        <v>78</v>
      </c>
      <c r="E952" s="29">
        <v>3</v>
      </c>
      <c r="F952" s="29" t="s">
        <v>72</v>
      </c>
      <c r="G952" s="29" t="s">
        <v>59</v>
      </c>
      <c r="H952" s="34">
        <f>IF(Sales[[#This Row],[Channel]]="Affiliate",VLOOKUP(Sales[[#This Row],[Product ID]],Products[],5,)*VLOOKUP(Sales[[#This Row],[Product ID]],Products[],6,)*Sales[[#This Row],[Units]]*66,0)</f>
        <v>148.5</v>
      </c>
      <c r="I952" s="35">
        <f>VLOOKUP(Sales[[#This Row],[Product ID]],Products[],5,)*Sales[[#This Row],[Units]]*66</f>
        <v>2970</v>
      </c>
      <c r="J952" s="29" t="str">
        <f>VLOOKUP(Sales[[#This Row],[Product ID]],Products[],3,)</f>
        <v>P&amp;L Statement Template -  V 2.0</v>
      </c>
    </row>
    <row r="953" spans="2:10">
      <c r="B953" s="33">
        <v>41126</v>
      </c>
      <c r="C953" s="29" t="s">
        <v>64</v>
      </c>
      <c r="D953" s="29" t="s">
        <v>88</v>
      </c>
      <c r="E953" s="29">
        <v>5</v>
      </c>
      <c r="F953" s="29" t="s">
        <v>58</v>
      </c>
      <c r="G953" s="29" t="s">
        <v>73</v>
      </c>
      <c r="H953" s="34">
        <f>IF(Sales[[#This Row],[Channel]]="Affiliate",VLOOKUP(Sales[[#This Row],[Product ID]],Products[],5,)*VLOOKUP(Sales[[#This Row],[Product ID]],Products[],6,)*Sales[[#This Row],[Units]]*66,0)</f>
        <v>0</v>
      </c>
      <c r="I953" s="35">
        <f>VLOOKUP(Sales[[#This Row],[Product ID]],Products[],5,)*Sales[[#This Row],[Units]]*66</f>
        <v>8910</v>
      </c>
      <c r="J953" s="29" t="str">
        <f>VLOOKUP(Sales[[#This Row],[Product ID]],Products[],3,)</f>
        <v>Project Finance - Automated Schedules</v>
      </c>
    </row>
    <row r="954" spans="2:10">
      <c r="B954" s="33">
        <v>41127</v>
      </c>
      <c r="C954" s="29" t="s">
        <v>56</v>
      </c>
      <c r="D954" s="29" t="s">
        <v>76</v>
      </c>
      <c r="E954" s="29">
        <v>3</v>
      </c>
      <c r="F954" s="29" t="s">
        <v>72</v>
      </c>
      <c r="G954" s="29" t="s">
        <v>59</v>
      </c>
      <c r="H954" s="34">
        <f>IF(Sales[[#This Row],[Channel]]="Affiliate",VLOOKUP(Sales[[#This Row],[Product ID]],Products[],5,)*VLOOKUP(Sales[[#This Row],[Product ID]],Products[],6,)*Sales[[#This Row],[Units]]*66,0)</f>
        <v>148.5</v>
      </c>
      <c r="I954" s="35">
        <f>VLOOKUP(Sales[[#This Row],[Product ID]],Products[],5,)*Sales[[#This Row],[Units]]*66</f>
        <v>2970</v>
      </c>
      <c r="J954" s="29" t="str">
        <f>VLOOKUP(Sales[[#This Row],[Product ID]],Products[],3,)</f>
        <v>Cash Flow Template -  V 2.0</v>
      </c>
    </row>
    <row r="955" spans="2:10">
      <c r="B955" s="33">
        <v>41128</v>
      </c>
      <c r="C955" s="29" t="s">
        <v>64</v>
      </c>
      <c r="D955" s="29" t="s">
        <v>86</v>
      </c>
      <c r="E955" s="29">
        <v>4</v>
      </c>
      <c r="F955" s="29" t="s">
        <v>80</v>
      </c>
      <c r="G955" s="29" t="s">
        <v>59</v>
      </c>
      <c r="H955" s="34">
        <f>IF(Sales[[#This Row],[Channel]]="Affiliate",VLOOKUP(Sales[[#This Row],[Product ID]],Products[],5,)*VLOOKUP(Sales[[#This Row],[Product ID]],Products[],6,)*Sales[[#This Row],[Units]]*66,0)</f>
        <v>0</v>
      </c>
      <c r="I955" s="35">
        <f>VLOOKUP(Sales[[#This Row],[Product ID]],Products[],5,)*Sales[[#This Row],[Units]]*66</f>
        <v>5852.8799999999992</v>
      </c>
      <c r="J955" s="29" t="str">
        <f>VLOOKUP(Sales[[#This Row],[Product ID]],Products[],3,)</f>
        <v>StartUp Modeling Template - New</v>
      </c>
    </row>
    <row r="956" spans="2:10">
      <c r="B956" s="33">
        <v>41129</v>
      </c>
      <c r="C956" s="29" t="s">
        <v>56</v>
      </c>
      <c r="D956" s="29" t="s">
        <v>88</v>
      </c>
      <c r="E956" s="29">
        <v>2</v>
      </c>
      <c r="F956" s="29" t="s">
        <v>58</v>
      </c>
      <c r="G956" s="29" t="s">
        <v>59</v>
      </c>
      <c r="H956" s="34">
        <f>IF(Sales[[#This Row],[Channel]]="Affiliate",VLOOKUP(Sales[[#This Row],[Product ID]],Products[],5,)*VLOOKUP(Sales[[#This Row],[Product ID]],Products[],6,)*Sales[[#This Row],[Units]]*66,0)</f>
        <v>0</v>
      </c>
      <c r="I956" s="35">
        <f>VLOOKUP(Sales[[#This Row],[Product ID]],Products[],5,)*Sales[[#This Row],[Units]]*66</f>
        <v>3564</v>
      </c>
      <c r="J956" s="29" t="str">
        <f>VLOOKUP(Sales[[#This Row],[Product ID]],Products[],3,)</f>
        <v>Project Finance - Automated Schedules</v>
      </c>
    </row>
    <row r="957" spans="2:10">
      <c r="B957" s="33">
        <v>41129</v>
      </c>
      <c r="C957" s="29" t="s">
        <v>98</v>
      </c>
      <c r="D957" s="29" t="s">
        <v>86</v>
      </c>
      <c r="E957" s="29">
        <v>3</v>
      </c>
      <c r="F957" s="29" t="s">
        <v>58</v>
      </c>
      <c r="G957" s="29" t="s">
        <v>59</v>
      </c>
      <c r="H957" s="34">
        <f>IF(Sales[[#This Row],[Channel]]="Affiliate",VLOOKUP(Sales[[#This Row],[Product ID]],Products[],5,)*VLOOKUP(Sales[[#This Row],[Product ID]],Products[],6,)*Sales[[#This Row],[Units]]*66,0)</f>
        <v>0</v>
      </c>
      <c r="I957" s="35">
        <f>VLOOKUP(Sales[[#This Row],[Product ID]],Products[],5,)*Sales[[#This Row],[Units]]*66</f>
        <v>4389.66</v>
      </c>
      <c r="J957" s="29" t="str">
        <f>VLOOKUP(Sales[[#This Row],[Product ID]],Products[],3,)</f>
        <v>StartUp Modeling Template - New</v>
      </c>
    </row>
    <row r="958" spans="2:10">
      <c r="B958" s="33">
        <v>41130</v>
      </c>
      <c r="C958" s="29" t="s">
        <v>98</v>
      </c>
      <c r="D958" s="29" t="s">
        <v>60</v>
      </c>
      <c r="E958" s="29">
        <v>3</v>
      </c>
      <c r="F958" s="29" t="s">
        <v>72</v>
      </c>
      <c r="G958" s="29" t="s">
        <v>59</v>
      </c>
      <c r="H958" s="34">
        <f>IF(Sales[[#This Row],[Channel]]="Affiliate",VLOOKUP(Sales[[#This Row],[Product ID]],Products[],5,)*VLOOKUP(Sales[[#This Row],[Product ID]],Products[],6,)*Sales[[#This Row],[Units]]*66,0)</f>
        <v>0</v>
      </c>
      <c r="I958" s="35">
        <f>VLOOKUP(Sales[[#This Row],[Product ID]],Products[],5,)*Sales[[#This Row],[Units]]*66</f>
        <v>0</v>
      </c>
      <c r="J958" s="29" t="str">
        <f>VLOOKUP(Sales[[#This Row],[Product ID]],Products[],3,)</f>
        <v>Ebook - Guide to Understanding Financial Statements</v>
      </c>
    </row>
    <row r="959" spans="2:10">
      <c r="B959" s="33">
        <v>41131</v>
      </c>
      <c r="C959" s="29" t="s">
        <v>98</v>
      </c>
      <c r="D959" s="29" t="s">
        <v>83</v>
      </c>
      <c r="E959" s="29">
        <v>2</v>
      </c>
      <c r="F959" s="29" t="s">
        <v>72</v>
      </c>
      <c r="G959" s="29" t="s">
        <v>59</v>
      </c>
      <c r="H959" s="34">
        <f>IF(Sales[[#This Row],[Channel]]="Affiliate",VLOOKUP(Sales[[#This Row],[Product ID]],Products[],5,)*VLOOKUP(Sales[[#This Row],[Product ID]],Products[],6,)*Sales[[#This Row],[Units]]*66,0)</f>
        <v>316.48320000000001</v>
      </c>
      <c r="I959" s="35">
        <f>VLOOKUP(Sales[[#This Row],[Product ID]],Products[],5,)*Sales[[#This Row],[Units]]*66</f>
        <v>3956.04</v>
      </c>
      <c r="J959" s="29" t="str">
        <f>VLOOKUP(Sales[[#This Row],[Product ID]],Products[],3,)</f>
        <v>Cash Flow Modeling Course</v>
      </c>
    </row>
    <row r="960" spans="2:10">
      <c r="B960" s="33">
        <v>41131</v>
      </c>
      <c r="C960" s="29" t="s">
        <v>98</v>
      </c>
      <c r="D960" s="29" t="s">
        <v>88</v>
      </c>
      <c r="E960" s="29">
        <v>4</v>
      </c>
      <c r="F960" s="29" t="s">
        <v>58</v>
      </c>
      <c r="G960" s="29" t="s">
        <v>73</v>
      </c>
      <c r="H960" s="34">
        <f>IF(Sales[[#This Row],[Channel]]="Affiliate",VLOOKUP(Sales[[#This Row],[Product ID]],Products[],5,)*VLOOKUP(Sales[[#This Row],[Product ID]],Products[],6,)*Sales[[#This Row],[Units]]*66,0)</f>
        <v>0</v>
      </c>
      <c r="I960" s="35">
        <f>VLOOKUP(Sales[[#This Row],[Product ID]],Products[],5,)*Sales[[#This Row],[Units]]*66</f>
        <v>7128</v>
      </c>
      <c r="J960" s="29" t="str">
        <f>VLOOKUP(Sales[[#This Row],[Product ID]],Products[],3,)</f>
        <v>Project Finance - Automated Schedules</v>
      </c>
    </row>
    <row r="961" spans="2:10">
      <c r="B961" s="33">
        <v>41132</v>
      </c>
      <c r="C961" s="29" t="s">
        <v>56</v>
      </c>
      <c r="D961" s="29" t="s">
        <v>76</v>
      </c>
      <c r="E961" s="29">
        <v>4</v>
      </c>
      <c r="F961" s="29" t="s">
        <v>58</v>
      </c>
      <c r="G961" s="29" t="s">
        <v>59</v>
      </c>
      <c r="H961" s="34">
        <f>IF(Sales[[#This Row],[Channel]]="Affiliate",VLOOKUP(Sales[[#This Row],[Product ID]],Products[],5,)*VLOOKUP(Sales[[#This Row],[Product ID]],Products[],6,)*Sales[[#This Row],[Units]]*66,0)</f>
        <v>0</v>
      </c>
      <c r="I961" s="35">
        <f>VLOOKUP(Sales[[#This Row],[Product ID]],Products[],5,)*Sales[[#This Row],[Units]]*66</f>
        <v>3960</v>
      </c>
      <c r="J961" s="29" t="str">
        <f>VLOOKUP(Sales[[#This Row],[Product ID]],Products[],3,)</f>
        <v>Cash Flow Template -  V 2.0</v>
      </c>
    </row>
    <row r="962" spans="2:10">
      <c r="B962" s="33">
        <v>41132</v>
      </c>
      <c r="C962" s="29" t="s">
        <v>56</v>
      </c>
      <c r="D962" s="29" t="s">
        <v>88</v>
      </c>
      <c r="E962" s="29">
        <v>4</v>
      </c>
      <c r="F962" s="29" t="s">
        <v>72</v>
      </c>
      <c r="G962" s="29" t="s">
        <v>59</v>
      </c>
      <c r="H962" s="34">
        <f>IF(Sales[[#This Row],[Channel]]="Affiliate",VLOOKUP(Sales[[#This Row],[Product ID]],Products[],5,)*VLOOKUP(Sales[[#This Row],[Product ID]],Products[],6,)*Sales[[#This Row],[Units]]*66,0)</f>
        <v>570.24</v>
      </c>
      <c r="I962" s="35">
        <f>VLOOKUP(Sales[[#This Row],[Product ID]],Products[],5,)*Sales[[#This Row],[Units]]*66</f>
        <v>7128</v>
      </c>
      <c r="J962" s="29" t="str">
        <f>VLOOKUP(Sales[[#This Row],[Product ID]],Products[],3,)</f>
        <v>Project Finance - Automated Schedules</v>
      </c>
    </row>
    <row r="963" spans="2:10">
      <c r="B963" s="33">
        <v>41132</v>
      </c>
      <c r="C963" s="29" t="s">
        <v>64</v>
      </c>
      <c r="D963" s="29" t="s">
        <v>57</v>
      </c>
      <c r="E963" s="29">
        <v>2</v>
      </c>
      <c r="F963" s="29" t="s">
        <v>72</v>
      </c>
      <c r="G963" s="29" t="s">
        <v>59</v>
      </c>
      <c r="H963" s="34">
        <f>IF(Sales[[#This Row],[Channel]]="Affiliate",VLOOKUP(Sales[[#This Row],[Product ID]],Products[],5,)*VLOOKUP(Sales[[#This Row],[Product ID]],Products[],6,)*Sales[[#This Row],[Units]]*66,0)</f>
        <v>99</v>
      </c>
      <c r="I963" s="35">
        <f>VLOOKUP(Sales[[#This Row],[Product ID]],Products[],5,)*Sales[[#This Row],[Units]]*66</f>
        <v>1980</v>
      </c>
      <c r="J963" s="29" t="str">
        <f>VLOOKUP(Sales[[#This Row],[Product ID]],Products[],3,)</f>
        <v>Balance Sheet Template -  V 1.1</v>
      </c>
    </row>
    <row r="964" spans="2:10">
      <c r="B964" s="33">
        <v>41132</v>
      </c>
      <c r="C964" s="29" t="s">
        <v>56</v>
      </c>
      <c r="D964" s="29" t="s">
        <v>86</v>
      </c>
      <c r="E964" s="29">
        <v>1</v>
      </c>
      <c r="F964" s="29" t="s">
        <v>72</v>
      </c>
      <c r="G964" s="29" t="s">
        <v>59</v>
      </c>
      <c r="H964" s="34">
        <f>IF(Sales[[#This Row],[Channel]]="Affiliate",VLOOKUP(Sales[[#This Row],[Product ID]],Products[],5,)*VLOOKUP(Sales[[#This Row],[Product ID]],Products[],6,)*Sales[[#This Row],[Units]]*66,0)</f>
        <v>73.161000000000001</v>
      </c>
      <c r="I964" s="35">
        <f>VLOOKUP(Sales[[#This Row],[Product ID]],Products[],5,)*Sales[[#This Row],[Units]]*66</f>
        <v>1463.2199999999998</v>
      </c>
      <c r="J964" s="29" t="str">
        <f>VLOOKUP(Sales[[#This Row],[Product ID]],Products[],3,)</f>
        <v>StartUp Modeling Template - New</v>
      </c>
    </row>
    <row r="965" spans="2:10">
      <c r="B965" s="33">
        <v>41133</v>
      </c>
      <c r="C965" s="29" t="s">
        <v>56</v>
      </c>
      <c r="D965" s="29" t="s">
        <v>88</v>
      </c>
      <c r="E965" s="29">
        <v>3</v>
      </c>
      <c r="F965" s="29" t="s">
        <v>80</v>
      </c>
      <c r="G965" s="29" t="s">
        <v>73</v>
      </c>
      <c r="H965" s="34">
        <f>IF(Sales[[#This Row],[Channel]]="Affiliate",VLOOKUP(Sales[[#This Row],[Product ID]],Products[],5,)*VLOOKUP(Sales[[#This Row],[Product ID]],Products[],6,)*Sales[[#This Row],[Units]]*66,0)</f>
        <v>0</v>
      </c>
      <c r="I965" s="35">
        <f>VLOOKUP(Sales[[#This Row],[Product ID]],Products[],5,)*Sales[[#This Row],[Units]]*66</f>
        <v>5346</v>
      </c>
      <c r="J965" s="29" t="str">
        <f>VLOOKUP(Sales[[#This Row],[Product ID]],Products[],3,)</f>
        <v>Project Finance - Automated Schedules</v>
      </c>
    </row>
    <row r="966" spans="2:10">
      <c r="B966" s="33">
        <v>41133</v>
      </c>
      <c r="C966" s="29" t="s">
        <v>56</v>
      </c>
      <c r="D966" s="29" t="s">
        <v>78</v>
      </c>
      <c r="E966" s="29">
        <v>4</v>
      </c>
      <c r="F966" s="29" t="s">
        <v>80</v>
      </c>
      <c r="G966" s="29" t="s">
        <v>59</v>
      </c>
      <c r="H966" s="34">
        <f>IF(Sales[[#This Row],[Channel]]="Affiliate",VLOOKUP(Sales[[#This Row],[Product ID]],Products[],5,)*VLOOKUP(Sales[[#This Row],[Product ID]],Products[],6,)*Sales[[#This Row],[Units]]*66,0)</f>
        <v>0</v>
      </c>
      <c r="I966" s="35">
        <f>VLOOKUP(Sales[[#This Row],[Product ID]],Products[],5,)*Sales[[#This Row],[Units]]*66</f>
        <v>3960</v>
      </c>
      <c r="J966" s="29" t="str">
        <f>VLOOKUP(Sales[[#This Row],[Product ID]],Products[],3,)</f>
        <v>P&amp;L Statement Template -  V 2.0</v>
      </c>
    </row>
    <row r="967" spans="2:10">
      <c r="B967" s="33">
        <v>41133</v>
      </c>
      <c r="C967" s="29" t="s">
        <v>56</v>
      </c>
      <c r="D967" s="29" t="s">
        <v>84</v>
      </c>
      <c r="E967" s="29">
        <v>1</v>
      </c>
      <c r="F967" s="29" t="s">
        <v>72</v>
      </c>
      <c r="G967" s="29" t="s">
        <v>73</v>
      </c>
      <c r="H967" s="34">
        <f>IF(Sales[[#This Row],[Channel]]="Affiliate",VLOOKUP(Sales[[#This Row],[Product ID]],Products[],5,)*VLOOKUP(Sales[[#This Row],[Product ID]],Products[],6,)*Sales[[#This Row],[Units]]*66,0)</f>
        <v>69.200999999999993</v>
      </c>
      <c r="I967" s="35">
        <f>VLOOKUP(Sales[[#This Row],[Product ID]],Products[],5,)*Sales[[#This Row],[Units]]*66</f>
        <v>1384.02</v>
      </c>
      <c r="J967" s="29" t="str">
        <f>VLOOKUP(Sales[[#This Row],[Product ID]],Products[],3,)</f>
        <v>Project Finance Template - Automated Schedules</v>
      </c>
    </row>
    <row r="968" spans="2:10">
      <c r="B968" s="33">
        <v>41134</v>
      </c>
      <c r="C968" s="29" t="s">
        <v>98</v>
      </c>
      <c r="D968" s="29" t="s">
        <v>83</v>
      </c>
      <c r="E968" s="29">
        <v>1</v>
      </c>
      <c r="F968" s="29" t="s">
        <v>58</v>
      </c>
      <c r="G968" s="29" t="s">
        <v>73</v>
      </c>
      <c r="H968" s="34">
        <f>IF(Sales[[#This Row],[Channel]]="Affiliate",VLOOKUP(Sales[[#This Row],[Product ID]],Products[],5,)*VLOOKUP(Sales[[#This Row],[Product ID]],Products[],6,)*Sales[[#This Row],[Units]]*66,0)</f>
        <v>0</v>
      </c>
      <c r="I968" s="35">
        <f>VLOOKUP(Sales[[#This Row],[Product ID]],Products[],5,)*Sales[[#This Row],[Units]]*66</f>
        <v>1978.02</v>
      </c>
      <c r="J968" s="29" t="str">
        <f>VLOOKUP(Sales[[#This Row],[Product ID]],Products[],3,)</f>
        <v>Cash Flow Modeling Course</v>
      </c>
    </row>
    <row r="969" spans="2:10">
      <c r="B969" s="33">
        <v>41134</v>
      </c>
      <c r="C969" s="29" t="s">
        <v>98</v>
      </c>
      <c r="D969" s="29" t="s">
        <v>60</v>
      </c>
      <c r="E969" s="29">
        <v>5</v>
      </c>
      <c r="F969" s="29" t="s">
        <v>72</v>
      </c>
      <c r="G969" s="29" t="s">
        <v>59</v>
      </c>
      <c r="H969" s="34">
        <f>IF(Sales[[#This Row],[Channel]]="Affiliate",VLOOKUP(Sales[[#This Row],[Product ID]],Products[],5,)*VLOOKUP(Sales[[#This Row],[Product ID]],Products[],6,)*Sales[[#This Row],[Units]]*66,0)</f>
        <v>0</v>
      </c>
      <c r="I969" s="35">
        <f>VLOOKUP(Sales[[#This Row],[Product ID]],Products[],5,)*Sales[[#This Row],[Units]]*66</f>
        <v>0</v>
      </c>
      <c r="J969" s="29" t="str">
        <f>VLOOKUP(Sales[[#This Row],[Product ID]],Products[],3,)</f>
        <v>Ebook - Guide to Understanding Financial Statements</v>
      </c>
    </row>
    <row r="970" spans="2:10">
      <c r="B970" s="33">
        <v>41134</v>
      </c>
      <c r="C970" s="29" t="s">
        <v>56</v>
      </c>
      <c r="D970" s="29" t="s">
        <v>83</v>
      </c>
      <c r="E970" s="29">
        <v>4</v>
      </c>
      <c r="F970" s="29" t="s">
        <v>80</v>
      </c>
      <c r="G970" s="29" t="s">
        <v>59</v>
      </c>
      <c r="H970" s="34">
        <f>IF(Sales[[#This Row],[Channel]]="Affiliate",VLOOKUP(Sales[[#This Row],[Product ID]],Products[],5,)*VLOOKUP(Sales[[#This Row],[Product ID]],Products[],6,)*Sales[[#This Row],[Units]]*66,0)</f>
        <v>0</v>
      </c>
      <c r="I970" s="35">
        <f>VLOOKUP(Sales[[#This Row],[Product ID]],Products[],5,)*Sales[[#This Row],[Units]]*66</f>
        <v>7912.08</v>
      </c>
      <c r="J970" s="29" t="str">
        <f>VLOOKUP(Sales[[#This Row],[Product ID]],Products[],3,)</f>
        <v>Cash Flow Modeling Course</v>
      </c>
    </row>
    <row r="971" spans="2:10">
      <c r="B971" s="33">
        <v>41134</v>
      </c>
      <c r="C971" s="29" t="s">
        <v>56</v>
      </c>
      <c r="D971" s="29" t="s">
        <v>88</v>
      </c>
      <c r="E971" s="29">
        <v>3</v>
      </c>
      <c r="F971" s="29" t="s">
        <v>58</v>
      </c>
      <c r="G971" s="29" t="s">
        <v>73</v>
      </c>
      <c r="H971" s="34">
        <f>IF(Sales[[#This Row],[Channel]]="Affiliate",VLOOKUP(Sales[[#This Row],[Product ID]],Products[],5,)*VLOOKUP(Sales[[#This Row],[Product ID]],Products[],6,)*Sales[[#This Row],[Units]]*66,0)</f>
        <v>0</v>
      </c>
      <c r="I971" s="35">
        <f>VLOOKUP(Sales[[#This Row],[Product ID]],Products[],5,)*Sales[[#This Row],[Units]]*66</f>
        <v>5346</v>
      </c>
      <c r="J971" s="29" t="str">
        <f>VLOOKUP(Sales[[#This Row],[Product ID]],Products[],3,)</f>
        <v>Project Finance - Automated Schedules</v>
      </c>
    </row>
    <row r="972" spans="2:10">
      <c r="B972" s="33">
        <v>41134</v>
      </c>
      <c r="C972" s="29" t="s">
        <v>56</v>
      </c>
      <c r="D972" s="29" t="s">
        <v>81</v>
      </c>
      <c r="E972" s="29">
        <v>1</v>
      </c>
      <c r="F972" s="29" t="s">
        <v>72</v>
      </c>
      <c r="G972" s="29" t="s">
        <v>73</v>
      </c>
      <c r="H972" s="34">
        <f>IF(Sales[[#This Row],[Channel]]="Affiliate",VLOOKUP(Sales[[#This Row],[Product ID]],Products[],5,)*VLOOKUP(Sales[[#This Row],[Product ID]],Products[],6,)*Sales[[#This Row],[Units]]*66,0)</f>
        <v>69.200999999999993</v>
      </c>
      <c r="I972" s="35">
        <f>VLOOKUP(Sales[[#This Row],[Product ID]],Products[],5,)*Sales[[#This Row],[Units]]*66</f>
        <v>1384.02</v>
      </c>
      <c r="J972" s="29" t="str">
        <f>VLOOKUP(Sales[[#This Row],[Product ID]],Products[],3,)</f>
        <v>Real Estate Template - V 1</v>
      </c>
    </row>
    <row r="973" spans="2:10">
      <c r="B973" s="33">
        <v>41135</v>
      </c>
      <c r="C973" s="29" t="s">
        <v>98</v>
      </c>
      <c r="D973" s="29" t="s">
        <v>76</v>
      </c>
      <c r="E973" s="29">
        <v>2</v>
      </c>
      <c r="F973" s="29" t="s">
        <v>72</v>
      </c>
      <c r="G973" s="29" t="s">
        <v>59</v>
      </c>
      <c r="H973" s="34">
        <f>IF(Sales[[#This Row],[Channel]]="Affiliate",VLOOKUP(Sales[[#This Row],[Product ID]],Products[],5,)*VLOOKUP(Sales[[#This Row],[Product ID]],Products[],6,)*Sales[[#This Row],[Units]]*66,0)</f>
        <v>99</v>
      </c>
      <c r="I973" s="35">
        <f>VLOOKUP(Sales[[#This Row],[Product ID]],Products[],5,)*Sales[[#This Row],[Units]]*66</f>
        <v>1980</v>
      </c>
      <c r="J973" s="29" t="str">
        <f>VLOOKUP(Sales[[#This Row],[Product ID]],Products[],3,)</f>
        <v>Cash Flow Template -  V 2.0</v>
      </c>
    </row>
    <row r="974" spans="2:10">
      <c r="B974" s="33">
        <v>41135</v>
      </c>
      <c r="C974" s="29" t="s">
        <v>98</v>
      </c>
      <c r="D974" s="29" t="s">
        <v>81</v>
      </c>
      <c r="E974" s="29">
        <v>3</v>
      </c>
      <c r="F974" s="29" t="s">
        <v>58</v>
      </c>
      <c r="G974" s="29" t="s">
        <v>73</v>
      </c>
      <c r="H974" s="34">
        <f>IF(Sales[[#This Row],[Channel]]="Affiliate",VLOOKUP(Sales[[#This Row],[Product ID]],Products[],5,)*VLOOKUP(Sales[[#This Row],[Product ID]],Products[],6,)*Sales[[#This Row],[Units]]*66,0)</f>
        <v>0</v>
      </c>
      <c r="I974" s="35">
        <f>VLOOKUP(Sales[[#This Row],[Product ID]],Products[],5,)*Sales[[#This Row],[Units]]*66</f>
        <v>4152.0599999999995</v>
      </c>
      <c r="J974" s="29" t="str">
        <f>VLOOKUP(Sales[[#This Row],[Product ID]],Products[],3,)</f>
        <v>Real Estate Template - V 1</v>
      </c>
    </row>
    <row r="975" spans="2:10">
      <c r="B975" s="33">
        <v>41135</v>
      </c>
      <c r="C975" s="29" t="s">
        <v>56</v>
      </c>
      <c r="D975" s="29" t="s">
        <v>57</v>
      </c>
      <c r="E975" s="29">
        <v>4</v>
      </c>
      <c r="F975" s="29" t="s">
        <v>72</v>
      </c>
      <c r="G975" s="29" t="s">
        <v>59</v>
      </c>
      <c r="H975" s="34">
        <f>IF(Sales[[#This Row],[Channel]]="Affiliate",VLOOKUP(Sales[[#This Row],[Product ID]],Products[],5,)*VLOOKUP(Sales[[#This Row],[Product ID]],Products[],6,)*Sales[[#This Row],[Units]]*66,0)</f>
        <v>198</v>
      </c>
      <c r="I975" s="35">
        <f>VLOOKUP(Sales[[#This Row],[Product ID]],Products[],5,)*Sales[[#This Row],[Units]]*66</f>
        <v>3960</v>
      </c>
      <c r="J975" s="29" t="str">
        <f>VLOOKUP(Sales[[#This Row],[Product ID]],Products[],3,)</f>
        <v>Balance Sheet Template -  V 1.1</v>
      </c>
    </row>
    <row r="976" spans="2:10">
      <c r="B976" s="33">
        <v>41136</v>
      </c>
      <c r="C976" s="29" t="s">
        <v>64</v>
      </c>
      <c r="D976" s="29" t="s">
        <v>65</v>
      </c>
      <c r="E976" s="29">
        <v>5</v>
      </c>
      <c r="F976" s="29" t="s">
        <v>72</v>
      </c>
      <c r="G976" s="29" t="s">
        <v>59</v>
      </c>
      <c r="H976" s="34">
        <f>IF(Sales[[#This Row],[Channel]]="Affiliate",VLOOKUP(Sales[[#This Row],[Product ID]],Products[],5,)*VLOOKUP(Sales[[#This Row],[Product ID]],Products[],6,)*Sales[[#This Row],[Units]]*66,0)</f>
        <v>39.6</v>
      </c>
      <c r="I976" s="35">
        <f>VLOOKUP(Sales[[#This Row],[Product ID]],Products[],5,)*Sales[[#This Row],[Units]]*66</f>
        <v>1980</v>
      </c>
      <c r="J976" s="29" t="str">
        <f>VLOOKUP(Sales[[#This Row],[Product ID]],Products[],3,)</f>
        <v>Football Field Charts Template</v>
      </c>
    </row>
    <row r="977" spans="2:10">
      <c r="B977" s="33">
        <v>41136</v>
      </c>
      <c r="C977" s="29" t="s">
        <v>56</v>
      </c>
      <c r="D977" s="29" t="s">
        <v>81</v>
      </c>
      <c r="E977" s="29">
        <v>3</v>
      </c>
      <c r="F977" s="29" t="s">
        <v>72</v>
      </c>
      <c r="G977" s="29" t="s">
        <v>73</v>
      </c>
      <c r="H977" s="34">
        <f>IF(Sales[[#This Row],[Channel]]="Affiliate",VLOOKUP(Sales[[#This Row],[Product ID]],Products[],5,)*VLOOKUP(Sales[[#This Row],[Product ID]],Products[],6,)*Sales[[#This Row],[Units]]*66,0)</f>
        <v>207.60300000000001</v>
      </c>
      <c r="I977" s="35">
        <f>VLOOKUP(Sales[[#This Row],[Product ID]],Products[],5,)*Sales[[#This Row],[Units]]*66</f>
        <v>4152.0599999999995</v>
      </c>
      <c r="J977" s="29" t="str">
        <f>VLOOKUP(Sales[[#This Row],[Product ID]],Products[],3,)</f>
        <v>Real Estate Template - V 1</v>
      </c>
    </row>
    <row r="978" spans="2:10">
      <c r="B978" s="33">
        <v>41138</v>
      </c>
      <c r="C978" s="29" t="s">
        <v>56</v>
      </c>
      <c r="D978" s="29" t="s">
        <v>69</v>
      </c>
      <c r="E978" s="29">
        <v>4</v>
      </c>
      <c r="F978" s="29" t="s">
        <v>72</v>
      </c>
      <c r="G978" s="29" t="s">
        <v>59</v>
      </c>
      <c r="H978" s="34">
        <f>IF(Sales[[#This Row],[Channel]]="Affiliate",VLOOKUP(Sales[[#This Row],[Product ID]],Products[],5,)*VLOOKUP(Sales[[#This Row],[Product ID]],Products[],6,)*Sales[[#This Row],[Units]]*66,0)</f>
        <v>918.72</v>
      </c>
      <c r="I978" s="35">
        <f>VLOOKUP(Sales[[#This Row],[Product ID]],Products[],5,)*Sales[[#This Row],[Units]]*66</f>
        <v>11484</v>
      </c>
      <c r="J978" s="29" t="str">
        <f>VLOOKUP(Sales[[#This Row],[Product ID]],Products[],3,)</f>
        <v>Practical Business Modeling Course</v>
      </c>
    </row>
    <row r="979" spans="2:10">
      <c r="B979" s="33">
        <v>41138</v>
      </c>
      <c r="C979" s="29" t="s">
        <v>98</v>
      </c>
      <c r="D979" s="29" t="s">
        <v>57</v>
      </c>
      <c r="E979" s="29">
        <v>1</v>
      </c>
      <c r="F979" s="29" t="s">
        <v>72</v>
      </c>
      <c r="G979" s="29" t="s">
        <v>73</v>
      </c>
      <c r="H979" s="34">
        <f>IF(Sales[[#This Row],[Channel]]="Affiliate",VLOOKUP(Sales[[#This Row],[Product ID]],Products[],5,)*VLOOKUP(Sales[[#This Row],[Product ID]],Products[],6,)*Sales[[#This Row],[Units]]*66,0)</f>
        <v>49.5</v>
      </c>
      <c r="I979" s="35">
        <f>VLOOKUP(Sales[[#This Row],[Product ID]],Products[],5,)*Sales[[#This Row],[Units]]*66</f>
        <v>990</v>
      </c>
      <c r="J979" s="29" t="str">
        <f>VLOOKUP(Sales[[#This Row],[Product ID]],Products[],3,)</f>
        <v>Balance Sheet Template -  V 1.1</v>
      </c>
    </row>
    <row r="980" spans="2:10">
      <c r="B980" s="33">
        <v>41139</v>
      </c>
      <c r="C980" s="29" t="s">
        <v>64</v>
      </c>
      <c r="D980" s="29" t="s">
        <v>88</v>
      </c>
      <c r="E980" s="29">
        <v>5</v>
      </c>
      <c r="F980" s="29" t="s">
        <v>72</v>
      </c>
      <c r="G980" s="29" t="s">
        <v>59</v>
      </c>
      <c r="H980" s="34">
        <f>IF(Sales[[#This Row],[Channel]]="Affiliate",VLOOKUP(Sales[[#This Row],[Product ID]],Products[],5,)*VLOOKUP(Sales[[#This Row],[Product ID]],Products[],6,)*Sales[[#This Row],[Units]]*66,0)</f>
        <v>712.80000000000007</v>
      </c>
      <c r="I980" s="35">
        <f>VLOOKUP(Sales[[#This Row],[Product ID]],Products[],5,)*Sales[[#This Row],[Units]]*66</f>
        <v>8910</v>
      </c>
      <c r="J980" s="29" t="str">
        <f>VLOOKUP(Sales[[#This Row],[Product ID]],Products[],3,)</f>
        <v>Project Finance - Automated Schedules</v>
      </c>
    </row>
    <row r="981" spans="2:10">
      <c r="B981" s="33">
        <v>41139</v>
      </c>
      <c r="C981" s="29" t="s">
        <v>98</v>
      </c>
      <c r="D981" s="29" t="s">
        <v>88</v>
      </c>
      <c r="E981" s="29">
        <v>4</v>
      </c>
      <c r="F981" s="29" t="s">
        <v>72</v>
      </c>
      <c r="G981" s="29" t="s">
        <v>59</v>
      </c>
      <c r="H981" s="34">
        <f>IF(Sales[[#This Row],[Channel]]="Affiliate",VLOOKUP(Sales[[#This Row],[Product ID]],Products[],5,)*VLOOKUP(Sales[[#This Row],[Product ID]],Products[],6,)*Sales[[#This Row],[Units]]*66,0)</f>
        <v>570.24</v>
      </c>
      <c r="I981" s="35">
        <f>VLOOKUP(Sales[[#This Row],[Product ID]],Products[],5,)*Sales[[#This Row],[Units]]*66</f>
        <v>7128</v>
      </c>
      <c r="J981" s="29" t="str">
        <f>VLOOKUP(Sales[[#This Row],[Product ID]],Products[],3,)</f>
        <v>Project Finance - Automated Schedules</v>
      </c>
    </row>
    <row r="982" spans="2:10">
      <c r="B982" s="33">
        <v>41139</v>
      </c>
      <c r="C982" s="29" t="s">
        <v>56</v>
      </c>
      <c r="D982" s="29" t="s">
        <v>57</v>
      </c>
      <c r="E982" s="29">
        <v>4</v>
      </c>
      <c r="F982" s="29" t="s">
        <v>72</v>
      </c>
      <c r="G982" s="29" t="s">
        <v>73</v>
      </c>
      <c r="H982" s="34">
        <f>IF(Sales[[#This Row],[Channel]]="Affiliate",VLOOKUP(Sales[[#This Row],[Product ID]],Products[],5,)*VLOOKUP(Sales[[#This Row],[Product ID]],Products[],6,)*Sales[[#This Row],[Units]]*66,0)</f>
        <v>198</v>
      </c>
      <c r="I982" s="35">
        <f>VLOOKUP(Sales[[#This Row],[Product ID]],Products[],5,)*Sales[[#This Row],[Units]]*66</f>
        <v>3960</v>
      </c>
      <c r="J982" s="29" t="str">
        <f>VLOOKUP(Sales[[#This Row],[Product ID]],Products[],3,)</f>
        <v>Balance Sheet Template -  V 1.1</v>
      </c>
    </row>
    <row r="983" spans="2:10">
      <c r="B983" s="33">
        <v>41141</v>
      </c>
      <c r="C983" s="29" t="s">
        <v>64</v>
      </c>
      <c r="D983" s="29" t="s">
        <v>86</v>
      </c>
      <c r="E983" s="29">
        <v>4</v>
      </c>
      <c r="F983" s="29" t="s">
        <v>58</v>
      </c>
      <c r="G983" s="29" t="s">
        <v>59</v>
      </c>
      <c r="H983" s="34">
        <f>IF(Sales[[#This Row],[Channel]]="Affiliate",VLOOKUP(Sales[[#This Row],[Product ID]],Products[],5,)*VLOOKUP(Sales[[#This Row],[Product ID]],Products[],6,)*Sales[[#This Row],[Units]]*66,0)</f>
        <v>0</v>
      </c>
      <c r="I983" s="35">
        <f>VLOOKUP(Sales[[#This Row],[Product ID]],Products[],5,)*Sales[[#This Row],[Units]]*66</f>
        <v>5852.8799999999992</v>
      </c>
      <c r="J983" s="29" t="str">
        <f>VLOOKUP(Sales[[#This Row],[Product ID]],Products[],3,)</f>
        <v>StartUp Modeling Template - New</v>
      </c>
    </row>
    <row r="984" spans="2:10">
      <c r="B984" s="33">
        <v>41141</v>
      </c>
      <c r="C984" s="29" t="s">
        <v>56</v>
      </c>
      <c r="D984" s="29" t="s">
        <v>65</v>
      </c>
      <c r="E984" s="29">
        <v>5</v>
      </c>
      <c r="F984" s="29" t="s">
        <v>80</v>
      </c>
      <c r="G984" s="29" t="s">
        <v>59</v>
      </c>
      <c r="H984" s="34">
        <f>IF(Sales[[#This Row],[Channel]]="Affiliate",VLOOKUP(Sales[[#This Row],[Product ID]],Products[],5,)*VLOOKUP(Sales[[#This Row],[Product ID]],Products[],6,)*Sales[[#This Row],[Units]]*66,0)</f>
        <v>0</v>
      </c>
      <c r="I984" s="35">
        <f>VLOOKUP(Sales[[#This Row],[Product ID]],Products[],5,)*Sales[[#This Row],[Units]]*66</f>
        <v>1980</v>
      </c>
      <c r="J984" s="29" t="str">
        <f>VLOOKUP(Sales[[#This Row],[Product ID]],Products[],3,)</f>
        <v>Football Field Charts Template</v>
      </c>
    </row>
    <row r="985" spans="2:10">
      <c r="B985" s="33">
        <v>41142</v>
      </c>
      <c r="C985" s="29" t="s">
        <v>56</v>
      </c>
      <c r="D985" s="29" t="s">
        <v>81</v>
      </c>
      <c r="E985" s="29">
        <v>2</v>
      </c>
      <c r="F985" s="29" t="s">
        <v>72</v>
      </c>
      <c r="G985" s="29" t="s">
        <v>59</v>
      </c>
      <c r="H985" s="34">
        <f>IF(Sales[[#This Row],[Channel]]="Affiliate",VLOOKUP(Sales[[#This Row],[Product ID]],Products[],5,)*VLOOKUP(Sales[[#This Row],[Product ID]],Products[],6,)*Sales[[#This Row],[Units]]*66,0)</f>
        <v>138.40199999999999</v>
      </c>
      <c r="I985" s="35">
        <f>VLOOKUP(Sales[[#This Row],[Product ID]],Products[],5,)*Sales[[#This Row],[Units]]*66</f>
        <v>2768.04</v>
      </c>
      <c r="J985" s="29" t="str">
        <f>VLOOKUP(Sales[[#This Row],[Product ID]],Products[],3,)</f>
        <v>Real Estate Template - V 1</v>
      </c>
    </row>
    <row r="986" spans="2:10">
      <c r="B986" s="33">
        <v>41142</v>
      </c>
      <c r="C986" s="29" t="s">
        <v>64</v>
      </c>
      <c r="D986" s="29" t="s">
        <v>70</v>
      </c>
      <c r="E986" s="29">
        <v>3</v>
      </c>
      <c r="F986" s="29" t="s">
        <v>58</v>
      </c>
      <c r="G986" s="29" t="s">
        <v>59</v>
      </c>
      <c r="H986" s="34">
        <f>IF(Sales[[#This Row],[Channel]]="Affiliate",VLOOKUP(Sales[[#This Row],[Product ID]],Products[],5,)*VLOOKUP(Sales[[#This Row],[Product ID]],Products[],6,)*Sales[[#This Row],[Units]]*66,0)</f>
        <v>0</v>
      </c>
      <c r="I986" s="35">
        <f>VLOOKUP(Sales[[#This Row],[Product ID]],Products[],5,)*Sales[[#This Row],[Units]]*66</f>
        <v>2673</v>
      </c>
      <c r="J986" s="29" t="str">
        <f>VLOOKUP(Sales[[#This Row],[Product ID]],Products[],3,)</f>
        <v>Ebook - Important Ratios and Metrics</v>
      </c>
    </row>
    <row r="987" spans="2:10">
      <c r="B987" s="33">
        <v>41143</v>
      </c>
      <c r="C987" s="29" t="s">
        <v>56</v>
      </c>
      <c r="D987" s="29" t="s">
        <v>57</v>
      </c>
      <c r="E987" s="29">
        <v>4</v>
      </c>
      <c r="F987" s="29" t="s">
        <v>58</v>
      </c>
      <c r="G987" s="29" t="s">
        <v>59</v>
      </c>
      <c r="H987" s="34">
        <f>IF(Sales[[#This Row],[Channel]]="Affiliate",VLOOKUP(Sales[[#This Row],[Product ID]],Products[],5,)*VLOOKUP(Sales[[#This Row],[Product ID]],Products[],6,)*Sales[[#This Row],[Units]]*66,0)</f>
        <v>0</v>
      </c>
      <c r="I987" s="35">
        <f>VLOOKUP(Sales[[#This Row],[Product ID]],Products[],5,)*Sales[[#This Row],[Units]]*66</f>
        <v>3960</v>
      </c>
      <c r="J987" s="29" t="str">
        <f>VLOOKUP(Sales[[#This Row],[Product ID]],Products[],3,)</f>
        <v>Balance Sheet Template -  V 1.1</v>
      </c>
    </row>
    <row r="988" spans="2:10">
      <c r="B988" s="33">
        <v>41143</v>
      </c>
      <c r="C988" s="29" t="s">
        <v>98</v>
      </c>
      <c r="D988" s="29" t="s">
        <v>86</v>
      </c>
      <c r="E988" s="29">
        <v>2</v>
      </c>
      <c r="F988" s="29" t="s">
        <v>72</v>
      </c>
      <c r="G988" s="29" t="s">
        <v>59</v>
      </c>
      <c r="H988" s="34">
        <f>IF(Sales[[#This Row],[Channel]]="Affiliate",VLOOKUP(Sales[[#This Row],[Product ID]],Products[],5,)*VLOOKUP(Sales[[#This Row],[Product ID]],Products[],6,)*Sales[[#This Row],[Units]]*66,0)</f>
        <v>146.322</v>
      </c>
      <c r="I988" s="35">
        <f>VLOOKUP(Sales[[#This Row],[Product ID]],Products[],5,)*Sales[[#This Row],[Units]]*66</f>
        <v>2926.4399999999996</v>
      </c>
      <c r="J988" s="29" t="str">
        <f>VLOOKUP(Sales[[#This Row],[Product ID]],Products[],3,)</f>
        <v>StartUp Modeling Template - New</v>
      </c>
    </row>
    <row r="989" spans="2:10">
      <c r="B989" s="33">
        <v>41144</v>
      </c>
      <c r="C989" s="29" t="s">
        <v>56</v>
      </c>
      <c r="D989" s="29" t="s">
        <v>83</v>
      </c>
      <c r="E989" s="29">
        <v>1</v>
      </c>
      <c r="F989" s="29" t="s">
        <v>58</v>
      </c>
      <c r="G989" s="29" t="s">
        <v>59</v>
      </c>
      <c r="H989" s="34">
        <f>IF(Sales[[#This Row],[Channel]]="Affiliate",VLOOKUP(Sales[[#This Row],[Product ID]],Products[],5,)*VLOOKUP(Sales[[#This Row],[Product ID]],Products[],6,)*Sales[[#This Row],[Units]]*66,0)</f>
        <v>0</v>
      </c>
      <c r="I989" s="35">
        <f>VLOOKUP(Sales[[#This Row],[Product ID]],Products[],5,)*Sales[[#This Row],[Units]]*66</f>
        <v>1978.02</v>
      </c>
      <c r="J989" s="29" t="str">
        <f>VLOOKUP(Sales[[#This Row],[Product ID]],Products[],3,)</f>
        <v>Cash Flow Modeling Course</v>
      </c>
    </row>
    <row r="990" spans="2:10">
      <c r="B990" s="33">
        <v>41144</v>
      </c>
      <c r="C990" s="29" t="s">
        <v>98</v>
      </c>
      <c r="D990" s="29" t="s">
        <v>69</v>
      </c>
      <c r="E990" s="29">
        <v>3</v>
      </c>
      <c r="F990" s="29" t="s">
        <v>58</v>
      </c>
      <c r="G990" s="29" t="s">
        <v>59</v>
      </c>
      <c r="H990" s="34">
        <f>IF(Sales[[#This Row],[Channel]]="Affiliate",VLOOKUP(Sales[[#This Row],[Product ID]],Products[],5,)*VLOOKUP(Sales[[#This Row],[Product ID]],Products[],6,)*Sales[[#This Row],[Units]]*66,0)</f>
        <v>0</v>
      </c>
      <c r="I990" s="35">
        <f>VLOOKUP(Sales[[#This Row],[Product ID]],Products[],5,)*Sales[[#This Row],[Units]]*66</f>
        <v>8613</v>
      </c>
      <c r="J990" s="29" t="str">
        <f>VLOOKUP(Sales[[#This Row],[Product ID]],Products[],3,)</f>
        <v>Practical Business Modeling Course</v>
      </c>
    </row>
    <row r="991" spans="2:10">
      <c r="B991" s="33">
        <v>41144</v>
      </c>
      <c r="C991" s="29" t="s">
        <v>56</v>
      </c>
      <c r="D991" s="29" t="s">
        <v>70</v>
      </c>
      <c r="E991" s="29">
        <v>4</v>
      </c>
      <c r="F991" s="29" t="s">
        <v>58</v>
      </c>
      <c r="G991" s="29" t="s">
        <v>59</v>
      </c>
      <c r="H991" s="34">
        <f>IF(Sales[[#This Row],[Channel]]="Affiliate",VLOOKUP(Sales[[#This Row],[Product ID]],Products[],5,)*VLOOKUP(Sales[[#This Row],[Product ID]],Products[],6,)*Sales[[#This Row],[Units]]*66,0)</f>
        <v>0</v>
      </c>
      <c r="I991" s="35">
        <f>VLOOKUP(Sales[[#This Row],[Product ID]],Products[],5,)*Sales[[#This Row],[Units]]*66</f>
        <v>3564</v>
      </c>
      <c r="J991" s="29" t="str">
        <f>VLOOKUP(Sales[[#This Row],[Product ID]],Products[],3,)</f>
        <v>Ebook - Important Ratios and Metrics</v>
      </c>
    </row>
    <row r="992" spans="2:10">
      <c r="B992" s="33">
        <v>41145</v>
      </c>
      <c r="C992" s="29" t="s">
        <v>56</v>
      </c>
      <c r="D992" s="29" t="s">
        <v>69</v>
      </c>
      <c r="E992" s="29">
        <v>4</v>
      </c>
      <c r="F992" s="29" t="s">
        <v>58</v>
      </c>
      <c r="G992" s="29" t="s">
        <v>73</v>
      </c>
      <c r="H992" s="34">
        <f>IF(Sales[[#This Row],[Channel]]="Affiliate",VLOOKUP(Sales[[#This Row],[Product ID]],Products[],5,)*VLOOKUP(Sales[[#This Row],[Product ID]],Products[],6,)*Sales[[#This Row],[Units]]*66,0)</f>
        <v>0</v>
      </c>
      <c r="I992" s="35">
        <f>VLOOKUP(Sales[[#This Row],[Product ID]],Products[],5,)*Sales[[#This Row],[Units]]*66</f>
        <v>11484</v>
      </c>
      <c r="J992" s="29" t="str">
        <f>VLOOKUP(Sales[[#This Row],[Product ID]],Products[],3,)</f>
        <v>Practical Business Modeling Course</v>
      </c>
    </row>
    <row r="993" spans="2:10">
      <c r="B993" s="33">
        <v>41145</v>
      </c>
      <c r="C993" s="29" t="s">
        <v>64</v>
      </c>
      <c r="D993" s="29" t="s">
        <v>81</v>
      </c>
      <c r="E993" s="29">
        <v>4</v>
      </c>
      <c r="F993" s="29" t="s">
        <v>72</v>
      </c>
      <c r="G993" s="29" t="s">
        <v>59</v>
      </c>
      <c r="H993" s="34">
        <f>IF(Sales[[#This Row],[Channel]]="Affiliate",VLOOKUP(Sales[[#This Row],[Product ID]],Products[],5,)*VLOOKUP(Sales[[#This Row],[Product ID]],Products[],6,)*Sales[[#This Row],[Units]]*66,0)</f>
        <v>276.80399999999997</v>
      </c>
      <c r="I993" s="35">
        <f>VLOOKUP(Sales[[#This Row],[Product ID]],Products[],5,)*Sales[[#This Row],[Units]]*66</f>
        <v>5536.08</v>
      </c>
      <c r="J993" s="29" t="str">
        <f>VLOOKUP(Sales[[#This Row],[Product ID]],Products[],3,)</f>
        <v>Real Estate Template - V 1</v>
      </c>
    </row>
    <row r="994" spans="2:10">
      <c r="B994" s="33">
        <v>41145</v>
      </c>
      <c r="C994" s="29" t="s">
        <v>64</v>
      </c>
      <c r="D994" s="29" t="s">
        <v>70</v>
      </c>
      <c r="E994" s="29">
        <v>3</v>
      </c>
      <c r="F994" s="29" t="s">
        <v>72</v>
      </c>
      <c r="G994" s="29" t="s">
        <v>59</v>
      </c>
      <c r="H994" s="34">
        <f>IF(Sales[[#This Row],[Channel]]="Affiliate",VLOOKUP(Sales[[#This Row],[Product ID]],Products[],5,)*VLOOKUP(Sales[[#This Row],[Product ID]],Products[],6,)*Sales[[#This Row],[Units]]*66,0)</f>
        <v>53.46</v>
      </c>
      <c r="I994" s="35">
        <f>VLOOKUP(Sales[[#This Row],[Product ID]],Products[],5,)*Sales[[#This Row],[Units]]*66</f>
        <v>2673</v>
      </c>
      <c r="J994" s="29" t="str">
        <f>VLOOKUP(Sales[[#This Row],[Product ID]],Products[],3,)</f>
        <v>Ebook - Important Ratios and Metrics</v>
      </c>
    </row>
    <row r="995" spans="2:10">
      <c r="B995" s="33">
        <v>41146</v>
      </c>
      <c r="C995" s="29" t="s">
        <v>64</v>
      </c>
      <c r="D995" s="29" t="s">
        <v>83</v>
      </c>
      <c r="E995" s="29">
        <v>4</v>
      </c>
      <c r="F995" s="29" t="s">
        <v>58</v>
      </c>
      <c r="G995" s="29" t="s">
        <v>59</v>
      </c>
      <c r="H995" s="34">
        <f>IF(Sales[[#This Row],[Channel]]="Affiliate",VLOOKUP(Sales[[#This Row],[Product ID]],Products[],5,)*VLOOKUP(Sales[[#This Row],[Product ID]],Products[],6,)*Sales[[#This Row],[Units]]*66,0)</f>
        <v>0</v>
      </c>
      <c r="I995" s="35">
        <f>VLOOKUP(Sales[[#This Row],[Product ID]],Products[],5,)*Sales[[#This Row],[Units]]*66</f>
        <v>7912.08</v>
      </c>
      <c r="J995" s="29" t="str">
        <f>VLOOKUP(Sales[[#This Row],[Product ID]],Products[],3,)</f>
        <v>Cash Flow Modeling Course</v>
      </c>
    </row>
    <row r="996" spans="2:10">
      <c r="B996" s="33">
        <v>41146</v>
      </c>
      <c r="C996" s="29" t="s">
        <v>64</v>
      </c>
      <c r="D996" s="29" t="s">
        <v>70</v>
      </c>
      <c r="E996" s="29">
        <v>3</v>
      </c>
      <c r="F996" s="29" t="s">
        <v>72</v>
      </c>
      <c r="G996" s="29" t="s">
        <v>59</v>
      </c>
      <c r="H996" s="34">
        <f>IF(Sales[[#This Row],[Channel]]="Affiliate",VLOOKUP(Sales[[#This Row],[Product ID]],Products[],5,)*VLOOKUP(Sales[[#This Row],[Product ID]],Products[],6,)*Sales[[#This Row],[Units]]*66,0)</f>
        <v>53.46</v>
      </c>
      <c r="I996" s="35">
        <f>VLOOKUP(Sales[[#This Row],[Product ID]],Products[],5,)*Sales[[#This Row],[Units]]*66</f>
        <v>2673</v>
      </c>
      <c r="J996" s="29" t="str">
        <f>VLOOKUP(Sales[[#This Row],[Product ID]],Products[],3,)</f>
        <v>Ebook - Important Ratios and Metrics</v>
      </c>
    </row>
    <row r="997" spans="2:10">
      <c r="B997" s="33">
        <v>41147</v>
      </c>
      <c r="C997" s="29" t="s">
        <v>64</v>
      </c>
      <c r="D997" s="29" t="s">
        <v>88</v>
      </c>
      <c r="E997" s="29">
        <v>4</v>
      </c>
      <c r="F997" s="29" t="s">
        <v>72</v>
      </c>
      <c r="G997" s="29" t="s">
        <v>59</v>
      </c>
      <c r="H997" s="34">
        <f>IF(Sales[[#This Row],[Channel]]="Affiliate",VLOOKUP(Sales[[#This Row],[Product ID]],Products[],5,)*VLOOKUP(Sales[[#This Row],[Product ID]],Products[],6,)*Sales[[#This Row],[Units]]*66,0)</f>
        <v>570.24</v>
      </c>
      <c r="I997" s="35">
        <f>VLOOKUP(Sales[[#This Row],[Product ID]],Products[],5,)*Sales[[#This Row],[Units]]*66</f>
        <v>7128</v>
      </c>
      <c r="J997" s="29" t="str">
        <f>VLOOKUP(Sales[[#This Row],[Product ID]],Products[],3,)</f>
        <v>Project Finance - Automated Schedules</v>
      </c>
    </row>
    <row r="998" spans="2:10">
      <c r="B998" s="33">
        <v>41147</v>
      </c>
      <c r="C998" s="29" t="s">
        <v>56</v>
      </c>
      <c r="D998" s="29" t="s">
        <v>84</v>
      </c>
      <c r="E998" s="29">
        <v>2</v>
      </c>
      <c r="F998" s="29" t="s">
        <v>58</v>
      </c>
      <c r="G998" s="29" t="s">
        <v>59</v>
      </c>
      <c r="H998" s="34">
        <f>IF(Sales[[#This Row],[Channel]]="Affiliate",VLOOKUP(Sales[[#This Row],[Product ID]],Products[],5,)*VLOOKUP(Sales[[#This Row],[Product ID]],Products[],6,)*Sales[[#This Row],[Units]]*66,0)</f>
        <v>0</v>
      </c>
      <c r="I998" s="35">
        <f>VLOOKUP(Sales[[#This Row],[Product ID]],Products[],5,)*Sales[[#This Row],[Units]]*66</f>
        <v>2768.04</v>
      </c>
      <c r="J998" s="29" t="str">
        <f>VLOOKUP(Sales[[#This Row],[Product ID]],Products[],3,)</f>
        <v>Project Finance Template - Automated Schedules</v>
      </c>
    </row>
    <row r="999" spans="2:10">
      <c r="B999" s="33">
        <v>41148</v>
      </c>
      <c r="C999" s="29" t="s">
        <v>98</v>
      </c>
      <c r="D999" s="29" t="s">
        <v>76</v>
      </c>
      <c r="E999" s="29">
        <v>2</v>
      </c>
      <c r="F999" s="29" t="s">
        <v>58</v>
      </c>
      <c r="G999" s="29" t="s">
        <v>59</v>
      </c>
      <c r="H999" s="34">
        <f>IF(Sales[[#This Row],[Channel]]="Affiliate",VLOOKUP(Sales[[#This Row],[Product ID]],Products[],5,)*VLOOKUP(Sales[[#This Row],[Product ID]],Products[],6,)*Sales[[#This Row],[Units]]*66,0)</f>
        <v>0</v>
      </c>
      <c r="I999" s="35">
        <f>VLOOKUP(Sales[[#This Row],[Product ID]],Products[],5,)*Sales[[#This Row],[Units]]*66</f>
        <v>1980</v>
      </c>
      <c r="J999" s="29" t="str">
        <f>VLOOKUP(Sales[[#This Row],[Product ID]],Products[],3,)</f>
        <v>Cash Flow Template -  V 2.0</v>
      </c>
    </row>
    <row r="1000" spans="2:10">
      <c r="B1000" s="33">
        <v>41148</v>
      </c>
      <c r="C1000" s="29" t="s">
        <v>56</v>
      </c>
      <c r="D1000" s="29" t="s">
        <v>60</v>
      </c>
      <c r="E1000" s="29">
        <v>4</v>
      </c>
      <c r="F1000" s="29" t="s">
        <v>80</v>
      </c>
      <c r="G1000" s="29" t="s">
        <v>59</v>
      </c>
      <c r="H1000" s="34">
        <f>IF(Sales[[#This Row],[Channel]]="Affiliate",VLOOKUP(Sales[[#This Row],[Product ID]],Products[],5,)*VLOOKUP(Sales[[#This Row],[Product ID]],Products[],6,)*Sales[[#This Row],[Units]]*66,0)</f>
        <v>0</v>
      </c>
      <c r="I1000" s="35">
        <f>VLOOKUP(Sales[[#This Row],[Product ID]],Products[],5,)*Sales[[#This Row],[Units]]*66</f>
        <v>0</v>
      </c>
      <c r="J1000" s="29" t="str">
        <f>VLOOKUP(Sales[[#This Row],[Product ID]],Products[],3,)</f>
        <v>Ebook - Guide to Understanding Financial Statements</v>
      </c>
    </row>
    <row r="1001" spans="2:10">
      <c r="B1001" s="33">
        <v>41149</v>
      </c>
      <c r="C1001" s="29" t="s">
        <v>64</v>
      </c>
      <c r="D1001" s="29" t="s">
        <v>84</v>
      </c>
      <c r="E1001" s="29">
        <v>4</v>
      </c>
      <c r="F1001" s="29" t="s">
        <v>72</v>
      </c>
      <c r="G1001" s="29" t="s">
        <v>73</v>
      </c>
      <c r="H1001" s="34">
        <f>IF(Sales[[#This Row],[Channel]]="Affiliate",VLOOKUP(Sales[[#This Row],[Product ID]],Products[],5,)*VLOOKUP(Sales[[#This Row],[Product ID]],Products[],6,)*Sales[[#This Row],[Units]]*66,0)</f>
        <v>276.80399999999997</v>
      </c>
      <c r="I1001" s="35">
        <f>VLOOKUP(Sales[[#This Row],[Product ID]],Products[],5,)*Sales[[#This Row],[Units]]*66</f>
        <v>5536.08</v>
      </c>
      <c r="J1001" s="29" t="str">
        <f>VLOOKUP(Sales[[#This Row],[Product ID]],Products[],3,)</f>
        <v>Project Finance Template - Automated Schedules</v>
      </c>
    </row>
    <row r="1002" spans="2:10">
      <c r="B1002" s="33">
        <v>41150</v>
      </c>
      <c r="C1002" s="29" t="s">
        <v>56</v>
      </c>
      <c r="D1002" s="29" t="s">
        <v>57</v>
      </c>
      <c r="E1002" s="29">
        <v>3</v>
      </c>
      <c r="F1002" s="29" t="s">
        <v>72</v>
      </c>
      <c r="G1002" s="29" t="s">
        <v>73</v>
      </c>
      <c r="H1002" s="34">
        <f>IF(Sales[[#This Row],[Channel]]="Affiliate",VLOOKUP(Sales[[#This Row],[Product ID]],Products[],5,)*VLOOKUP(Sales[[#This Row],[Product ID]],Products[],6,)*Sales[[#This Row],[Units]]*66,0)</f>
        <v>148.5</v>
      </c>
      <c r="I1002" s="35">
        <f>VLOOKUP(Sales[[#This Row],[Product ID]],Products[],5,)*Sales[[#This Row],[Units]]*66</f>
        <v>2970</v>
      </c>
      <c r="J1002" s="29" t="str">
        <f>VLOOKUP(Sales[[#This Row],[Product ID]],Products[],3,)</f>
        <v>Balance Sheet Template -  V 1.1</v>
      </c>
    </row>
    <row r="1003" spans="2:10">
      <c r="B1003" s="33">
        <v>41150</v>
      </c>
      <c r="C1003" s="29" t="s">
        <v>98</v>
      </c>
      <c r="D1003" s="29" t="s">
        <v>69</v>
      </c>
      <c r="E1003" s="29">
        <v>5</v>
      </c>
      <c r="F1003" s="29" t="s">
        <v>80</v>
      </c>
      <c r="G1003" s="29" t="s">
        <v>59</v>
      </c>
      <c r="H1003" s="34">
        <f>IF(Sales[[#This Row],[Channel]]="Affiliate",VLOOKUP(Sales[[#This Row],[Product ID]],Products[],5,)*VLOOKUP(Sales[[#This Row],[Product ID]],Products[],6,)*Sales[[#This Row],[Units]]*66,0)</f>
        <v>0</v>
      </c>
      <c r="I1003" s="35">
        <f>VLOOKUP(Sales[[#This Row],[Product ID]],Products[],5,)*Sales[[#This Row],[Units]]*66</f>
        <v>14355</v>
      </c>
      <c r="J1003" s="29" t="str">
        <f>VLOOKUP(Sales[[#This Row],[Product ID]],Products[],3,)</f>
        <v>Practical Business Modeling Course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1B71-6482-4F6D-9D22-2B5CB46EBF91}">
  <dimension ref="B1:M26"/>
  <sheetViews>
    <sheetView showGridLines="0" workbookViewId="0">
      <pane ySplit="1" topLeftCell="A2" activePane="bottomLeft" state="frozen"/>
      <selection pane="bottomLeft"/>
    </sheetView>
  </sheetViews>
  <sheetFormatPr defaultRowHeight="12.75"/>
  <cols>
    <col min="1" max="1" width="2.7109375" style="41" customWidth="1"/>
    <col min="2" max="2" width="10.140625" style="41" bestFit="1" customWidth="1"/>
    <col min="3" max="3" width="6.42578125" style="41" bestFit="1" customWidth="1"/>
    <col min="4" max="4" width="14" style="41" bestFit="1" customWidth="1"/>
    <col min="5" max="5" width="5.28515625" style="41" bestFit="1" customWidth="1"/>
    <col min="6" max="6" width="10.7109375" style="41" bestFit="1" customWidth="1"/>
    <col min="7" max="7" width="11.5703125" style="41" bestFit="1" customWidth="1"/>
    <col min="8" max="8" width="9.28515625" style="41" bestFit="1" customWidth="1"/>
    <col min="9" max="9" width="9.140625" style="41"/>
    <col min="10" max="10" width="14" style="41" bestFit="1" customWidth="1"/>
    <col min="11" max="11" width="8.28515625" style="41" bestFit="1" customWidth="1"/>
    <col min="12" max="12" width="43.28515625" style="41" bestFit="1" customWidth="1"/>
    <col min="13" max="13" width="11.28515625" style="41" bestFit="1" customWidth="1"/>
    <col min="14" max="14" width="5" style="41" bestFit="1" customWidth="1"/>
    <col min="15" max="15" width="10.7109375" style="41" bestFit="1" customWidth="1"/>
    <col min="16" max="16" width="10.5703125" style="41" bestFit="1" customWidth="1"/>
    <col min="17" max="16384" width="9.140625" style="41"/>
  </cols>
  <sheetData>
    <row r="1" spans="2:13" s="29" customFormat="1" ht="30" customHeight="1">
      <c r="C1" s="30"/>
    </row>
    <row r="3" spans="2:13" s="39" customFormat="1">
      <c r="B3" s="38" t="s">
        <v>99</v>
      </c>
      <c r="H3" s="38" t="s">
        <v>100</v>
      </c>
      <c r="M3" s="38" t="s">
        <v>101</v>
      </c>
    </row>
    <row r="26" spans="2:2" ht="29.25">
      <c r="B26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EBB3-D37B-4E3D-A57F-F5133DA4DB97}">
  <dimension ref="A3:S234"/>
  <sheetViews>
    <sheetView topLeftCell="E1" workbookViewId="0">
      <selection activeCell="H21" sqref="H4:H234"/>
      <pivotSelection pane="bottomRight" showHeader="1" axis="axisRow" dimension="2" activeRow="20" activeCol="7" previousRow="20" previousCol="7" click="1" r:id="rId4">
        <pivotArea dataOnly="0" labelOnly="1" outline="0" fieldPosition="0">
          <references count="1">
            <reference field="8" count="0"/>
          </references>
        </pivotArea>
      </pivotSelection>
    </sheetView>
  </sheetViews>
  <sheetFormatPr defaultRowHeight="12.75"/>
  <cols>
    <col min="1" max="1" width="12.140625" style="41" bestFit="1" customWidth="1"/>
    <col min="2" max="2" width="6.7109375" style="41" bestFit="1" customWidth="1"/>
    <col min="3" max="3" width="16.5703125" style="41" bestFit="1" customWidth="1"/>
    <col min="4" max="6" width="9.140625" style="41"/>
    <col min="7" max="7" width="6.7109375" style="41" bestFit="1" customWidth="1"/>
    <col min="8" max="8" width="43.28515625" style="41" bestFit="1" customWidth="1"/>
    <col min="9" max="9" width="10.7109375" style="41" bestFit="1" customWidth="1"/>
    <col min="10" max="12" width="9.140625" style="41"/>
    <col min="13" max="13" width="6.7109375" style="41" bestFit="1" customWidth="1"/>
    <col min="14" max="18" width="9.140625" style="41"/>
    <col min="19" max="19" width="12.140625" style="41" bestFit="1" customWidth="1"/>
    <col min="20" max="20" width="9.140625" style="41"/>
    <col min="21" max="23" width="10.7109375" style="41" bestFit="1" customWidth="1"/>
    <col min="24" max="16384" width="9.140625" style="41"/>
  </cols>
  <sheetData>
    <row r="3" spans="1:19">
      <c r="A3" s="42" t="s">
        <v>102</v>
      </c>
      <c r="B3" s="42" t="s">
        <v>0</v>
      </c>
      <c r="C3" s="43" t="s">
        <v>103</v>
      </c>
      <c r="F3" s="42" t="s">
        <v>102</v>
      </c>
      <c r="G3" s="42" t="s">
        <v>0</v>
      </c>
      <c r="H3" s="42" t="s">
        <v>51</v>
      </c>
      <c r="I3" s="43" t="s">
        <v>104</v>
      </c>
      <c r="L3" s="42" t="s">
        <v>102</v>
      </c>
      <c r="M3" s="43" t="s">
        <v>0</v>
      </c>
      <c r="N3" s="41" t="s">
        <v>105</v>
      </c>
      <c r="O3" s="41" t="s">
        <v>106</v>
      </c>
      <c r="S3" s="41" t="s">
        <v>107</v>
      </c>
    </row>
    <row r="4" spans="1:19">
      <c r="A4" s="42" t="s">
        <v>108</v>
      </c>
      <c r="B4" s="44" t="s">
        <v>109</v>
      </c>
      <c r="C4" s="45">
        <v>1984.6727999999998</v>
      </c>
      <c r="F4" s="42" t="s">
        <v>108</v>
      </c>
      <c r="G4" s="44" t="s">
        <v>109</v>
      </c>
      <c r="H4" s="42" t="s">
        <v>74</v>
      </c>
      <c r="I4" s="43">
        <v>17820</v>
      </c>
      <c r="L4" s="42" t="s">
        <v>108</v>
      </c>
      <c r="M4" s="46" t="s">
        <v>109</v>
      </c>
      <c r="N4" s="47">
        <f>_xlfn.MAXIFS($I$4:$I$234,$G$4:$G$234,M4,$F$4:$F$234,L4)</f>
        <v>17820</v>
      </c>
      <c r="O4" s="41" t="str">
        <f>INDEX($H$4:$H$234,MATCH(N4,$I$4:$I$234,))</f>
        <v>Balance Sheet Template -  V 1.1</v>
      </c>
      <c r="S4" s="48" t="s">
        <v>108</v>
      </c>
    </row>
    <row r="5" spans="1:19">
      <c r="A5" s="49"/>
      <c r="B5" s="50" t="s">
        <v>110</v>
      </c>
      <c r="C5" s="51">
        <v>1003.1274000000001</v>
      </c>
      <c r="F5" s="49" t="s">
        <v>108</v>
      </c>
      <c r="G5" s="52" t="s">
        <v>109</v>
      </c>
      <c r="H5" s="53" t="s">
        <v>92</v>
      </c>
      <c r="I5" s="54">
        <v>5934.0599999999995</v>
      </c>
      <c r="L5" s="49" t="s">
        <v>108</v>
      </c>
      <c r="M5" s="55" t="s">
        <v>110</v>
      </c>
      <c r="N5" s="47">
        <f t="shared" ref="N5:N23" si="0">_xlfn.MAXIFS($I$4:$I$234,$G$4:$G$234,M5,$F$4:$F$234,L5)</f>
        <v>23736.239999999998</v>
      </c>
      <c r="O5" s="41" t="str">
        <f t="shared" ref="O5:O23" si="1">INDEX($H$4:$H$234,MATCH(N5,$I$4:$I$234,))</f>
        <v>Cash Flow Modeling Course</v>
      </c>
      <c r="S5" s="48" t="s">
        <v>111</v>
      </c>
    </row>
    <row r="6" spans="1:19">
      <c r="A6" s="49"/>
      <c r="B6" s="50" t="s">
        <v>112</v>
      </c>
      <c r="C6" s="51">
        <v>1535.8661999999999</v>
      </c>
      <c r="F6" s="49" t="s">
        <v>108</v>
      </c>
      <c r="G6" s="52" t="s">
        <v>109</v>
      </c>
      <c r="H6" s="53" t="s">
        <v>77</v>
      </c>
      <c r="I6" s="54">
        <v>6930</v>
      </c>
      <c r="L6" s="49" t="s">
        <v>108</v>
      </c>
      <c r="M6" s="55" t="s">
        <v>112</v>
      </c>
      <c r="N6" s="47">
        <f t="shared" si="0"/>
        <v>11868.119999999999</v>
      </c>
      <c r="O6" s="41" t="str">
        <f t="shared" si="1"/>
        <v>Cash Flow Modeling Course</v>
      </c>
      <c r="S6" s="48" t="s">
        <v>113</v>
      </c>
    </row>
    <row r="7" spans="1:19">
      <c r="A7" s="49"/>
      <c r="B7" s="50" t="s">
        <v>114</v>
      </c>
      <c r="C7" s="51">
        <v>1514.502</v>
      </c>
      <c r="F7" s="49" t="s">
        <v>108</v>
      </c>
      <c r="G7" s="52" t="s">
        <v>109</v>
      </c>
      <c r="H7" s="53" t="s">
        <v>62</v>
      </c>
      <c r="I7" s="54">
        <v>0</v>
      </c>
      <c r="L7" s="49" t="s">
        <v>108</v>
      </c>
      <c r="M7" s="55" t="s">
        <v>114</v>
      </c>
      <c r="N7" s="47">
        <f t="shared" si="0"/>
        <v>21384</v>
      </c>
      <c r="O7" s="41" t="str">
        <f t="shared" si="1"/>
        <v>Project Finance - Automated Schedules</v>
      </c>
    </row>
    <row r="8" spans="1:19">
      <c r="A8" s="49"/>
      <c r="B8" s="50" t="s">
        <v>115</v>
      </c>
      <c r="C8" s="51">
        <v>1838.1923999999999</v>
      </c>
      <c r="F8" s="49" t="s">
        <v>108</v>
      </c>
      <c r="G8" s="52" t="s">
        <v>109</v>
      </c>
      <c r="H8" s="53" t="s">
        <v>71</v>
      </c>
      <c r="I8" s="54">
        <v>891</v>
      </c>
      <c r="L8" s="49" t="s">
        <v>108</v>
      </c>
      <c r="M8" s="55" t="s">
        <v>115</v>
      </c>
      <c r="N8" s="47">
        <f t="shared" si="0"/>
        <v>15224.220000000001</v>
      </c>
      <c r="O8" s="41" t="str">
        <f t="shared" si="1"/>
        <v>Real Estate Template - V 1</v>
      </c>
    </row>
    <row r="9" spans="1:19">
      <c r="A9" s="49"/>
      <c r="B9" s="50" t="s">
        <v>116</v>
      </c>
      <c r="C9" s="51">
        <v>1734.8958000000002</v>
      </c>
      <c r="F9" s="49" t="s">
        <v>108</v>
      </c>
      <c r="G9" s="52" t="s">
        <v>109</v>
      </c>
      <c r="H9" s="53" t="s">
        <v>67</v>
      </c>
      <c r="I9" s="54">
        <v>5148</v>
      </c>
      <c r="L9" s="49" t="s">
        <v>108</v>
      </c>
      <c r="M9" s="55" t="s">
        <v>116</v>
      </c>
      <c r="N9" s="47">
        <f t="shared" si="0"/>
        <v>10242.539999999999</v>
      </c>
      <c r="O9" s="41" t="str">
        <f t="shared" si="1"/>
        <v>StartUp Modeling Template - New</v>
      </c>
    </row>
    <row r="10" spans="1:19">
      <c r="A10" s="49"/>
      <c r="B10" s="50" t="s">
        <v>117</v>
      </c>
      <c r="C10" s="51">
        <v>1382.7527999999998</v>
      </c>
      <c r="F10" s="49" t="s">
        <v>108</v>
      </c>
      <c r="G10" s="52" t="s">
        <v>109</v>
      </c>
      <c r="H10" s="53" t="s">
        <v>79</v>
      </c>
      <c r="I10" s="54">
        <v>5940</v>
      </c>
      <c r="L10" s="49" t="s">
        <v>108</v>
      </c>
      <c r="M10" s="55" t="s">
        <v>117</v>
      </c>
      <c r="N10" s="47">
        <f t="shared" si="0"/>
        <v>27680.399999999994</v>
      </c>
      <c r="O10" s="41" t="str">
        <f t="shared" si="1"/>
        <v>Real Estate Template - V 1</v>
      </c>
    </row>
    <row r="11" spans="1:19">
      <c r="A11" s="49"/>
      <c r="B11" s="50" t="s">
        <v>118</v>
      </c>
      <c r="C11" s="51">
        <v>1347.885</v>
      </c>
      <c r="F11" s="49" t="s">
        <v>108</v>
      </c>
      <c r="G11" s="52" t="s">
        <v>109</v>
      </c>
      <c r="H11" s="53" t="s">
        <v>93</v>
      </c>
      <c r="I11" s="54">
        <v>11484</v>
      </c>
      <c r="L11" s="49" t="s">
        <v>108</v>
      </c>
      <c r="M11" s="55" t="s">
        <v>118</v>
      </c>
      <c r="N11" s="47">
        <f t="shared" si="0"/>
        <v>10692</v>
      </c>
      <c r="O11" s="41" t="str">
        <f t="shared" si="1"/>
        <v>Project Finance - Automated Schedules</v>
      </c>
    </row>
    <row r="12" spans="1:19">
      <c r="A12" s="49"/>
      <c r="B12" s="50" t="s">
        <v>119</v>
      </c>
      <c r="C12" s="51">
        <v>2697.0570000000002</v>
      </c>
      <c r="F12" s="49" t="s">
        <v>108</v>
      </c>
      <c r="G12" s="52" t="s">
        <v>109</v>
      </c>
      <c r="H12" s="53" t="s">
        <v>89</v>
      </c>
      <c r="I12" s="54">
        <v>12474</v>
      </c>
      <c r="L12" s="49" t="s">
        <v>108</v>
      </c>
      <c r="M12" s="55" t="s">
        <v>119</v>
      </c>
      <c r="N12" s="47">
        <f t="shared" si="0"/>
        <v>25839</v>
      </c>
      <c r="O12" s="41" t="str">
        <f t="shared" si="1"/>
        <v>Practical Business Modeling Course</v>
      </c>
    </row>
    <row r="13" spans="1:19">
      <c r="A13" s="49"/>
      <c r="B13" s="50" t="s">
        <v>120</v>
      </c>
      <c r="C13" s="51">
        <v>4591.3428000000013</v>
      </c>
      <c r="F13" s="49" t="s">
        <v>108</v>
      </c>
      <c r="G13" s="52" t="s">
        <v>109</v>
      </c>
      <c r="H13" s="53" t="s">
        <v>82</v>
      </c>
      <c r="I13" s="54">
        <v>11072.16</v>
      </c>
      <c r="L13" s="49" t="s">
        <v>108</v>
      </c>
      <c r="M13" s="55" t="s">
        <v>120</v>
      </c>
      <c r="N13" s="47">
        <f t="shared" si="0"/>
        <v>31581</v>
      </c>
      <c r="O13" s="41" t="str">
        <f t="shared" si="1"/>
        <v>Practical Business Modeling Course</v>
      </c>
    </row>
    <row r="14" spans="1:19">
      <c r="A14" s="49"/>
      <c r="B14" s="50" t="s">
        <v>121</v>
      </c>
      <c r="C14" s="51">
        <v>4541.4666000000007</v>
      </c>
      <c r="F14" s="49" t="s">
        <v>108</v>
      </c>
      <c r="G14" s="52" t="s">
        <v>109</v>
      </c>
      <c r="H14" s="53" t="s">
        <v>87</v>
      </c>
      <c r="I14" s="54">
        <v>1463.2199999999998</v>
      </c>
      <c r="L14" s="49" t="s">
        <v>108</v>
      </c>
      <c r="M14" s="55" t="s">
        <v>121</v>
      </c>
      <c r="N14" s="47">
        <f t="shared" si="0"/>
        <v>28710</v>
      </c>
      <c r="O14" s="41" t="str">
        <f t="shared" si="1"/>
        <v>Balance Sheet Template -  V 1.1</v>
      </c>
    </row>
    <row r="15" spans="1:19">
      <c r="A15" s="49"/>
      <c r="B15" s="50" t="s">
        <v>122</v>
      </c>
      <c r="C15" s="51">
        <v>5945.5242000000007</v>
      </c>
      <c r="F15" s="49" t="s">
        <v>108</v>
      </c>
      <c r="G15" s="44" t="s">
        <v>110</v>
      </c>
      <c r="H15" s="42" t="s">
        <v>92</v>
      </c>
      <c r="I15" s="43">
        <v>23736.239999999998</v>
      </c>
      <c r="L15" s="49" t="s">
        <v>108</v>
      </c>
      <c r="M15" s="55" t="s">
        <v>122</v>
      </c>
      <c r="N15" s="47">
        <f t="shared" si="0"/>
        <v>28512</v>
      </c>
      <c r="O15" s="41" t="str">
        <f t="shared" si="1"/>
        <v>Project Finance - Automated Schedules</v>
      </c>
    </row>
    <row r="16" spans="1:19">
      <c r="A16" s="42" t="s">
        <v>111</v>
      </c>
      <c r="B16" s="44" t="s">
        <v>109</v>
      </c>
      <c r="C16" s="45">
        <v>4080.4236000000005</v>
      </c>
      <c r="F16" s="49" t="s">
        <v>108</v>
      </c>
      <c r="G16" s="52" t="s">
        <v>110</v>
      </c>
      <c r="H16" s="53" t="s">
        <v>77</v>
      </c>
      <c r="I16" s="54">
        <v>3960</v>
      </c>
      <c r="L16" s="42" t="s">
        <v>111</v>
      </c>
      <c r="M16" s="46" t="s">
        <v>109</v>
      </c>
      <c r="N16" s="47">
        <f t="shared" si="0"/>
        <v>38610</v>
      </c>
      <c r="O16" s="41" t="str">
        <f t="shared" si="1"/>
        <v>Balance Sheet Template -  V 1.1</v>
      </c>
    </row>
    <row r="17" spans="1:15">
      <c r="A17" s="49"/>
      <c r="B17" s="50" t="s">
        <v>110</v>
      </c>
      <c r="C17" s="51">
        <v>5670.086400000001</v>
      </c>
      <c r="F17" s="49" t="s">
        <v>108</v>
      </c>
      <c r="G17" s="52" t="s">
        <v>110</v>
      </c>
      <c r="H17" s="53" t="s">
        <v>71</v>
      </c>
      <c r="I17" s="54">
        <v>6237</v>
      </c>
      <c r="L17" s="49" t="s">
        <v>111</v>
      </c>
      <c r="M17" s="55" t="s">
        <v>110</v>
      </c>
      <c r="N17" s="47">
        <f t="shared" si="0"/>
        <v>40194</v>
      </c>
      <c r="O17" s="41" t="str">
        <f t="shared" si="1"/>
        <v>Practical Business Modeling Course</v>
      </c>
    </row>
    <row r="18" spans="1:15">
      <c r="A18" s="49"/>
      <c r="B18" s="50" t="s">
        <v>112</v>
      </c>
      <c r="C18" s="51">
        <v>6328.1592000000001</v>
      </c>
      <c r="F18" s="49" t="s">
        <v>108</v>
      </c>
      <c r="G18" s="52" t="s">
        <v>110</v>
      </c>
      <c r="H18" s="53" t="s">
        <v>67</v>
      </c>
      <c r="I18" s="54">
        <v>396</v>
      </c>
      <c r="L18" s="49" t="s">
        <v>111</v>
      </c>
      <c r="M18" s="55" t="s">
        <v>112</v>
      </c>
      <c r="N18" s="47">
        <f t="shared" si="0"/>
        <v>66033</v>
      </c>
      <c r="O18" s="41" t="str">
        <f t="shared" si="1"/>
        <v>Practical Business Modeling Course</v>
      </c>
    </row>
    <row r="19" spans="1:15">
      <c r="A19" s="49"/>
      <c r="B19" s="50" t="s">
        <v>114</v>
      </c>
      <c r="C19" s="51">
        <v>6354.8495999999996</v>
      </c>
      <c r="F19" s="49" t="s">
        <v>108</v>
      </c>
      <c r="G19" s="52" t="s">
        <v>110</v>
      </c>
      <c r="H19" s="53" t="s">
        <v>79</v>
      </c>
      <c r="I19" s="54">
        <v>8910</v>
      </c>
      <c r="L19" s="49" t="s">
        <v>111</v>
      </c>
      <c r="M19" s="55" t="s">
        <v>114</v>
      </c>
      <c r="N19" s="47">
        <f t="shared" si="0"/>
        <v>54549</v>
      </c>
      <c r="O19" s="41" t="str">
        <f t="shared" si="1"/>
        <v>Practical Business Modeling Course</v>
      </c>
    </row>
    <row r="20" spans="1:15">
      <c r="A20" s="49"/>
      <c r="B20" s="50" t="s">
        <v>115</v>
      </c>
      <c r="C20" s="51">
        <v>12074.673599999998</v>
      </c>
      <c r="F20" s="49" t="s">
        <v>108</v>
      </c>
      <c r="G20" s="52" t="s">
        <v>110</v>
      </c>
      <c r="H20" s="53" t="s">
        <v>93</v>
      </c>
      <c r="I20" s="54">
        <v>11484</v>
      </c>
      <c r="L20" s="49" t="s">
        <v>111</v>
      </c>
      <c r="M20" s="55" t="s">
        <v>115</v>
      </c>
      <c r="N20" s="47">
        <f t="shared" si="0"/>
        <v>77142.780000000013</v>
      </c>
      <c r="O20" s="41" t="str">
        <f t="shared" si="1"/>
        <v>Cash Flow Modeling Course</v>
      </c>
    </row>
    <row r="21" spans="1:15">
      <c r="A21" s="49"/>
      <c r="B21" s="50" t="s">
        <v>116</v>
      </c>
      <c r="C21" s="51">
        <v>4090.0068000000001</v>
      </c>
      <c r="F21" s="49" t="s">
        <v>108</v>
      </c>
      <c r="G21" s="52" t="s">
        <v>110</v>
      </c>
      <c r="H21" s="53" t="s">
        <v>89</v>
      </c>
      <c r="I21" s="54">
        <v>8910</v>
      </c>
      <c r="L21" s="49" t="s">
        <v>111</v>
      </c>
      <c r="M21" s="55" t="s">
        <v>116</v>
      </c>
      <c r="N21" s="47">
        <f t="shared" si="0"/>
        <v>37323</v>
      </c>
      <c r="O21" s="41" t="str">
        <f t="shared" si="1"/>
        <v>Practical Business Modeling Course</v>
      </c>
    </row>
    <row r="22" spans="1:15">
      <c r="A22" s="49"/>
      <c r="B22" s="50" t="s">
        <v>117</v>
      </c>
      <c r="C22" s="51">
        <v>2991.7206000000006</v>
      </c>
      <c r="F22" s="49" t="s">
        <v>108</v>
      </c>
      <c r="G22" s="52" t="s">
        <v>110</v>
      </c>
      <c r="H22" s="53" t="s">
        <v>85</v>
      </c>
      <c r="I22" s="54">
        <v>6920.1</v>
      </c>
      <c r="L22" s="49" t="s">
        <v>111</v>
      </c>
      <c r="M22" s="55" t="s">
        <v>117</v>
      </c>
      <c r="N22" s="47">
        <f t="shared" si="0"/>
        <v>37323</v>
      </c>
      <c r="O22" s="41" t="str">
        <f t="shared" si="1"/>
        <v>Practical Business Modeling Course</v>
      </c>
    </row>
    <row r="23" spans="1:15">
      <c r="A23" s="56"/>
      <c r="B23" s="57" t="s">
        <v>118</v>
      </c>
      <c r="C23" s="58">
        <v>7683.5879999999997</v>
      </c>
      <c r="F23" s="49" t="s">
        <v>108</v>
      </c>
      <c r="G23" s="52" t="s">
        <v>110</v>
      </c>
      <c r="H23" s="53" t="s">
        <v>82</v>
      </c>
      <c r="I23" s="54">
        <v>2768.04</v>
      </c>
      <c r="L23" s="56" t="s">
        <v>111</v>
      </c>
      <c r="M23" s="59" t="s">
        <v>118</v>
      </c>
      <c r="N23" s="47">
        <f t="shared" si="0"/>
        <v>65934</v>
      </c>
      <c r="O23" s="41" t="str">
        <f t="shared" si="1"/>
        <v>Project Finance - Automated Schedules</v>
      </c>
    </row>
    <row r="24" spans="1:15">
      <c r="F24" s="49" t="s">
        <v>108</v>
      </c>
      <c r="G24" s="44" t="s">
        <v>112</v>
      </c>
      <c r="H24" s="42" t="s">
        <v>74</v>
      </c>
      <c r="I24" s="43">
        <v>8910</v>
      </c>
    </row>
    <row r="25" spans="1:15">
      <c r="F25" s="49" t="s">
        <v>108</v>
      </c>
      <c r="G25" s="52" t="s">
        <v>112</v>
      </c>
      <c r="H25" s="53" t="s">
        <v>92</v>
      </c>
      <c r="I25" s="54">
        <v>11868.119999999999</v>
      </c>
    </row>
    <row r="26" spans="1:15">
      <c r="F26" s="49" t="s">
        <v>108</v>
      </c>
      <c r="G26" s="52" t="s">
        <v>112</v>
      </c>
      <c r="H26" s="53" t="s">
        <v>77</v>
      </c>
      <c r="I26" s="54">
        <v>4950</v>
      </c>
    </row>
    <row r="27" spans="1:15">
      <c r="F27" s="49" t="s">
        <v>108</v>
      </c>
      <c r="G27" s="52" t="s">
        <v>112</v>
      </c>
      <c r="H27" s="53" t="s">
        <v>62</v>
      </c>
      <c r="I27" s="54">
        <v>0</v>
      </c>
    </row>
    <row r="28" spans="1:15">
      <c r="F28" s="49" t="s">
        <v>108</v>
      </c>
      <c r="G28" s="52" t="s">
        <v>112</v>
      </c>
      <c r="H28" s="53" t="s">
        <v>71</v>
      </c>
      <c r="I28" s="54">
        <v>7128</v>
      </c>
    </row>
    <row r="29" spans="1:15">
      <c r="F29" s="49" t="s">
        <v>108</v>
      </c>
      <c r="G29" s="52" t="s">
        <v>112</v>
      </c>
      <c r="H29" s="53" t="s">
        <v>79</v>
      </c>
      <c r="I29" s="54">
        <v>9900</v>
      </c>
    </row>
    <row r="30" spans="1:15">
      <c r="F30" s="49" t="s">
        <v>108</v>
      </c>
      <c r="G30" s="52" t="s">
        <v>112</v>
      </c>
      <c r="H30" s="53" t="s">
        <v>93</v>
      </c>
      <c r="I30" s="54">
        <v>8613</v>
      </c>
    </row>
    <row r="31" spans="1:15">
      <c r="F31" s="49" t="s">
        <v>108</v>
      </c>
      <c r="G31" s="52" t="s">
        <v>112</v>
      </c>
      <c r="H31" s="53" t="s">
        <v>89</v>
      </c>
      <c r="I31" s="54">
        <v>3564</v>
      </c>
    </row>
    <row r="32" spans="1:15">
      <c r="F32" s="49" t="s">
        <v>108</v>
      </c>
      <c r="G32" s="52" t="s">
        <v>112</v>
      </c>
      <c r="H32" s="53" t="s">
        <v>82</v>
      </c>
      <c r="I32" s="54">
        <v>5536.08</v>
      </c>
    </row>
    <row r="33" spans="6:9">
      <c r="F33" s="49" t="s">
        <v>108</v>
      </c>
      <c r="G33" s="52" t="s">
        <v>112</v>
      </c>
      <c r="H33" s="53" t="s">
        <v>87</v>
      </c>
      <c r="I33" s="54">
        <v>11705.759999999998</v>
      </c>
    </row>
    <row r="34" spans="6:9">
      <c r="F34" s="49" t="s">
        <v>108</v>
      </c>
      <c r="G34" s="44" t="s">
        <v>114</v>
      </c>
      <c r="H34" s="42" t="s">
        <v>74</v>
      </c>
      <c r="I34" s="43">
        <v>1980</v>
      </c>
    </row>
    <row r="35" spans="6:9">
      <c r="F35" s="49" t="s">
        <v>108</v>
      </c>
      <c r="G35" s="52" t="s">
        <v>114</v>
      </c>
      <c r="H35" s="53" t="s">
        <v>77</v>
      </c>
      <c r="I35" s="54">
        <v>7920</v>
      </c>
    </row>
    <row r="36" spans="6:9">
      <c r="F36" s="49" t="s">
        <v>108</v>
      </c>
      <c r="G36" s="52" t="s">
        <v>114</v>
      </c>
      <c r="H36" s="53" t="s">
        <v>62</v>
      </c>
      <c r="I36" s="54">
        <v>0</v>
      </c>
    </row>
    <row r="37" spans="6:9">
      <c r="F37" s="49" t="s">
        <v>108</v>
      </c>
      <c r="G37" s="52" t="s">
        <v>114</v>
      </c>
      <c r="H37" s="53" t="s">
        <v>71</v>
      </c>
      <c r="I37" s="54">
        <v>5346</v>
      </c>
    </row>
    <row r="38" spans="6:9">
      <c r="F38" s="49" t="s">
        <v>108</v>
      </c>
      <c r="G38" s="52" t="s">
        <v>114</v>
      </c>
      <c r="H38" s="53" t="s">
        <v>67</v>
      </c>
      <c r="I38" s="54">
        <v>2376</v>
      </c>
    </row>
    <row r="39" spans="6:9">
      <c r="F39" s="49" t="s">
        <v>108</v>
      </c>
      <c r="G39" s="52" t="s">
        <v>114</v>
      </c>
      <c r="H39" s="53" t="s">
        <v>79</v>
      </c>
      <c r="I39" s="54">
        <v>1980</v>
      </c>
    </row>
    <row r="40" spans="6:9">
      <c r="F40" s="49" t="s">
        <v>108</v>
      </c>
      <c r="G40" s="52" t="s">
        <v>114</v>
      </c>
      <c r="H40" s="53" t="s">
        <v>93</v>
      </c>
      <c r="I40" s="54">
        <v>8613</v>
      </c>
    </row>
    <row r="41" spans="6:9">
      <c r="F41" s="49" t="s">
        <v>108</v>
      </c>
      <c r="G41" s="52" t="s">
        <v>114</v>
      </c>
      <c r="H41" s="53" t="s">
        <v>89</v>
      </c>
      <c r="I41" s="54">
        <v>21384</v>
      </c>
    </row>
    <row r="42" spans="6:9">
      <c r="F42" s="49" t="s">
        <v>108</v>
      </c>
      <c r="G42" s="52" t="s">
        <v>114</v>
      </c>
      <c r="H42" s="53" t="s">
        <v>85</v>
      </c>
      <c r="I42" s="54">
        <v>1384.02</v>
      </c>
    </row>
    <row r="43" spans="6:9">
      <c r="F43" s="49" t="s">
        <v>108</v>
      </c>
      <c r="G43" s="52" t="s">
        <v>114</v>
      </c>
      <c r="H43" s="53" t="s">
        <v>82</v>
      </c>
      <c r="I43" s="54">
        <v>1384.02</v>
      </c>
    </row>
    <row r="44" spans="6:9">
      <c r="F44" s="49" t="s">
        <v>108</v>
      </c>
      <c r="G44" s="52" t="s">
        <v>114</v>
      </c>
      <c r="H44" s="53" t="s">
        <v>87</v>
      </c>
      <c r="I44" s="54">
        <v>7316.0999999999995</v>
      </c>
    </row>
    <row r="45" spans="6:9">
      <c r="F45" s="49" t="s">
        <v>108</v>
      </c>
      <c r="G45" s="44" t="s">
        <v>115</v>
      </c>
      <c r="H45" s="42" t="s">
        <v>74</v>
      </c>
      <c r="I45" s="43">
        <v>11880</v>
      </c>
    </row>
    <row r="46" spans="6:9">
      <c r="F46" s="49" t="s">
        <v>108</v>
      </c>
      <c r="G46" s="52" t="s">
        <v>115</v>
      </c>
      <c r="H46" s="53" t="s">
        <v>92</v>
      </c>
      <c r="I46" s="54">
        <v>7912.08</v>
      </c>
    </row>
    <row r="47" spans="6:9">
      <c r="F47" s="49" t="s">
        <v>108</v>
      </c>
      <c r="G47" s="52" t="s">
        <v>115</v>
      </c>
      <c r="H47" s="53" t="s">
        <v>77</v>
      </c>
      <c r="I47" s="54">
        <v>3960</v>
      </c>
    </row>
    <row r="48" spans="6:9">
      <c r="F48" s="49" t="s">
        <v>108</v>
      </c>
      <c r="G48" s="52" t="s">
        <v>115</v>
      </c>
      <c r="H48" s="53" t="s">
        <v>62</v>
      </c>
      <c r="I48" s="54">
        <v>0</v>
      </c>
    </row>
    <row r="49" spans="6:9">
      <c r="F49" s="49" t="s">
        <v>108</v>
      </c>
      <c r="G49" s="52" t="s">
        <v>115</v>
      </c>
      <c r="H49" s="53" t="s">
        <v>71</v>
      </c>
      <c r="I49" s="54">
        <v>3564</v>
      </c>
    </row>
    <row r="50" spans="6:9">
      <c r="F50" s="49" t="s">
        <v>108</v>
      </c>
      <c r="G50" s="52" t="s">
        <v>115</v>
      </c>
      <c r="H50" s="53" t="s">
        <v>67</v>
      </c>
      <c r="I50" s="54">
        <v>3960</v>
      </c>
    </row>
    <row r="51" spans="6:9">
      <c r="F51" s="49" t="s">
        <v>108</v>
      </c>
      <c r="G51" s="52" t="s">
        <v>115</v>
      </c>
      <c r="H51" s="53" t="s">
        <v>79</v>
      </c>
      <c r="I51" s="54">
        <v>12870</v>
      </c>
    </row>
    <row r="52" spans="6:9">
      <c r="F52" s="49" t="s">
        <v>108</v>
      </c>
      <c r="G52" s="52" t="s">
        <v>115</v>
      </c>
      <c r="H52" s="53" t="s">
        <v>93</v>
      </c>
      <c r="I52" s="54">
        <v>11484</v>
      </c>
    </row>
    <row r="53" spans="6:9">
      <c r="F53" s="49" t="s">
        <v>108</v>
      </c>
      <c r="G53" s="52" t="s">
        <v>115</v>
      </c>
      <c r="H53" s="53" t="s">
        <v>89</v>
      </c>
      <c r="I53" s="54">
        <v>7128</v>
      </c>
    </row>
    <row r="54" spans="6:9">
      <c r="F54" s="49" t="s">
        <v>108</v>
      </c>
      <c r="G54" s="52" t="s">
        <v>115</v>
      </c>
      <c r="H54" s="53" t="s">
        <v>85</v>
      </c>
      <c r="I54" s="54">
        <v>12456.18</v>
      </c>
    </row>
    <row r="55" spans="6:9">
      <c r="F55" s="49" t="s">
        <v>108</v>
      </c>
      <c r="G55" s="52" t="s">
        <v>115</v>
      </c>
      <c r="H55" s="53" t="s">
        <v>82</v>
      </c>
      <c r="I55" s="54">
        <v>15224.220000000001</v>
      </c>
    </row>
    <row r="56" spans="6:9">
      <c r="F56" s="49" t="s">
        <v>108</v>
      </c>
      <c r="G56" s="52" t="s">
        <v>115</v>
      </c>
      <c r="H56" s="53" t="s">
        <v>87</v>
      </c>
      <c r="I56" s="54">
        <v>5852.8799999999992</v>
      </c>
    </row>
    <row r="57" spans="6:9">
      <c r="F57" s="49" t="s">
        <v>108</v>
      </c>
      <c r="G57" s="44" t="s">
        <v>116</v>
      </c>
      <c r="H57" s="42" t="s">
        <v>74</v>
      </c>
      <c r="I57" s="43">
        <v>5940</v>
      </c>
    </row>
    <row r="58" spans="6:9">
      <c r="F58" s="49" t="s">
        <v>108</v>
      </c>
      <c r="G58" s="52" t="s">
        <v>116</v>
      </c>
      <c r="H58" s="53" t="s">
        <v>92</v>
      </c>
      <c r="I58" s="54">
        <v>9890.0999999999985</v>
      </c>
    </row>
    <row r="59" spans="6:9">
      <c r="F59" s="49" t="s">
        <v>108</v>
      </c>
      <c r="G59" s="52" t="s">
        <v>116</v>
      </c>
      <c r="H59" s="53" t="s">
        <v>77</v>
      </c>
      <c r="I59" s="54">
        <v>6930</v>
      </c>
    </row>
    <row r="60" spans="6:9">
      <c r="F60" s="49" t="s">
        <v>108</v>
      </c>
      <c r="G60" s="52" t="s">
        <v>116</v>
      </c>
      <c r="H60" s="53" t="s">
        <v>62</v>
      </c>
      <c r="I60" s="54">
        <v>0</v>
      </c>
    </row>
    <row r="61" spans="6:9">
      <c r="F61" s="49" t="s">
        <v>108</v>
      </c>
      <c r="G61" s="52" t="s">
        <v>116</v>
      </c>
      <c r="H61" s="53" t="s">
        <v>71</v>
      </c>
      <c r="I61" s="54">
        <v>6237</v>
      </c>
    </row>
    <row r="62" spans="6:9">
      <c r="F62" s="49" t="s">
        <v>108</v>
      </c>
      <c r="G62" s="52" t="s">
        <v>116</v>
      </c>
      <c r="H62" s="53" t="s">
        <v>67</v>
      </c>
      <c r="I62" s="54">
        <v>2376</v>
      </c>
    </row>
    <row r="63" spans="6:9">
      <c r="F63" s="49" t="s">
        <v>108</v>
      </c>
      <c r="G63" s="52" t="s">
        <v>116</v>
      </c>
      <c r="H63" s="53" t="s">
        <v>79</v>
      </c>
      <c r="I63" s="54">
        <v>3960</v>
      </c>
    </row>
    <row r="64" spans="6:9">
      <c r="F64" s="49" t="s">
        <v>108</v>
      </c>
      <c r="G64" s="52" t="s">
        <v>116</v>
      </c>
      <c r="H64" s="53" t="s">
        <v>93</v>
      </c>
      <c r="I64" s="54">
        <v>5742</v>
      </c>
    </row>
    <row r="65" spans="6:9">
      <c r="F65" s="49" t="s">
        <v>108</v>
      </c>
      <c r="G65" s="52" t="s">
        <v>116</v>
      </c>
      <c r="H65" s="53" t="s">
        <v>89</v>
      </c>
      <c r="I65" s="54">
        <v>5346</v>
      </c>
    </row>
    <row r="66" spans="6:9">
      <c r="F66" s="49" t="s">
        <v>108</v>
      </c>
      <c r="G66" s="52" t="s">
        <v>116</v>
      </c>
      <c r="H66" s="53" t="s">
        <v>85</v>
      </c>
      <c r="I66" s="54">
        <v>5536.08</v>
      </c>
    </row>
    <row r="67" spans="6:9">
      <c r="F67" s="49" t="s">
        <v>108</v>
      </c>
      <c r="G67" s="52" t="s">
        <v>116</v>
      </c>
      <c r="H67" s="53" t="s">
        <v>82</v>
      </c>
      <c r="I67" s="54">
        <v>5536.08</v>
      </c>
    </row>
    <row r="68" spans="6:9">
      <c r="F68" s="49" t="s">
        <v>108</v>
      </c>
      <c r="G68" s="52" t="s">
        <v>116</v>
      </c>
      <c r="H68" s="53" t="s">
        <v>87</v>
      </c>
      <c r="I68" s="54">
        <v>10242.539999999999</v>
      </c>
    </row>
    <row r="69" spans="6:9">
      <c r="F69" s="49" t="s">
        <v>108</v>
      </c>
      <c r="G69" s="44" t="s">
        <v>117</v>
      </c>
      <c r="H69" s="42" t="s">
        <v>74</v>
      </c>
      <c r="I69" s="43">
        <v>7920</v>
      </c>
    </row>
    <row r="70" spans="6:9">
      <c r="F70" s="49" t="s">
        <v>108</v>
      </c>
      <c r="G70" s="52" t="s">
        <v>117</v>
      </c>
      <c r="H70" s="53" t="s">
        <v>92</v>
      </c>
      <c r="I70" s="54">
        <v>15824.16</v>
      </c>
    </row>
    <row r="71" spans="6:9">
      <c r="F71" s="49" t="s">
        <v>108</v>
      </c>
      <c r="G71" s="52" t="s">
        <v>117</v>
      </c>
      <c r="H71" s="53" t="s">
        <v>77</v>
      </c>
      <c r="I71" s="54">
        <v>6930</v>
      </c>
    </row>
    <row r="72" spans="6:9">
      <c r="F72" s="49" t="s">
        <v>108</v>
      </c>
      <c r="G72" s="52" t="s">
        <v>117</v>
      </c>
      <c r="H72" s="53" t="s">
        <v>62</v>
      </c>
      <c r="I72" s="54">
        <v>0</v>
      </c>
    </row>
    <row r="73" spans="6:9">
      <c r="F73" s="49" t="s">
        <v>108</v>
      </c>
      <c r="G73" s="52" t="s">
        <v>117</v>
      </c>
      <c r="H73" s="53" t="s">
        <v>71</v>
      </c>
      <c r="I73" s="54">
        <v>4455</v>
      </c>
    </row>
    <row r="74" spans="6:9">
      <c r="F74" s="49" t="s">
        <v>108</v>
      </c>
      <c r="G74" s="52" t="s">
        <v>117</v>
      </c>
      <c r="H74" s="53" t="s">
        <v>67</v>
      </c>
      <c r="I74" s="54">
        <v>3960</v>
      </c>
    </row>
    <row r="75" spans="6:9">
      <c r="F75" s="49" t="s">
        <v>108</v>
      </c>
      <c r="G75" s="52" t="s">
        <v>117</v>
      </c>
      <c r="H75" s="53" t="s">
        <v>79</v>
      </c>
      <c r="I75" s="54">
        <v>4950</v>
      </c>
    </row>
    <row r="76" spans="6:9">
      <c r="F76" s="49" t="s">
        <v>108</v>
      </c>
      <c r="G76" s="52" t="s">
        <v>117</v>
      </c>
      <c r="H76" s="53" t="s">
        <v>89</v>
      </c>
      <c r="I76" s="54">
        <v>10692</v>
      </c>
    </row>
    <row r="77" spans="6:9">
      <c r="F77" s="49" t="s">
        <v>108</v>
      </c>
      <c r="G77" s="52" t="s">
        <v>117</v>
      </c>
      <c r="H77" s="53" t="s">
        <v>85</v>
      </c>
      <c r="I77" s="54">
        <v>2768.04</v>
      </c>
    </row>
    <row r="78" spans="6:9">
      <c r="F78" s="49" t="s">
        <v>108</v>
      </c>
      <c r="G78" s="52" t="s">
        <v>117</v>
      </c>
      <c r="H78" s="53" t="s">
        <v>82</v>
      </c>
      <c r="I78" s="54">
        <v>27680.399999999994</v>
      </c>
    </row>
    <row r="79" spans="6:9">
      <c r="F79" s="49" t="s">
        <v>108</v>
      </c>
      <c r="G79" s="52" t="s">
        <v>117</v>
      </c>
      <c r="H79" s="53" t="s">
        <v>87</v>
      </c>
      <c r="I79" s="54">
        <v>5852.8799999999992</v>
      </c>
    </row>
    <row r="80" spans="6:9">
      <c r="F80" s="49" t="s">
        <v>108</v>
      </c>
      <c r="G80" s="44" t="s">
        <v>118</v>
      </c>
      <c r="H80" s="42" t="s">
        <v>74</v>
      </c>
      <c r="I80" s="43">
        <v>1980</v>
      </c>
    </row>
    <row r="81" spans="6:9">
      <c r="F81" s="49" t="s">
        <v>108</v>
      </c>
      <c r="G81" s="52" t="s">
        <v>118</v>
      </c>
      <c r="H81" s="53" t="s">
        <v>92</v>
      </c>
      <c r="I81" s="54">
        <v>1978.02</v>
      </c>
    </row>
    <row r="82" spans="6:9">
      <c r="F82" s="49" t="s">
        <v>108</v>
      </c>
      <c r="G82" s="52" t="s">
        <v>118</v>
      </c>
      <c r="H82" s="53" t="s">
        <v>77</v>
      </c>
      <c r="I82" s="54">
        <v>2970</v>
      </c>
    </row>
    <row r="83" spans="6:9">
      <c r="F83" s="49" t="s">
        <v>108</v>
      </c>
      <c r="G83" s="52" t="s">
        <v>118</v>
      </c>
      <c r="H83" s="53" t="s">
        <v>62</v>
      </c>
      <c r="I83" s="54">
        <v>0</v>
      </c>
    </row>
    <row r="84" spans="6:9">
      <c r="F84" s="49" t="s">
        <v>108</v>
      </c>
      <c r="G84" s="52" t="s">
        <v>118</v>
      </c>
      <c r="H84" s="53" t="s">
        <v>71</v>
      </c>
      <c r="I84" s="54">
        <v>2673</v>
      </c>
    </row>
    <row r="85" spans="6:9">
      <c r="F85" s="49" t="s">
        <v>108</v>
      </c>
      <c r="G85" s="52" t="s">
        <v>118</v>
      </c>
      <c r="H85" s="53" t="s">
        <v>67</v>
      </c>
      <c r="I85" s="54">
        <v>4356</v>
      </c>
    </row>
    <row r="86" spans="6:9">
      <c r="F86" s="49" t="s">
        <v>108</v>
      </c>
      <c r="G86" s="52" t="s">
        <v>118</v>
      </c>
      <c r="H86" s="53" t="s">
        <v>79</v>
      </c>
      <c r="I86" s="54">
        <v>1980</v>
      </c>
    </row>
    <row r="87" spans="6:9">
      <c r="F87" s="49" t="s">
        <v>108</v>
      </c>
      <c r="G87" s="52" t="s">
        <v>118</v>
      </c>
      <c r="H87" s="53" t="s">
        <v>93</v>
      </c>
      <c r="I87" s="54">
        <v>2871</v>
      </c>
    </row>
    <row r="88" spans="6:9">
      <c r="F88" s="49" t="s">
        <v>108</v>
      </c>
      <c r="G88" s="52" t="s">
        <v>118</v>
      </c>
      <c r="H88" s="53" t="s">
        <v>89</v>
      </c>
      <c r="I88" s="54">
        <v>10692</v>
      </c>
    </row>
    <row r="89" spans="6:9">
      <c r="F89" s="49" t="s">
        <v>108</v>
      </c>
      <c r="G89" s="52" t="s">
        <v>118</v>
      </c>
      <c r="H89" s="53" t="s">
        <v>85</v>
      </c>
      <c r="I89" s="54">
        <v>9688.14</v>
      </c>
    </row>
    <row r="90" spans="6:9">
      <c r="F90" s="49" t="s">
        <v>108</v>
      </c>
      <c r="G90" s="52" t="s">
        <v>118</v>
      </c>
      <c r="H90" s="53" t="s">
        <v>82</v>
      </c>
      <c r="I90" s="54">
        <v>6920.0999999999995</v>
      </c>
    </row>
    <row r="91" spans="6:9">
      <c r="F91" s="49" t="s">
        <v>108</v>
      </c>
      <c r="G91" s="52" t="s">
        <v>118</v>
      </c>
      <c r="H91" s="53" t="s">
        <v>87</v>
      </c>
      <c r="I91" s="54">
        <v>2926.4399999999996</v>
      </c>
    </row>
    <row r="92" spans="6:9">
      <c r="F92" s="49" t="s">
        <v>108</v>
      </c>
      <c r="G92" s="44" t="s">
        <v>119</v>
      </c>
      <c r="H92" s="42" t="s">
        <v>74</v>
      </c>
      <c r="I92" s="43">
        <v>24750</v>
      </c>
    </row>
    <row r="93" spans="6:9">
      <c r="F93" s="49" t="s">
        <v>108</v>
      </c>
      <c r="G93" s="52" t="s">
        <v>119</v>
      </c>
      <c r="H93" s="53" t="s">
        <v>92</v>
      </c>
      <c r="I93" s="54">
        <v>17802.18</v>
      </c>
    </row>
    <row r="94" spans="6:9">
      <c r="F94" s="49" t="s">
        <v>108</v>
      </c>
      <c r="G94" s="52" t="s">
        <v>119</v>
      </c>
      <c r="H94" s="53" t="s">
        <v>77</v>
      </c>
      <c r="I94" s="54">
        <v>17820</v>
      </c>
    </row>
    <row r="95" spans="6:9">
      <c r="F95" s="49" t="s">
        <v>108</v>
      </c>
      <c r="G95" s="52" t="s">
        <v>119</v>
      </c>
      <c r="H95" s="53" t="s">
        <v>62</v>
      </c>
      <c r="I95" s="54">
        <v>0</v>
      </c>
    </row>
    <row r="96" spans="6:9">
      <c r="F96" s="49" t="s">
        <v>108</v>
      </c>
      <c r="G96" s="52" t="s">
        <v>119</v>
      </c>
      <c r="H96" s="53" t="s">
        <v>71</v>
      </c>
      <c r="I96" s="54">
        <v>12474</v>
      </c>
    </row>
    <row r="97" spans="6:9">
      <c r="F97" s="49" t="s">
        <v>108</v>
      </c>
      <c r="G97" s="52" t="s">
        <v>119</v>
      </c>
      <c r="H97" s="53" t="s">
        <v>67</v>
      </c>
      <c r="I97" s="54">
        <v>792</v>
      </c>
    </row>
    <row r="98" spans="6:9">
      <c r="F98" s="49" t="s">
        <v>108</v>
      </c>
      <c r="G98" s="52" t="s">
        <v>119</v>
      </c>
      <c r="H98" s="53" t="s">
        <v>79</v>
      </c>
      <c r="I98" s="54">
        <v>9900</v>
      </c>
    </row>
    <row r="99" spans="6:9">
      <c r="F99" s="49" t="s">
        <v>108</v>
      </c>
      <c r="G99" s="52" t="s">
        <v>119</v>
      </c>
      <c r="H99" s="53" t="s">
        <v>93</v>
      </c>
      <c r="I99" s="54">
        <v>25839</v>
      </c>
    </row>
    <row r="100" spans="6:9">
      <c r="F100" s="49" t="s">
        <v>108</v>
      </c>
      <c r="G100" s="52" t="s">
        <v>119</v>
      </c>
      <c r="H100" s="53" t="s">
        <v>89</v>
      </c>
      <c r="I100" s="54">
        <v>8910</v>
      </c>
    </row>
    <row r="101" spans="6:9">
      <c r="F101" s="49" t="s">
        <v>108</v>
      </c>
      <c r="G101" s="52" t="s">
        <v>119</v>
      </c>
      <c r="H101" s="53" t="s">
        <v>85</v>
      </c>
      <c r="I101" s="54">
        <v>1384.02</v>
      </c>
    </row>
    <row r="102" spans="6:9">
      <c r="F102" s="49" t="s">
        <v>108</v>
      </c>
      <c r="G102" s="52" t="s">
        <v>119</v>
      </c>
      <c r="H102" s="53" t="s">
        <v>82</v>
      </c>
      <c r="I102" s="54">
        <v>17992.259999999998</v>
      </c>
    </row>
    <row r="103" spans="6:9">
      <c r="F103" s="49" t="s">
        <v>108</v>
      </c>
      <c r="G103" s="52" t="s">
        <v>119</v>
      </c>
      <c r="H103" s="53" t="s">
        <v>87</v>
      </c>
      <c r="I103" s="54">
        <v>17558.64</v>
      </c>
    </row>
    <row r="104" spans="6:9">
      <c r="F104" s="49" t="s">
        <v>108</v>
      </c>
      <c r="G104" s="44" t="s">
        <v>120</v>
      </c>
      <c r="H104" s="42" t="s">
        <v>74</v>
      </c>
      <c r="I104" s="43">
        <v>11880</v>
      </c>
    </row>
    <row r="105" spans="6:9">
      <c r="F105" s="49" t="s">
        <v>108</v>
      </c>
      <c r="G105" s="52" t="s">
        <v>120</v>
      </c>
      <c r="H105" s="53" t="s">
        <v>92</v>
      </c>
      <c r="I105" s="54">
        <v>5934.0599999999995</v>
      </c>
    </row>
    <row r="106" spans="6:9">
      <c r="F106" s="49" t="s">
        <v>108</v>
      </c>
      <c r="G106" s="52" t="s">
        <v>120</v>
      </c>
      <c r="H106" s="53" t="s">
        <v>77</v>
      </c>
      <c r="I106" s="54">
        <v>8910</v>
      </c>
    </row>
    <row r="107" spans="6:9">
      <c r="F107" s="49" t="s">
        <v>108</v>
      </c>
      <c r="G107" s="52" t="s">
        <v>120</v>
      </c>
      <c r="H107" s="53" t="s">
        <v>62</v>
      </c>
      <c r="I107" s="54">
        <v>0</v>
      </c>
    </row>
    <row r="108" spans="6:9">
      <c r="F108" s="49" t="s">
        <v>108</v>
      </c>
      <c r="G108" s="52" t="s">
        <v>120</v>
      </c>
      <c r="H108" s="53" t="s">
        <v>71</v>
      </c>
      <c r="I108" s="54">
        <v>8910</v>
      </c>
    </row>
    <row r="109" spans="6:9">
      <c r="F109" s="49" t="s">
        <v>108</v>
      </c>
      <c r="G109" s="52" t="s">
        <v>120</v>
      </c>
      <c r="H109" s="53" t="s">
        <v>67</v>
      </c>
      <c r="I109" s="54">
        <v>6336</v>
      </c>
    </row>
    <row r="110" spans="6:9">
      <c r="F110" s="49" t="s">
        <v>108</v>
      </c>
      <c r="G110" s="52" t="s">
        <v>120</v>
      </c>
      <c r="H110" s="53" t="s">
        <v>93</v>
      </c>
      <c r="I110" s="54">
        <v>31581</v>
      </c>
    </row>
    <row r="111" spans="6:9">
      <c r="F111" s="49" t="s">
        <v>108</v>
      </c>
      <c r="G111" s="52" t="s">
        <v>120</v>
      </c>
      <c r="H111" s="53" t="s">
        <v>89</v>
      </c>
      <c r="I111" s="54">
        <v>26730</v>
      </c>
    </row>
    <row r="112" spans="6:9">
      <c r="F112" s="49" t="s">
        <v>108</v>
      </c>
      <c r="G112" s="52" t="s">
        <v>120</v>
      </c>
      <c r="H112" s="53" t="s">
        <v>85</v>
      </c>
      <c r="I112" s="54">
        <v>5536.08</v>
      </c>
    </row>
    <row r="113" spans="6:9">
      <c r="F113" s="49" t="s">
        <v>108</v>
      </c>
      <c r="G113" s="52" t="s">
        <v>120</v>
      </c>
      <c r="H113" s="53" t="s">
        <v>82</v>
      </c>
      <c r="I113" s="54">
        <v>11072.16</v>
      </c>
    </row>
    <row r="114" spans="6:9">
      <c r="F114" s="49" t="s">
        <v>108</v>
      </c>
      <c r="G114" s="52" t="s">
        <v>120</v>
      </c>
      <c r="H114" s="53" t="s">
        <v>87</v>
      </c>
      <c r="I114" s="54">
        <v>16095.419999999998</v>
      </c>
    </row>
    <row r="115" spans="6:9">
      <c r="F115" s="49" t="s">
        <v>108</v>
      </c>
      <c r="G115" s="44" t="s">
        <v>121</v>
      </c>
      <c r="H115" s="42" t="s">
        <v>74</v>
      </c>
      <c r="I115" s="43">
        <v>28710</v>
      </c>
    </row>
    <row r="116" spans="6:9">
      <c r="F116" s="49" t="s">
        <v>108</v>
      </c>
      <c r="G116" s="52" t="s">
        <v>121</v>
      </c>
      <c r="H116" s="53" t="s">
        <v>92</v>
      </c>
      <c r="I116" s="54">
        <v>1978.02</v>
      </c>
    </row>
    <row r="117" spans="6:9">
      <c r="F117" s="49" t="s">
        <v>108</v>
      </c>
      <c r="G117" s="52" t="s">
        <v>121</v>
      </c>
      <c r="H117" s="53" t="s">
        <v>77</v>
      </c>
      <c r="I117" s="54">
        <v>8910</v>
      </c>
    </row>
    <row r="118" spans="6:9">
      <c r="F118" s="49" t="s">
        <v>108</v>
      </c>
      <c r="G118" s="52" t="s">
        <v>121</v>
      </c>
      <c r="H118" s="53" t="s">
        <v>62</v>
      </c>
      <c r="I118" s="54">
        <v>0</v>
      </c>
    </row>
    <row r="119" spans="6:9">
      <c r="F119" s="49" t="s">
        <v>108</v>
      </c>
      <c r="G119" s="52" t="s">
        <v>121</v>
      </c>
      <c r="H119" s="53" t="s">
        <v>71</v>
      </c>
      <c r="I119" s="54">
        <v>8019</v>
      </c>
    </row>
    <row r="120" spans="6:9">
      <c r="F120" s="49" t="s">
        <v>108</v>
      </c>
      <c r="G120" s="52" t="s">
        <v>121</v>
      </c>
      <c r="H120" s="53" t="s">
        <v>67</v>
      </c>
      <c r="I120" s="54">
        <v>5544</v>
      </c>
    </row>
    <row r="121" spans="6:9">
      <c r="F121" s="49" t="s">
        <v>108</v>
      </c>
      <c r="G121" s="52" t="s">
        <v>121</v>
      </c>
      <c r="H121" s="53" t="s">
        <v>79</v>
      </c>
      <c r="I121" s="54">
        <v>18810</v>
      </c>
    </row>
    <row r="122" spans="6:9">
      <c r="F122" s="49" t="s">
        <v>108</v>
      </c>
      <c r="G122" s="52" t="s">
        <v>121</v>
      </c>
      <c r="H122" s="53" t="s">
        <v>93</v>
      </c>
      <c r="I122" s="54">
        <v>2871</v>
      </c>
    </row>
    <row r="123" spans="6:9">
      <c r="F123" s="49" t="s">
        <v>108</v>
      </c>
      <c r="G123" s="52" t="s">
        <v>121</v>
      </c>
      <c r="H123" s="53" t="s">
        <v>89</v>
      </c>
      <c r="I123" s="54">
        <v>21384</v>
      </c>
    </row>
    <row r="124" spans="6:9">
      <c r="F124" s="49" t="s">
        <v>108</v>
      </c>
      <c r="G124" s="52" t="s">
        <v>121</v>
      </c>
      <c r="H124" s="53" t="s">
        <v>85</v>
      </c>
      <c r="I124" s="54">
        <v>16608.239999999998</v>
      </c>
    </row>
    <row r="125" spans="6:9">
      <c r="F125" s="49" t="s">
        <v>108</v>
      </c>
      <c r="G125" s="52" t="s">
        <v>121</v>
      </c>
      <c r="H125" s="53" t="s">
        <v>82</v>
      </c>
      <c r="I125" s="54">
        <v>23528.339999999997</v>
      </c>
    </row>
    <row r="126" spans="6:9">
      <c r="F126" s="49" t="s">
        <v>108</v>
      </c>
      <c r="G126" s="52" t="s">
        <v>121</v>
      </c>
      <c r="H126" s="53" t="s">
        <v>87</v>
      </c>
      <c r="I126" s="54">
        <v>10242.539999999999</v>
      </c>
    </row>
    <row r="127" spans="6:9">
      <c r="F127" s="49" t="s">
        <v>108</v>
      </c>
      <c r="G127" s="44" t="s">
        <v>122</v>
      </c>
      <c r="H127" s="42" t="s">
        <v>74</v>
      </c>
      <c r="I127" s="43">
        <v>11880</v>
      </c>
    </row>
    <row r="128" spans="6:9">
      <c r="F128" s="49" t="s">
        <v>108</v>
      </c>
      <c r="G128" s="52" t="s">
        <v>122</v>
      </c>
      <c r="H128" s="53" t="s">
        <v>92</v>
      </c>
      <c r="I128" s="54">
        <v>25714.260000000002</v>
      </c>
    </row>
    <row r="129" spans="6:9">
      <c r="F129" s="49" t="s">
        <v>108</v>
      </c>
      <c r="G129" s="52" t="s">
        <v>122</v>
      </c>
      <c r="H129" s="53" t="s">
        <v>77</v>
      </c>
      <c r="I129" s="54">
        <v>18810</v>
      </c>
    </row>
    <row r="130" spans="6:9">
      <c r="F130" s="49" t="s">
        <v>108</v>
      </c>
      <c r="G130" s="52" t="s">
        <v>122</v>
      </c>
      <c r="H130" s="53" t="s">
        <v>62</v>
      </c>
      <c r="I130" s="54">
        <v>0</v>
      </c>
    </row>
    <row r="131" spans="6:9">
      <c r="F131" s="49" t="s">
        <v>108</v>
      </c>
      <c r="G131" s="52" t="s">
        <v>122</v>
      </c>
      <c r="H131" s="53" t="s">
        <v>71</v>
      </c>
      <c r="I131" s="54">
        <v>8910</v>
      </c>
    </row>
    <row r="132" spans="6:9">
      <c r="F132" s="49" t="s">
        <v>108</v>
      </c>
      <c r="G132" s="52" t="s">
        <v>122</v>
      </c>
      <c r="H132" s="53" t="s">
        <v>67</v>
      </c>
      <c r="I132" s="54">
        <v>4356</v>
      </c>
    </row>
    <row r="133" spans="6:9">
      <c r="F133" s="49" t="s">
        <v>108</v>
      </c>
      <c r="G133" s="52" t="s">
        <v>122</v>
      </c>
      <c r="H133" s="53" t="s">
        <v>79</v>
      </c>
      <c r="I133" s="54">
        <v>2970</v>
      </c>
    </row>
    <row r="134" spans="6:9">
      <c r="F134" s="49" t="s">
        <v>108</v>
      </c>
      <c r="G134" s="52" t="s">
        <v>122</v>
      </c>
      <c r="H134" s="53" t="s">
        <v>93</v>
      </c>
      <c r="I134" s="54">
        <v>20097</v>
      </c>
    </row>
    <row r="135" spans="6:9">
      <c r="F135" s="49" t="s">
        <v>108</v>
      </c>
      <c r="G135" s="52" t="s">
        <v>122</v>
      </c>
      <c r="H135" s="53" t="s">
        <v>89</v>
      </c>
      <c r="I135" s="54">
        <v>28512</v>
      </c>
    </row>
    <row r="136" spans="6:9">
      <c r="F136" s="49" t="s">
        <v>108</v>
      </c>
      <c r="G136" s="52" t="s">
        <v>122</v>
      </c>
      <c r="H136" s="53" t="s">
        <v>85</v>
      </c>
      <c r="I136" s="54">
        <v>20760.299999999996</v>
      </c>
    </row>
    <row r="137" spans="6:9">
      <c r="F137" s="49" t="s">
        <v>108</v>
      </c>
      <c r="G137" s="52" t="s">
        <v>122</v>
      </c>
      <c r="H137" s="53" t="s">
        <v>82</v>
      </c>
      <c r="I137" s="54">
        <v>17992.260000000002</v>
      </c>
    </row>
    <row r="138" spans="6:9">
      <c r="F138" s="49" t="s">
        <v>108</v>
      </c>
      <c r="G138" s="52" t="s">
        <v>122</v>
      </c>
      <c r="H138" s="53" t="s">
        <v>87</v>
      </c>
      <c r="I138" s="54">
        <v>26337.959999999995</v>
      </c>
    </row>
    <row r="139" spans="6:9">
      <c r="F139" s="42" t="s">
        <v>111</v>
      </c>
      <c r="G139" s="44" t="s">
        <v>109</v>
      </c>
      <c r="H139" s="42" t="s">
        <v>74</v>
      </c>
      <c r="I139" s="43">
        <v>38610</v>
      </c>
    </row>
    <row r="140" spans="6:9">
      <c r="F140" s="49" t="s">
        <v>111</v>
      </c>
      <c r="G140" s="52" t="s">
        <v>109</v>
      </c>
      <c r="H140" s="53" t="s">
        <v>92</v>
      </c>
      <c r="I140" s="54">
        <v>31648.32</v>
      </c>
    </row>
    <row r="141" spans="6:9">
      <c r="F141" s="49" t="s">
        <v>111</v>
      </c>
      <c r="G141" s="52" t="s">
        <v>109</v>
      </c>
      <c r="H141" s="53" t="s">
        <v>77</v>
      </c>
      <c r="I141" s="54">
        <v>9900</v>
      </c>
    </row>
    <row r="142" spans="6:9">
      <c r="F142" s="49" t="s">
        <v>111</v>
      </c>
      <c r="G142" s="52" t="s">
        <v>109</v>
      </c>
      <c r="H142" s="53" t="s">
        <v>62</v>
      </c>
      <c r="I142" s="54">
        <v>0</v>
      </c>
    </row>
    <row r="143" spans="6:9">
      <c r="F143" s="49" t="s">
        <v>111</v>
      </c>
      <c r="G143" s="52" t="s">
        <v>109</v>
      </c>
      <c r="H143" s="53" t="s">
        <v>71</v>
      </c>
      <c r="I143" s="54">
        <v>20493</v>
      </c>
    </row>
    <row r="144" spans="6:9">
      <c r="F144" s="49" t="s">
        <v>111</v>
      </c>
      <c r="G144" s="52" t="s">
        <v>109</v>
      </c>
      <c r="H144" s="53" t="s">
        <v>67</v>
      </c>
      <c r="I144" s="54">
        <v>6336</v>
      </c>
    </row>
    <row r="145" spans="6:9">
      <c r="F145" s="49" t="s">
        <v>111</v>
      </c>
      <c r="G145" s="52" t="s">
        <v>109</v>
      </c>
      <c r="H145" s="53" t="s">
        <v>79</v>
      </c>
      <c r="I145" s="54">
        <v>12870</v>
      </c>
    </row>
    <row r="146" spans="6:9">
      <c r="F146" s="49" t="s">
        <v>111</v>
      </c>
      <c r="G146" s="52" t="s">
        <v>109</v>
      </c>
      <c r="H146" s="53" t="s">
        <v>93</v>
      </c>
      <c r="I146" s="54">
        <v>37323</v>
      </c>
    </row>
    <row r="147" spans="6:9">
      <c r="F147" s="49" t="s">
        <v>111</v>
      </c>
      <c r="G147" s="52" t="s">
        <v>109</v>
      </c>
      <c r="H147" s="53" t="s">
        <v>89</v>
      </c>
      <c r="I147" s="54">
        <v>12474</v>
      </c>
    </row>
    <row r="148" spans="6:9">
      <c r="F148" s="49" t="s">
        <v>111</v>
      </c>
      <c r="G148" s="52" t="s">
        <v>109</v>
      </c>
      <c r="H148" s="53" t="s">
        <v>85</v>
      </c>
      <c r="I148" s="54">
        <v>11072.16</v>
      </c>
    </row>
    <row r="149" spans="6:9">
      <c r="F149" s="49" t="s">
        <v>111</v>
      </c>
      <c r="G149" s="52" t="s">
        <v>109</v>
      </c>
      <c r="H149" s="53" t="s">
        <v>82</v>
      </c>
      <c r="I149" s="54">
        <v>16608.240000000002</v>
      </c>
    </row>
    <row r="150" spans="6:9">
      <c r="F150" s="49" t="s">
        <v>111</v>
      </c>
      <c r="G150" s="52" t="s">
        <v>109</v>
      </c>
      <c r="H150" s="53" t="s">
        <v>87</v>
      </c>
      <c r="I150" s="54">
        <v>30727.62</v>
      </c>
    </row>
    <row r="151" spans="6:9">
      <c r="F151" s="49" t="s">
        <v>111</v>
      </c>
      <c r="G151" s="44" t="s">
        <v>110</v>
      </c>
      <c r="H151" s="42" t="s">
        <v>74</v>
      </c>
      <c r="I151" s="43">
        <v>20790</v>
      </c>
    </row>
    <row r="152" spans="6:9">
      <c r="F152" s="49" t="s">
        <v>111</v>
      </c>
      <c r="G152" s="52" t="s">
        <v>110</v>
      </c>
      <c r="H152" s="53" t="s">
        <v>92</v>
      </c>
      <c r="I152" s="54">
        <v>21758.22</v>
      </c>
    </row>
    <row r="153" spans="6:9">
      <c r="F153" s="49" t="s">
        <v>111</v>
      </c>
      <c r="G153" s="52" t="s">
        <v>110</v>
      </c>
      <c r="H153" s="53" t="s">
        <v>77</v>
      </c>
      <c r="I153" s="54">
        <v>12870</v>
      </c>
    </row>
    <row r="154" spans="6:9">
      <c r="F154" s="49" t="s">
        <v>111</v>
      </c>
      <c r="G154" s="52" t="s">
        <v>110</v>
      </c>
      <c r="H154" s="53" t="s">
        <v>62</v>
      </c>
      <c r="I154" s="54">
        <v>0</v>
      </c>
    </row>
    <row r="155" spans="6:9">
      <c r="F155" s="49" t="s">
        <v>111</v>
      </c>
      <c r="G155" s="52" t="s">
        <v>110</v>
      </c>
      <c r="H155" s="53" t="s">
        <v>71</v>
      </c>
      <c r="I155" s="54">
        <v>19602</v>
      </c>
    </row>
    <row r="156" spans="6:9">
      <c r="F156" s="49" t="s">
        <v>111</v>
      </c>
      <c r="G156" s="52" t="s">
        <v>110</v>
      </c>
      <c r="H156" s="53" t="s">
        <v>67</v>
      </c>
      <c r="I156" s="54">
        <v>9900</v>
      </c>
    </row>
    <row r="157" spans="6:9">
      <c r="F157" s="49" t="s">
        <v>111</v>
      </c>
      <c r="G157" s="52" t="s">
        <v>110</v>
      </c>
      <c r="H157" s="53" t="s">
        <v>79</v>
      </c>
      <c r="I157" s="54">
        <v>22770</v>
      </c>
    </row>
    <row r="158" spans="6:9">
      <c r="F158" s="49" t="s">
        <v>111</v>
      </c>
      <c r="G158" s="52" t="s">
        <v>110</v>
      </c>
      <c r="H158" s="53" t="s">
        <v>93</v>
      </c>
      <c r="I158" s="54">
        <v>40194</v>
      </c>
    </row>
    <row r="159" spans="6:9">
      <c r="F159" s="49" t="s">
        <v>111</v>
      </c>
      <c r="G159" s="52" t="s">
        <v>110</v>
      </c>
      <c r="H159" s="53" t="s">
        <v>89</v>
      </c>
      <c r="I159" s="54">
        <v>30294</v>
      </c>
    </row>
    <row r="160" spans="6:9">
      <c r="F160" s="49" t="s">
        <v>111</v>
      </c>
      <c r="G160" s="52" t="s">
        <v>110</v>
      </c>
      <c r="H160" s="53" t="s">
        <v>85</v>
      </c>
      <c r="I160" s="54">
        <v>20760.300000000003</v>
      </c>
    </row>
    <row r="161" spans="6:9">
      <c r="F161" s="49" t="s">
        <v>111</v>
      </c>
      <c r="G161" s="52" t="s">
        <v>110</v>
      </c>
      <c r="H161" s="53" t="s">
        <v>82</v>
      </c>
      <c r="I161" s="54">
        <v>27680.399999999998</v>
      </c>
    </row>
    <row r="162" spans="6:9">
      <c r="F162" s="49" t="s">
        <v>111</v>
      </c>
      <c r="G162" s="52" t="s">
        <v>110</v>
      </c>
      <c r="H162" s="53" t="s">
        <v>87</v>
      </c>
      <c r="I162" s="54">
        <v>32190.839999999997</v>
      </c>
    </row>
    <row r="163" spans="6:9">
      <c r="F163" s="49" t="s">
        <v>111</v>
      </c>
      <c r="G163" s="44" t="s">
        <v>112</v>
      </c>
      <c r="H163" s="42" t="s">
        <v>74</v>
      </c>
      <c r="I163" s="43">
        <v>15840</v>
      </c>
    </row>
    <row r="164" spans="6:9">
      <c r="F164" s="49" t="s">
        <v>111</v>
      </c>
      <c r="G164" s="52" t="s">
        <v>112</v>
      </c>
      <c r="H164" s="53" t="s">
        <v>92</v>
      </c>
      <c r="I164" s="54">
        <v>7912.08</v>
      </c>
    </row>
    <row r="165" spans="6:9">
      <c r="F165" s="49" t="s">
        <v>111</v>
      </c>
      <c r="G165" s="52" t="s">
        <v>112</v>
      </c>
      <c r="H165" s="53" t="s">
        <v>77</v>
      </c>
      <c r="I165" s="54">
        <v>990</v>
      </c>
    </row>
    <row r="166" spans="6:9">
      <c r="F166" s="49" t="s">
        <v>111</v>
      </c>
      <c r="G166" s="52" t="s">
        <v>112</v>
      </c>
      <c r="H166" s="53" t="s">
        <v>62</v>
      </c>
      <c r="I166" s="54">
        <v>0</v>
      </c>
    </row>
    <row r="167" spans="6:9">
      <c r="F167" s="49" t="s">
        <v>111</v>
      </c>
      <c r="G167" s="52" t="s">
        <v>112</v>
      </c>
      <c r="H167" s="53" t="s">
        <v>71</v>
      </c>
      <c r="I167" s="54">
        <v>8019</v>
      </c>
    </row>
    <row r="168" spans="6:9">
      <c r="F168" s="49" t="s">
        <v>111</v>
      </c>
      <c r="G168" s="52" t="s">
        <v>112</v>
      </c>
      <c r="H168" s="53" t="s">
        <v>67</v>
      </c>
      <c r="I168" s="54">
        <v>4752</v>
      </c>
    </row>
    <row r="169" spans="6:9">
      <c r="F169" s="49" t="s">
        <v>111</v>
      </c>
      <c r="G169" s="52" t="s">
        <v>112</v>
      </c>
      <c r="H169" s="53" t="s">
        <v>79</v>
      </c>
      <c r="I169" s="54">
        <v>12870</v>
      </c>
    </row>
    <row r="170" spans="6:9">
      <c r="F170" s="49" t="s">
        <v>111</v>
      </c>
      <c r="G170" s="52" t="s">
        <v>112</v>
      </c>
      <c r="H170" s="53" t="s">
        <v>93</v>
      </c>
      <c r="I170" s="54">
        <v>66033</v>
      </c>
    </row>
    <row r="171" spans="6:9">
      <c r="F171" s="49" t="s">
        <v>111</v>
      </c>
      <c r="G171" s="52" t="s">
        <v>112</v>
      </c>
      <c r="H171" s="53" t="s">
        <v>89</v>
      </c>
      <c r="I171" s="54">
        <v>39204</v>
      </c>
    </row>
    <row r="172" spans="6:9">
      <c r="F172" s="49" t="s">
        <v>111</v>
      </c>
      <c r="G172" s="52" t="s">
        <v>112</v>
      </c>
      <c r="H172" s="53" t="s">
        <v>85</v>
      </c>
      <c r="I172" s="54">
        <v>19376.28</v>
      </c>
    </row>
    <row r="173" spans="6:9">
      <c r="F173" s="49" t="s">
        <v>111</v>
      </c>
      <c r="G173" s="52" t="s">
        <v>112</v>
      </c>
      <c r="H173" s="53" t="s">
        <v>82</v>
      </c>
      <c r="I173" s="54">
        <v>23528.339999999997</v>
      </c>
    </row>
    <row r="174" spans="6:9">
      <c r="F174" s="49" t="s">
        <v>111</v>
      </c>
      <c r="G174" s="52" t="s">
        <v>112</v>
      </c>
      <c r="H174" s="53" t="s">
        <v>87</v>
      </c>
      <c r="I174" s="54">
        <v>8779.32</v>
      </c>
    </row>
    <row r="175" spans="6:9">
      <c r="F175" s="49" t="s">
        <v>111</v>
      </c>
      <c r="G175" s="44" t="s">
        <v>114</v>
      </c>
      <c r="H175" s="42" t="s">
        <v>74</v>
      </c>
      <c r="I175" s="43">
        <v>43560</v>
      </c>
    </row>
    <row r="176" spans="6:9">
      <c r="F176" s="49" t="s">
        <v>111</v>
      </c>
      <c r="G176" s="52" t="s">
        <v>114</v>
      </c>
      <c r="H176" s="53" t="s">
        <v>92</v>
      </c>
      <c r="I176" s="54">
        <v>39560.400000000001</v>
      </c>
    </row>
    <row r="177" spans="6:9">
      <c r="F177" s="49" t="s">
        <v>111</v>
      </c>
      <c r="G177" s="52" t="s">
        <v>114</v>
      </c>
      <c r="H177" s="53" t="s">
        <v>77</v>
      </c>
      <c r="I177" s="54">
        <v>24750</v>
      </c>
    </row>
    <row r="178" spans="6:9">
      <c r="F178" s="49" t="s">
        <v>111</v>
      </c>
      <c r="G178" s="52" t="s">
        <v>114</v>
      </c>
      <c r="H178" s="53" t="s">
        <v>62</v>
      </c>
      <c r="I178" s="54">
        <v>0</v>
      </c>
    </row>
    <row r="179" spans="6:9">
      <c r="F179" s="49" t="s">
        <v>111</v>
      </c>
      <c r="G179" s="52" t="s">
        <v>114</v>
      </c>
      <c r="H179" s="53" t="s">
        <v>71</v>
      </c>
      <c r="I179" s="54">
        <v>23166</v>
      </c>
    </row>
    <row r="180" spans="6:9">
      <c r="F180" s="49" t="s">
        <v>111</v>
      </c>
      <c r="G180" s="52" t="s">
        <v>114</v>
      </c>
      <c r="H180" s="53" t="s">
        <v>67</v>
      </c>
      <c r="I180" s="54">
        <v>11088</v>
      </c>
    </row>
    <row r="181" spans="6:9">
      <c r="F181" s="49" t="s">
        <v>111</v>
      </c>
      <c r="G181" s="52" t="s">
        <v>114</v>
      </c>
      <c r="H181" s="53" t="s">
        <v>79</v>
      </c>
      <c r="I181" s="54">
        <v>23760</v>
      </c>
    </row>
    <row r="182" spans="6:9">
      <c r="F182" s="49" t="s">
        <v>111</v>
      </c>
      <c r="G182" s="52" t="s">
        <v>114</v>
      </c>
      <c r="H182" s="53" t="s">
        <v>93</v>
      </c>
      <c r="I182" s="54">
        <v>54549</v>
      </c>
    </row>
    <row r="183" spans="6:9">
      <c r="F183" s="49" t="s">
        <v>111</v>
      </c>
      <c r="G183" s="52" t="s">
        <v>114</v>
      </c>
      <c r="H183" s="53" t="s">
        <v>89</v>
      </c>
      <c r="I183" s="54">
        <v>16038</v>
      </c>
    </row>
    <row r="184" spans="6:9">
      <c r="F184" s="49" t="s">
        <v>111</v>
      </c>
      <c r="G184" s="52" t="s">
        <v>114</v>
      </c>
      <c r="H184" s="53" t="s">
        <v>85</v>
      </c>
      <c r="I184" s="54">
        <v>15224.219999999998</v>
      </c>
    </row>
    <row r="185" spans="6:9">
      <c r="F185" s="49" t="s">
        <v>111</v>
      </c>
      <c r="G185" s="52" t="s">
        <v>114</v>
      </c>
      <c r="H185" s="53" t="s">
        <v>82</v>
      </c>
      <c r="I185" s="54">
        <v>20760.3</v>
      </c>
    </row>
    <row r="186" spans="6:9">
      <c r="F186" s="49" t="s">
        <v>111</v>
      </c>
      <c r="G186" s="52" t="s">
        <v>114</v>
      </c>
      <c r="H186" s="53" t="s">
        <v>87</v>
      </c>
      <c r="I186" s="54">
        <v>24874.739999999998</v>
      </c>
    </row>
    <row r="187" spans="6:9">
      <c r="F187" s="49" t="s">
        <v>111</v>
      </c>
      <c r="G187" s="44" t="s">
        <v>115</v>
      </c>
      <c r="H187" s="42" t="s">
        <v>74</v>
      </c>
      <c r="I187" s="43">
        <v>25740</v>
      </c>
    </row>
    <row r="188" spans="6:9">
      <c r="F188" s="49" t="s">
        <v>111</v>
      </c>
      <c r="G188" s="52" t="s">
        <v>115</v>
      </c>
      <c r="H188" s="53" t="s">
        <v>92</v>
      </c>
      <c r="I188" s="54">
        <v>77142.780000000013</v>
      </c>
    </row>
    <row r="189" spans="6:9">
      <c r="F189" s="49" t="s">
        <v>111</v>
      </c>
      <c r="G189" s="52" t="s">
        <v>115</v>
      </c>
      <c r="H189" s="53" t="s">
        <v>77</v>
      </c>
      <c r="I189" s="54">
        <v>16830</v>
      </c>
    </row>
    <row r="190" spans="6:9">
      <c r="F190" s="49" t="s">
        <v>111</v>
      </c>
      <c r="G190" s="52" t="s">
        <v>115</v>
      </c>
      <c r="H190" s="53" t="s">
        <v>62</v>
      </c>
      <c r="I190" s="54">
        <v>0</v>
      </c>
    </row>
    <row r="191" spans="6:9">
      <c r="F191" s="49" t="s">
        <v>111</v>
      </c>
      <c r="G191" s="52" t="s">
        <v>115</v>
      </c>
      <c r="H191" s="53" t="s">
        <v>71</v>
      </c>
      <c r="I191" s="54">
        <v>9801</v>
      </c>
    </row>
    <row r="192" spans="6:9">
      <c r="F192" s="49" t="s">
        <v>111</v>
      </c>
      <c r="G192" s="52" t="s">
        <v>115</v>
      </c>
      <c r="H192" s="53" t="s">
        <v>67</v>
      </c>
      <c r="I192" s="54">
        <v>4356</v>
      </c>
    </row>
    <row r="193" spans="6:9">
      <c r="F193" s="49" t="s">
        <v>111</v>
      </c>
      <c r="G193" s="52" t="s">
        <v>115</v>
      </c>
      <c r="H193" s="53" t="s">
        <v>79</v>
      </c>
      <c r="I193" s="54">
        <v>23760</v>
      </c>
    </row>
    <row r="194" spans="6:9">
      <c r="F194" s="49" t="s">
        <v>111</v>
      </c>
      <c r="G194" s="52" t="s">
        <v>115</v>
      </c>
      <c r="H194" s="53" t="s">
        <v>93</v>
      </c>
      <c r="I194" s="54">
        <v>54549</v>
      </c>
    </row>
    <row r="195" spans="6:9">
      <c r="F195" s="49" t="s">
        <v>111</v>
      </c>
      <c r="G195" s="52" t="s">
        <v>115</v>
      </c>
      <c r="H195" s="53" t="s">
        <v>89</v>
      </c>
      <c r="I195" s="54">
        <v>49896</v>
      </c>
    </row>
    <row r="196" spans="6:9">
      <c r="F196" s="49" t="s">
        <v>111</v>
      </c>
      <c r="G196" s="52" t="s">
        <v>115</v>
      </c>
      <c r="H196" s="53" t="s">
        <v>85</v>
      </c>
      <c r="I196" s="54">
        <v>48440.700000000004</v>
      </c>
    </row>
    <row r="197" spans="6:9">
      <c r="F197" s="49" t="s">
        <v>111</v>
      </c>
      <c r="G197" s="52" t="s">
        <v>115</v>
      </c>
      <c r="H197" s="53" t="s">
        <v>82</v>
      </c>
      <c r="I197" s="54">
        <v>38752.559999999998</v>
      </c>
    </row>
    <row r="198" spans="6:9">
      <c r="F198" s="49" t="s">
        <v>111</v>
      </c>
      <c r="G198" s="52" t="s">
        <v>115</v>
      </c>
      <c r="H198" s="53" t="s">
        <v>87</v>
      </c>
      <c r="I198" s="54">
        <v>19021.86</v>
      </c>
    </row>
    <row r="199" spans="6:9">
      <c r="F199" s="49" t="s">
        <v>111</v>
      </c>
      <c r="G199" s="44" t="s">
        <v>116</v>
      </c>
      <c r="H199" s="42" t="s">
        <v>74</v>
      </c>
      <c r="I199" s="43">
        <v>15840</v>
      </c>
    </row>
    <row r="200" spans="6:9">
      <c r="F200" s="49" t="s">
        <v>111</v>
      </c>
      <c r="G200" s="52" t="s">
        <v>116</v>
      </c>
      <c r="H200" s="53" t="s">
        <v>92</v>
      </c>
      <c r="I200" s="54">
        <v>21758.22</v>
      </c>
    </row>
    <row r="201" spans="6:9">
      <c r="F201" s="49" t="s">
        <v>111</v>
      </c>
      <c r="G201" s="52" t="s">
        <v>116</v>
      </c>
      <c r="H201" s="53" t="s">
        <v>77</v>
      </c>
      <c r="I201" s="54">
        <v>25740</v>
      </c>
    </row>
    <row r="202" spans="6:9">
      <c r="F202" s="49" t="s">
        <v>111</v>
      </c>
      <c r="G202" s="52" t="s">
        <v>116</v>
      </c>
      <c r="H202" s="53" t="s">
        <v>62</v>
      </c>
      <c r="I202" s="54">
        <v>0</v>
      </c>
    </row>
    <row r="203" spans="6:9">
      <c r="F203" s="49" t="s">
        <v>111</v>
      </c>
      <c r="G203" s="52" t="s">
        <v>116</v>
      </c>
      <c r="H203" s="53" t="s">
        <v>71</v>
      </c>
      <c r="I203" s="54">
        <v>15147</v>
      </c>
    </row>
    <row r="204" spans="6:9">
      <c r="F204" s="49" t="s">
        <v>111</v>
      </c>
      <c r="G204" s="52" t="s">
        <v>116</v>
      </c>
      <c r="H204" s="53" t="s">
        <v>67</v>
      </c>
      <c r="I204" s="54">
        <v>3564</v>
      </c>
    </row>
    <row r="205" spans="6:9">
      <c r="F205" s="49" t="s">
        <v>111</v>
      </c>
      <c r="G205" s="52" t="s">
        <v>116</v>
      </c>
      <c r="H205" s="53" t="s">
        <v>79</v>
      </c>
      <c r="I205" s="54">
        <v>21780</v>
      </c>
    </row>
    <row r="206" spans="6:9">
      <c r="F206" s="49" t="s">
        <v>111</v>
      </c>
      <c r="G206" s="52" t="s">
        <v>116</v>
      </c>
      <c r="H206" s="53" t="s">
        <v>93</v>
      </c>
      <c r="I206" s="54">
        <v>37323</v>
      </c>
    </row>
    <row r="207" spans="6:9">
      <c r="F207" s="49" t="s">
        <v>111</v>
      </c>
      <c r="G207" s="52" t="s">
        <v>116</v>
      </c>
      <c r="H207" s="53" t="s">
        <v>89</v>
      </c>
      <c r="I207" s="54">
        <v>23166</v>
      </c>
    </row>
    <row r="208" spans="6:9">
      <c r="F208" s="49" t="s">
        <v>111</v>
      </c>
      <c r="G208" s="52" t="s">
        <v>116</v>
      </c>
      <c r="H208" s="53" t="s">
        <v>85</v>
      </c>
      <c r="I208" s="54">
        <v>4152.0599999999995</v>
      </c>
    </row>
    <row r="209" spans="6:9">
      <c r="F209" s="49" t="s">
        <v>111</v>
      </c>
      <c r="G209" s="52" t="s">
        <v>116</v>
      </c>
      <c r="H209" s="53" t="s">
        <v>82</v>
      </c>
      <c r="I209" s="54">
        <v>24912.359999999997</v>
      </c>
    </row>
    <row r="210" spans="6:9">
      <c r="F210" s="49" t="s">
        <v>111</v>
      </c>
      <c r="G210" s="52" t="s">
        <v>116</v>
      </c>
      <c r="H210" s="53" t="s">
        <v>87</v>
      </c>
      <c r="I210" s="54">
        <v>14632.199999999997</v>
      </c>
    </row>
    <row r="211" spans="6:9">
      <c r="F211" s="49" t="s">
        <v>111</v>
      </c>
      <c r="G211" s="44" t="s">
        <v>117</v>
      </c>
      <c r="H211" s="42" t="s">
        <v>74</v>
      </c>
      <c r="I211" s="43">
        <v>6930</v>
      </c>
    </row>
    <row r="212" spans="6:9">
      <c r="F212" s="49" t="s">
        <v>111</v>
      </c>
      <c r="G212" s="52" t="s">
        <v>117</v>
      </c>
      <c r="H212" s="53" t="s">
        <v>92</v>
      </c>
      <c r="I212" s="54">
        <v>19780.2</v>
      </c>
    </row>
    <row r="213" spans="6:9">
      <c r="F213" s="49" t="s">
        <v>111</v>
      </c>
      <c r="G213" s="52" t="s">
        <v>117</v>
      </c>
      <c r="H213" s="53" t="s">
        <v>77</v>
      </c>
      <c r="I213" s="54">
        <v>8910</v>
      </c>
    </row>
    <row r="214" spans="6:9">
      <c r="F214" s="49" t="s">
        <v>111</v>
      </c>
      <c r="G214" s="52" t="s">
        <v>117</v>
      </c>
      <c r="H214" s="53" t="s">
        <v>62</v>
      </c>
      <c r="I214" s="54">
        <v>0</v>
      </c>
    </row>
    <row r="215" spans="6:9">
      <c r="F215" s="49" t="s">
        <v>111</v>
      </c>
      <c r="G215" s="52" t="s">
        <v>117</v>
      </c>
      <c r="H215" s="53" t="s">
        <v>71</v>
      </c>
      <c r="I215" s="54">
        <v>10692</v>
      </c>
    </row>
    <row r="216" spans="6:9">
      <c r="F216" s="49" t="s">
        <v>111</v>
      </c>
      <c r="G216" s="52" t="s">
        <v>117</v>
      </c>
      <c r="H216" s="53" t="s">
        <v>67</v>
      </c>
      <c r="I216" s="54">
        <v>7524</v>
      </c>
    </row>
    <row r="217" spans="6:9">
      <c r="F217" s="49" t="s">
        <v>111</v>
      </c>
      <c r="G217" s="52" t="s">
        <v>117</v>
      </c>
      <c r="H217" s="53" t="s">
        <v>79</v>
      </c>
      <c r="I217" s="54">
        <v>18810</v>
      </c>
    </row>
    <row r="218" spans="6:9">
      <c r="F218" s="49" t="s">
        <v>111</v>
      </c>
      <c r="G218" s="52" t="s">
        <v>117</v>
      </c>
      <c r="H218" s="53" t="s">
        <v>93</v>
      </c>
      <c r="I218" s="54">
        <v>37323</v>
      </c>
    </row>
    <row r="219" spans="6:9">
      <c r="F219" s="49" t="s">
        <v>111</v>
      </c>
      <c r="G219" s="52" t="s">
        <v>117</v>
      </c>
      <c r="H219" s="53" t="s">
        <v>89</v>
      </c>
      <c r="I219" s="54">
        <v>10692</v>
      </c>
    </row>
    <row r="220" spans="6:9">
      <c r="F220" s="49" t="s">
        <v>111</v>
      </c>
      <c r="G220" s="52" t="s">
        <v>117</v>
      </c>
      <c r="H220" s="53" t="s">
        <v>85</v>
      </c>
      <c r="I220" s="54">
        <v>17992.260000000002</v>
      </c>
    </row>
    <row r="221" spans="6:9">
      <c r="F221" s="49" t="s">
        <v>111</v>
      </c>
      <c r="G221" s="52" t="s">
        <v>117</v>
      </c>
      <c r="H221" s="53" t="s">
        <v>82</v>
      </c>
      <c r="I221" s="54">
        <v>16608.240000000002</v>
      </c>
    </row>
    <row r="222" spans="6:9">
      <c r="F222" s="49" t="s">
        <v>111</v>
      </c>
      <c r="G222" s="52" t="s">
        <v>117</v>
      </c>
      <c r="H222" s="53" t="s">
        <v>87</v>
      </c>
      <c r="I222" s="54">
        <v>33654.06</v>
      </c>
    </row>
    <row r="223" spans="6:9">
      <c r="F223" s="49" t="s">
        <v>111</v>
      </c>
      <c r="G223" s="44" t="s">
        <v>118</v>
      </c>
      <c r="H223" s="42" t="s">
        <v>74</v>
      </c>
      <c r="I223" s="43">
        <v>17820</v>
      </c>
    </row>
    <row r="224" spans="6:9">
      <c r="F224" s="49" t="s">
        <v>111</v>
      </c>
      <c r="G224" s="52" t="s">
        <v>118</v>
      </c>
      <c r="H224" s="53" t="s">
        <v>92</v>
      </c>
      <c r="I224" s="54">
        <v>31648.32</v>
      </c>
    </row>
    <row r="225" spans="6:9">
      <c r="F225" s="49" t="s">
        <v>111</v>
      </c>
      <c r="G225" s="52" t="s">
        <v>118</v>
      </c>
      <c r="H225" s="53" t="s">
        <v>77</v>
      </c>
      <c r="I225" s="54">
        <v>19800</v>
      </c>
    </row>
    <row r="226" spans="6:9">
      <c r="F226" s="49" t="s">
        <v>111</v>
      </c>
      <c r="G226" s="52" t="s">
        <v>118</v>
      </c>
      <c r="H226" s="53" t="s">
        <v>62</v>
      </c>
      <c r="I226" s="54">
        <v>0</v>
      </c>
    </row>
    <row r="227" spans="6:9">
      <c r="F227" s="49" t="s">
        <v>111</v>
      </c>
      <c r="G227" s="52" t="s">
        <v>118</v>
      </c>
      <c r="H227" s="53" t="s">
        <v>71</v>
      </c>
      <c r="I227" s="54">
        <v>14256</v>
      </c>
    </row>
    <row r="228" spans="6:9">
      <c r="F228" s="49" t="s">
        <v>111</v>
      </c>
      <c r="G228" s="52" t="s">
        <v>118</v>
      </c>
      <c r="H228" s="53" t="s">
        <v>67</v>
      </c>
      <c r="I228" s="54">
        <v>4752</v>
      </c>
    </row>
    <row r="229" spans="6:9">
      <c r="F229" s="49" t="s">
        <v>111</v>
      </c>
      <c r="G229" s="52" t="s">
        <v>118</v>
      </c>
      <c r="H229" s="53" t="s">
        <v>79</v>
      </c>
      <c r="I229" s="54">
        <v>6930</v>
      </c>
    </row>
    <row r="230" spans="6:9">
      <c r="F230" s="49" t="s">
        <v>111</v>
      </c>
      <c r="G230" s="52" t="s">
        <v>118</v>
      </c>
      <c r="H230" s="53" t="s">
        <v>93</v>
      </c>
      <c r="I230" s="54">
        <v>57420</v>
      </c>
    </row>
    <row r="231" spans="6:9">
      <c r="F231" s="49" t="s">
        <v>111</v>
      </c>
      <c r="G231" s="52" t="s">
        <v>118</v>
      </c>
      <c r="H231" s="53" t="s">
        <v>89</v>
      </c>
      <c r="I231" s="54">
        <v>65934</v>
      </c>
    </row>
    <row r="232" spans="6:9">
      <c r="F232" s="49" t="s">
        <v>111</v>
      </c>
      <c r="G232" s="52" t="s">
        <v>118</v>
      </c>
      <c r="H232" s="53" t="s">
        <v>85</v>
      </c>
      <c r="I232" s="54">
        <v>17992.260000000002</v>
      </c>
    </row>
    <row r="233" spans="6:9">
      <c r="F233" s="49" t="s">
        <v>111</v>
      </c>
      <c r="G233" s="52" t="s">
        <v>118</v>
      </c>
      <c r="H233" s="53" t="s">
        <v>82</v>
      </c>
      <c r="I233" s="54">
        <v>17992.260000000002</v>
      </c>
    </row>
    <row r="234" spans="6:9">
      <c r="F234" s="56" t="s">
        <v>111</v>
      </c>
      <c r="G234" s="60" t="s">
        <v>118</v>
      </c>
      <c r="H234" s="61" t="s">
        <v>87</v>
      </c>
      <c r="I234" s="62">
        <v>20485.079999999998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2E14-9C85-4B2E-9A41-2AB810349031}">
  <dimension ref="B2:J22"/>
  <sheetViews>
    <sheetView topLeftCell="A3" workbookViewId="0">
      <selection activeCell="D13" sqref="D13"/>
    </sheetView>
  </sheetViews>
  <sheetFormatPr defaultColWidth="10.28515625" defaultRowHeight="15"/>
  <cols>
    <col min="1" max="1" width="3.42578125" style="3" customWidth="1"/>
    <col min="2" max="2" width="11.5703125" style="7" bestFit="1" customWidth="1"/>
    <col min="3" max="3" width="14.28515625" style="7" bestFit="1" customWidth="1"/>
    <col min="4" max="4" width="14.42578125" style="7" customWidth="1"/>
    <col min="5" max="5" width="5.85546875" style="3" customWidth="1"/>
    <col min="6" max="6" width="11.7109375" style="3" customWidth="1"/>
    <col min="7" max="7" width="13" style="3" bestFit="1" customWidth="1"/>
    <col min="8" max="8" width="10.5703125" style="3" bestFit="1" customWidth="1"/>
    <col min="9" max="16384" width="10.28515625" style="3"/>
  </cols>
  <sheetData>
    <row r="2" spans="2:8">
      <c r="B2" s="1" t="s">
        <v>0</v>
      </c>
      <c r="C2" s="2" t="s">
        <v>1</v>
      </c>
      <c r="D2" s="1" t="s">
        <v>2</v>
      </c>
      <c r="F2" s="4" t="s">
        <v>3</v>
      </c>
    </row>
    <row r="3" spans="2:8">
      <c r="B3" s="5">
        <v>42157</v>
      </c>
      <c r="C3" s="6">
        <v>-8</v>
      </c>
      <c r="D3" s="7" t="s">
        <v>4</v>
      </c>
      <c r="F3" s="8">
        <f>SUMIFS(C3:C20,C3:C20,"&lt;0",D3:D20,"New York")</f>
        <v>-14</v>
      </c>
    </row>
    <row r="4" spans="2:8">
      <c r="B4" s="5">
        <v>42160</v>
      </c>
      <c r="C4" s="6">
        <v>32</v>
      </c>
      <c r="D4" s="7" t="s">
        <v>5</v>
      </c>
    </row>
    <row r="5" spans="2:8">
      <c r="B5" s="5">
        <v>42163</v>
      </c>
      <c r="C5" s="6">
        <v>-6</v>
      </c>
      <c r="D5" s="7" t="s">
        <v>4</v>
      </c>
    </row>
    <row r="6" spans="2:8">
      <c r="B6" s="5">
        <v>42166</v>
      </c>
      <c r="C6" s="6">
        <v>98</v>
      </c>
      <c r="D6" s="7" t="s">
        <v>6</v>
      </c>
      <c r="F6" s="4" t="s">
        <v>7</v>
      </c>
    </row>
    <row r="7" spans="2:8">
      <c r="B7" s="5">
        <v>42169</v>
      </c>
      <c r="C7" s="6">
        <v>65</v>
      </c>
      <c r="D7" s="7" t="s">
        <v>8</v>
      </c>
      <c r="F7" s="9"/>
      <c r="G7" s="10" t="s">
        <v>9</v>
      </c>
      <c r="H7" s="10" t="s">
        <v>10</v>
      </c>
    </row>
    <row r="8" spans="2:8">
      <c r="B8" s="5">
        <v>42172</v>
      </c>
      <c r="C8" s="6">
        <v>54</v>
      </c>
      <c r="D8" s="7" t="s">
        <v>5</v>
      </c>
      <c r="F8" s="11" t="s">
        <v>4</v>
      </c>
      <c r="G8" s="12">
        <f>SUMIFS($C$3:$C$20,$C$3:$C$20,"&lt;0",$D$3:$D$20,$F8)</f>
        <v>-14</v>
      </c>
      <c r="H8" s="12">
        <f>SUMIFS($C$3:$C$20,$C$3:$C$20,"&gt;0",$D$3:$D$20,$F8)</f>
        <v>143</v>
      </c>
    </row>
    <row r="9" spans="2:8">
      <c r="B9" s="5">
        <v>42175</v>
      </c>
      <c r="C9" s="6">
        <v>78</v>
      </c>
      <c r="D9" s="7" t="s">
        <v>4</v>
      </c>
      <c r="F9" s="11" t="s">
        <v>5</v>
      </c>
      <c r="G9" s="12">
        <f t="shared" ref="G9:G11" si="0">SUMIFS($C$3:$C$20,$C$3:$C$20,"&lt;0",$D$3:$D$20,$F9)</f>
        <v>0</v>
      </c>
      <c r="H9" s="12">
        <f t="shared" ref="H9:H11" si="1">SUMIFS($C$3:$C$20,$C$3:$C$20,"&gt;0",$D$3:$D$20,$F9)</f>
        <v>270</v>
      </c>
    </row>
    <row r="10" spans="2:8">
      <c r="B10" s="5">
        <v>42178</v>
      </c>
      <c r="C10" s="6">
        <v>-12</v>
      </c>
      <c r="D10" s="7" t="s">
        <v>6</v>
      </c>
      <c r="F10" s="11" t="s">
        <v>6</v>
      </c>
      <c r="G10" s="12">
        <f t="shared" si="0"/>
        <v>-28</v>
      </c>
      <c r="H10" s="12">
        <f t="shared" si="1"/>
        <v>152</v>
      </c>
    </row>
    <row r="11" spans="2:8">
      <c r="B11" s="5">
        <v>42181</v>
      </c>
      <c r="C11" s="6">
        <v>98</v>
      </c>
      <c r="D11" s="7" t="s">
        <v>8</v>
      </c>
      <c r="F11" s="11" t="s">
        <v>8</v>
      </c>
      <c r="G11" s="12">
        <f t="shared" si="0"/>
        <v>0</v>
      </c>
      <c r="H11" s="12">
        <f t="shared" si="1"/>
        <v>359</v>
      </c>
    </row>
    <row r="12" spans="2:8">
      <c r="B12" s="5">
        <v>42184</v>
      </c>
      <c r="C12" s="6">
        <v>65</v>
      </c>
      <c r="D12" s="7" t="s">
        <v>5</v>
      </c>
      <c r="G12" s="7"/>
      <c r="H12" s="7"/>
    </row>
    <row r="13" spans="2:8">
      <c r="B13" s="5">
        <v>42187</v>
      </c>
      <c r="C13" s="6">
        <v>-9</v>
      </c>
      <c r="D13" s="7" t="s">
        <v>6</v>
      </c>
      <c r="G13" s="7"/>
      <c r="H13" s="7"/>
    </row>
    <row r="14" spans="2:8">
      <c r="B14" s="5">
        <v>42190</v>
      </c>
      <c r="C14" s="6">
        <v>98</v>
      </c>
      <c r="D14" s="7" t="s">
        <v>8</v>
      </c>
      <c r="F14" s="4" t="s">
        <v>11</v>
      </c>
      <c r="G14" s="7"/>
      <c r="H14" s="7"/>
    </row>
    <row r="15" spans="2:8">
      <c r="B15" s="5">
        <v>42193</v>
      </c>
      <c r="C15" s="6">
        <v>65</v>
      </c>
      <c r="D15" s="7" t="s">
        <v>4</v>
      </c>
      <c r="F15" s="9"/>
      <c r="G15" s="1" t="s">
        <v>9</v>
      </c>
      <c r="H15" s="1" t="s">
        <v>10</v>
      </c>
    </row>
    <row r="16" spans="2:8">
      <c r="B16" s="5">
        <v>42196</v>
      </c>
      <c r="C16" s="6">
        <v>54</v>
      </c>
      <c r="D16" s="7" t="s">
        <v>5</v>
      </c>
      <c r="F16" s="11" t="s">
        <v>4</v>
      </c>
      <c r="G16" s="12">
        <f>SUMIFS($C$3:$C$20,$C$3:$C$20,"&lt;0",$D$3:$D$20,$F16,$B$3:$B$20,"&gt;=2015-07-01")</f>
        <v>0</v>
      </c>
      <c r="H16" s="12">
        <f>SUMIFS($C$3:$C$20,$C$3:$C$20,"&gt;0",$D$3:$D$20,$F16,$B$3:$B$20,"&gt;=2015-07-01")</f>
        <v>65</v>
      </c>
    </row>
    <row r="17" spans="2:10">
      <c r="B17" s="5">
        <v>42199</v>
      </c>
      <c r="C17" s="6">
        <v>-7</v>
      </c>
      <c r="D17" s="7" t="s">
        <v>6</v>
      </c>
      <c r="F17" s="11" t="s">
        <v>5</v>
      </c>
      <c r="G17" s="12">
        <f t="shared" ref="G17:G19" si="2">SUMIFS($C$3:$C$20,$C$3:$C$20,"&lt;0",$D$3:$D$20,$F17,$B$3:$B$20,"&gt;=2015-07-01")</f>
        <v>0</v>
      </c>
      <c r="H17" s="12">
        <f t="shared" ref="H17:H19" si="3">SUMIFS($C$3:$C$20,$C$3:$C$20,"&gt;0",$D$3:$D$20,$F17,$B$3:$B$20,"&gt;=2015-07-01")</f>
        <v>119</v>
      </c>
    </row>
    <row r="18" spans="2:10">
      <c r="B18" s="5">
        <v>42202</v>
      </c>
      <c r="C18" s="6">
        <v>98</v>
      </c>
      <c r="D18" s="7" t="s">
        <v>8</v>
      </c>
      <c r="F18" s="11" t="s">
        <v>6</v>
      </c>
      <c r="G18" s="12">
        <f t="shared" si="2"/>
        <v>-16</v>
      </c>
      <c r="H18" s="12">
        <f t="shared" si="3"/>
        <v>54</v>
      </c>
    </row>
    <row r="19" spans="2:10">
      <c r="B19" s="5">
        <v>42205</v>
      </c>
      <c r="C19" s="6">
        <v>65</v>
      </c>
      <c r="D19" s="7" t="s">
        <v>5</v>
      </c>
      <c r="F19" s="11" t="s">
        <v>8</v>
      </c>
      <c r="G19" s="12">
        <f t="shared" si="2"/>
        <v>0</v>
      </c>
      <c r="H19" s="12">
        <f t="shared" si="3"/>
        <v>196</v>
      </c>
    </row>
    <row r="20" spans="2:10">
      <c r="B20" s="5">
        <v>42208</v>
      </c>
      <c r="C20" s="6">
        <v>54</v>
      </c>
      <c r="D20" s="7" t="s">
        <v>6</v>
      </c>
    </row>
    <row r="22" spans="2:10">
      <c r="J22" s="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41EB-1804-4608-9DB9-17008DC05BB0}">
  <dimension ref="B2:L31"/>
  <sheetViews>
    <sheetView workbookViewId="0">
      <selection activeCell="F10" sqref="F10"/>
    </sheetView>
  </sheetViews>
  <sheetFormatPr defaultColWidth="10.28515625" defaultRowHeight="15"/>
  <cols>
    <col min="1" max="1" width="4.85546875" style="17" customWidth="1"/>
    <col min="2" max="2" width="18" style="17" bestFit="1" customWidth="1"/>
    <col min="3" max="3" width="10.28515625" style="17"/>
    <col min="4" max="4" width="5.140625" style="15" customWidth="1"/>
    <col min="5" max="5" width="3.5703125" style="19" customWidth="1"/>
    <col min="6" max="6" width="18" style="17" bestFit="1" customWidth="1"/>
    <col min="7" max="7" width="17" style="17" bestFit="1" customWidth="1"/>
    <col min="8" max="8" width="10.28515625" style="17"/>
    <col min="9" max="9" width="23.42578125" style="19" bestFit="1" customWidth="1"/>
    <col min="10" max="16384" width="10.28515625" style="17"/>
  </cols>
  <sheetData>
    <row r="2" spans="2:9">
      <c r="B2" s="13" t="s">
        <v>13</v>
      </c>
      <c r="C2" s="14" t="s">
        <v>14</v>
      </c>
      <c r="E2" s="16"/>
      <c r="F2" s="14" t="s">
        <v>15</v>
      </c>
      <c r="G2" s="16" t="s">
        <v>16</v>
      </c>
      <c r="I2" s="16" t="s">
        <v>40</v>
      </c>
    </row>
    <row r="3" spans="2:9">
      <c r="B3" s="17" t="s">
        <v>30</v>
      </c>
      <c r="C3" s="18">
        <v>667.03009276131115</v>
      </c>
      <c r="D3" s="15" t="str">
        <f t="shared" ref="D3:D12" si="0">B3</f>
        <v>Pawan Verma</v>
      </c>
      <c r="E3" s="19">
        <v>1</v>
      </c>
      <c r="F3" s="20">
        <f>SMALL($C$3:$C$12,E3)</f>
        <v>55.060727136005298</v>
      </c>
      <c r="G3" s="21">
        <f>LARGE($C$3:$C$12,E3)</f>
        <v>988.79737534901847</v>
      </c>
      <c r="I3" s="22">
        <f>SUM(SMALL(C3:C12,{1;2;3}))</f>
        <v>568.0003533449933</v>
      </c>
    </row>
    <row r="4" spans="2:9">
      <c r="B4" s="17" t="s">
        <v>31</v>
      </c>
      <c r="C4" s="18">
        <v>598.74765692426183</v>
      </c>
      <c r="D4" s="15" t="str">
        <f t="shared" si="0"/>
        <v>Pragati rai</v>
      </c>
      <c r="E4" s="19">
        <v>2</v>
      </c>
      <c r="F4" s="20">
        <f t="shared" ref="F4:F5" si="1">SMALL($C$3:$C$12,E4)</f>
        <v>111</v>
      </c>
      <c r="G4" s="21">
        <f t="shared" ref="G4:G5" si="2">LARGE($C$3:$C$12,E4)</f>
        <v>979.90914728645157</v>
      </c>
    </row>
    <row r="5" spans="2:9">
      <c r="B5" s="17" t="s">
        <v>32</v>
      </c>
      <c r="C5" s="18">
        <v>111</v>
      </c>
      <c r="D5" s="15" t="str">
        <f t="shared" si="0"/>
        <v>Narendra Yadav</v>
      </c>
      <c r="E5" s="19">
        <v>3</v>
      </c>
      <c r="F5" s="20">
        <f t="shared" si="1"/>
        <v>401.93962620898793</v>
      </c>
      <c r="G5" s="21">
        <f t="shared" si="2"/>
        <v>918.29947583797127</v>
      </c>
      <c r="I5" s="16" t="s">
        <v>41</v>
      </c>
    </row>
    <row r="6" spans="2:9">
      <c r="B6" s="17" t="s">
        <v>33</v>
      </c>
      <c r="C6" s="18">
        <v>663.27704687425967</v>
      </c>
      <c r="D6" s="15" t="str">
        <f t="shared" si="0"/>
        <v>Surajit Sardar</v>
      </c>
      <c r="I6" s="23">
        <f>SUM(LARGE(C3:C12,{1;2;3}))</f>
        <v>2887.0059984734412</v>
      </c>
    </row>
    <row r="7" spans="2:9">
      <c r="B7" s="17" t="s">
        <v>34</v>
      </c>
      <c r="C7" s="18">
        <v>988.79737534901847</v>
      </c>
      <c r="D7" s="15" t="str">
        <f t="shared" si="0"/>
        <v>Satish Ojha</v>
      </c>
    </row>
    <row r="8" spans="2:9">
      <c r="B8" s="17" t="s">
        <v>35</v>
      </c>
      <c r="C8" s="18">
        <v>55.060727136005298</v>
      </c>
      <c r="D8" s="15" t="str">
        <f t="shared" si="0"/>
        <v>Jayanta Bhattacharyya</v>
      </c>
      <c r="E8" s="16"/>
      <c r="F8" s="14" t="s">
        <v>15</v>
      </c>
      <c r="G8" s="16" t="s">
        <v>16</v>
      </c>
    </row>
    <row r="9" spans="2:9">
      <c r="B9" s="17" t="s">
        <v>36</v>
      </c>
      <c r="C9" s="18">
        <v>979.90914728645157</v>
      </c>
      <c r="D9" s="15" t="str">
        <f t="shared" si="0"/>
        <v>Saddam Hussain</v>
      </c>
      <c r="E9" s="19">
        <v>1</v>
      </c>
      <c r="F9" s="24" t="str">
        <f>VLOOKUP(SMALL($C$3:$C$12,E3),$C$3:$D$12,2,0)</f>
        <v>Jayanta Bhattacharyya</v>
      </c>
      <c r="G9" s="25" t="str">
        <f>VLOOKUP(LARGE($C$3:$C$12,E3),$C$3:$D$12,2,0)</f>
        <v>Satish Ojha</v>
      </c>
    </row>
    <row r="10" spans="2:9">
      <c r="B10" s="17" t="s">
        <v>37</v>
      </c>
      <c r="C10" s="18">
        <v>497.14995545587448</v>
      </c>
      <c r="D10" s="15" t="str">
        <f t="shared" si="0"/>
        <v>Situ Sahoo</v>
      </c>
      <c r="E10" s="19">
        <v>2</v>
      </c>
      <c r="F10" s="24" t="str">
        <f t="shared" ref="F10:F11" si="3">VLOOKUP(SMALL($C$3:$C$12,E4),$C$3:$D$12,2,0)</f>
        <v>Narendra Yadav</v>
      </c>
      <c r="G10" s="25" t="str">
        <f t="shared" ref="G10:G11" si="4">VLOOKUP(LARGE($C$3:$C$12,E4),$C$3:$D$12,2,0)</f>
        <v>Saddam Hussain</v>
      </c>
    </row>
    <row r="11" spans="2:9">
      <c r="B11" s="17" t="s">
        <v>38</v>
      </c>
      <c r="C11" s="18">
        <v>918.29947583797127</v>
      </c>
      <c r="D11" s="15" t="str">
        <f t="shared" si="0"/>
        <v>Harish Pandey</v>
      </c>
      <c r="E11" s="19">
        <v>3</v>
      </c>
      <c r="F11" s="24" t="str">
        <f t="shared" si="3"/>
        <v>Mohit Chauhan</v>
      </c>
      <c r="G11" s="25" t="str">
        <f t="shared" si="4"/>
        <v>Harish Pandey</v>
      </c>
      <c r="I11" s="19" t="s">
        <v>12</v>
      </c>
    </row>
    <row r="12" spans="2:9">
      <c r="B12" s="17" t="s">
        <v>39</v>
      </c>
      <c r="C12" s="18">
        <v>401.93962620898793</v>
      </c>
      <c r="D12" s="15" t="str">
        <f t="shared" si="0"/>
        <v>Mohit Chauhan</v>
      </c>
    </row>
    <row r="14" spans="2:9">
      <c r="D14" s="17"/>
      <c r="E14" s="17"/>
    </row>
    <row r="15" spans="2:9">
      <c r="D15" s="17"/>
      <c r="E15" s="17"/>
    </row>
    <row r="16" spans="2:9">
      <c r="D16" s="17"/>
      <c r="E16" s="17"/>
    </row>
    <row r="17" spans="4:12">
      <c r="D17" s="17"/>
      <c r="E17" s="17"/>
    </row>
    <row r="18" spans="4:12">
      <c r="D18" s="17"/>
    </row>
    <row r="19" spans="4:12">
      <c r="D19" s="17"/>
    </row>
    <row r="20" spans="4:12">
      <c r="D20" s="17"/>
    </row>
    <row r="21" spans="4:12">
      <c r="D21" s="17"/>
    </row>
    <row r="22" spans="4:12">
      <c r="D22" s="17"/>
    </row>
    <row r="23" spans="4:12">
      <c r="D23" s="17"/>
    </row>
    <row r="24" spans="4:12">
      <c r="D24" s="17"/>
      <c r="L24" s="17" t="s">
        <v>12</v>
      </c>
    </row>
    <row r="25" spans="4:12">
      <c r="D25" s="17"/>
    </row>
    <row r="26" spans="4:12">
      <c r="D26" s="17"/>
    </row>
    <row r="27" spans="4:12">
      <c r="D27" s="17"/>
    </row>
    <row r="28" spans="4:12">
      <c r="D28" s="17"/>
    </row>
    <row r="29" spans="4:12">
      <c r="D29" s="17"/>
    </row>
    <row r="30" spans="4:12">
      <c r="D30" s="17"/>
    </row>
    <row r="31" spans="4:12">
      <c r="D3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 Data</vt:lpstr>
      <vt:lpstr>Q3 Expected Output</vt:lpstr>
      <vt:lpstr>Q3 Output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2021-05-03T09:46:57Z</dcterms:modified>
</cp:coreProperties>
</file>