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Interview Cracker\"/>
    </mc:Choice>
  </mc:AlternateContent>
  <xr:revisionPtr revIDLastSave="0" documentId="13_ncr:1_{AB6B1B0E-273B-42AE-B90A-41366441ECE1}" xr6:coauthVersionLast="46" xr6:coauthVersionMax="46" xr10:uidLastSave="{00000000-0000-0000-0000-000000000000}"/>
  <bookViews>
    <workbookView xWindow="-120" yWindow="-120" windowWidth="20730" windowHeight="11160" activeTab="4" xr2:uid="{9B5D0271-6AA5-452C-B2F1-0A4ACDF10FBA}"/>
  </bookViews>
  <sheets>
    <sheet name="Q1" sheetId="5" r:id="rId1"/>
    <sheet name="Q2" sheetId="4" r:id="rId2"/>
    <sheet name="Q3" sheetId="2" r:id="rId3"/>
    <sheet name="Q4" sheetId="1" r:id="rId4"/>
    <sheet name="Q5" sheetId="7" r:id="rId5"/>
  </sheets>
  <externalReferences>
    <externalReference r:id="rId6"/>
  </externalReferences>
  <definedNames>
    <definedName name="_xlnm._FilterDatabase" localSheetId="3" hidden="1">'Q4'!$A$1:$C$29</definedName>
    <definedName name="_xlnm._FilterDatabase" localSheetId="4" hidden="1">'Q5'!$B$4:$D$18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P2" i="2" l="1"/>
  <c r="N2" i="2"/>
  <c r="H5" i="5"/>
  <c r="H4" i="5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L63" i="2" l="1"/>
  <c r="J63" i="2"/>
  <c r="K63" i="2" s="1"/>
  <c r="G63" i="2" s="1"/>
  <c r="H63" i="2"/>
  <c r="F63" i="2"/>
  <c r="L62" i="2"/>
  <c r="J62" i="2"/>
  <c r="K62" i="2" s="1"/>
  <c r="G62" i="2" s="1"/>
  <c r="H62" i="2"/>
  <c r="F62" i="2"/>
  <c r="L61" i="2"/>
  <c r="J61" i="2"/>
  <c r="K61" i="2" s="1"/>
  <c r="G61" i="2" s="1"/>
  <c r="H61" i="2"/>
  <c r="F61" i="2"/>
  <c r="L60" i="2"/>
  <c r="J60" i="2"/>
  <c r="K60" i="2" s="1"/>
  <c r="G60" i="2" s="1"/>
  <c r="H60" i="2"/>
  <c r="F60" i="2"/>
  <c r="L59" i="2"/>
  <c r="J59" i="2"/>
  <c r="K59" i="2" s="1"/>
  <c r="G59" i="2" s="1"/>
  <c r="H59" i="2"/>
  <c r="F59" i="2"/>
  <c r="L58" i="2"/>
  <c r="J58" i="2"/>
  <c r="K58" i="2" s="1"/>
  <c r="G58" i="2" s="1"/>
  <c r="H58" i="2"/>
  <c r="F58" i="2"/>
  <c r="L57" i="2"/>
  <c r="J57" i="2"/>
  <c r="K57" i="2" s="1"/>
  <c r="G57" i="2" s="1"/>
  <c r="I57" i="2"/>
  <c r="H57" i="2"/>
  <c r="F57" i="2"/>
  <c r="E57" i="2"/>
  <c r="L56" i="2"/>
  <c r="J56" i="2"/>
  <c r="K56" i="2" s="1"/>
  <c r="G56" i="2" s="1"/>
  <c r="H56" i="2"/>
  <c r="F56" i="2"/>
  <c r="L55" i="2"/>
  <c r="J55" i="2"/>
  <c r="K55" i="2" s="1"/>
  <c r="G55" i="2" s="1"/>
  <c r="H55" i="2"/>
  <c r="F55" i="2"/>
  <c r="E55" i="2"/>
  <c r="I55" i="2" s="1"/>
  <c r="L54" i="2"/>
  <c r="J54" i="2"/>
  <c r="K54" i="2" s="1"/>
  <c r="G54" i="2" s="1"/>
  <c r="H54" i="2"/>
  <c r="F54" i="2"/>
  <c r="L53" i="2"/>
  <c r="J53" i="2"/>
  <c r="K53" i="2" s="1"/>
  <c r="G53" i="2" s="1"/>
  <c r="H53" i="2"/>
  <c r="F53" i="2"/>
  <c r="E53" i="2"/>
  <c r="L52" i="2"/>
  <c r="J52" i="2"/>
  <c r="K52" i="2" s="1"/>
  <c r="G52" i="2" s="1"/>
  <c r="H52" i="2"/>
  <c r="F52" i="2"/>
  <c r="L51" i="2"/>
  <c r="J51" i="2"/>
  <c r="K51" i="2" s="1"/>
  <c r="G51" i="2" s="1"/>
  <c r="I51" i="2"/>
  <c r="H51" i="2"/>
  <c r="F51" i="2"/>
  <c r="E51" i="2"/>
  <c r="L50" i="2"/>
  <c r="J50" i="2"/>
  <c r="K50" i="2" s="1"/>
  <c r="G50" i="2" s="1"/>
  <c r="H50" i="2"/>
  <c r="F50" i="2"/>
  <c r="E50" i="2"/>
  <c r="I50" i="2" s="1"/>
  <c r="L49" i="2"/>
  <c r="J49" i="2"/>
  <c r="K49" i="2" s="1"/>
  <c r="G49" i="2" s="1"/>
  <c r="I49" i="2"/>
  <c r="H49" i="2"/>
  <c r="F49" i="2"/>
  <c r="E49" i="2"/>
  <c r="L48" i="2"/>
  <c r="J48" i="2"/>
  <c r="K48" i="2" s="1"/>
  <c r="G48" i="2" s="1"/>
  <c r="H48" i="2"/>
  <c r="F48" i="2"/>
  <c r="L47" i="2"/>
  <c r="J47" i="2"/>
  <c r="K47" i="2" s="1"/>
  <c r="G47" i="2" s="1"/>
  <c r="I47" i="2"/>
  <c r="H47" i="2"/>
  <c r="F47" i="2"/>
  <c r="E47" i="2"/>
  <c r="L46" i="2"/>
  <c r="J46" i="2"/>
  <c r="K46" i="2" s="1"/>
  <c r="G46" i="2" s="1"/>
  <c r="H46" i="2"/>
  <c r="F46" i="2"/>
  <c r="L45" i="2"/>
  <c r="J45" i="2"/>
  <c r="K45" i="2" s="1"/>
  <c r="G45" i="2" s="1"/>
  <c r="H45" i="2"/>
  <c r="F45" i="2"/>
  <c r="E45" i="2"/>
  <c r="L44" i="2"/>
  <c r="J44" i="2"/>
  <c r="K44" i="2" s="1"/>
  <c r="G44" i="2" s="1"/>
  <c r="H44" i="2"/>
  <c r="F44" i="2"/>
  <c r="L43" i="2"/>
  <c r="J43" i="2"/>
  <c r="K43" i="2" s="1"/>
  <c r="G43" i="2" s="1"/>
  <c r="I43" i="2"/>
  <c r="H43" i="2"/>
  <c r="F43" i="2"/>
  <c r="E43" i="2"/>
  <c r="L42" i="2"/>
  <c r="J42" i="2"/>
  <c r="K42" i="2" s="1"/>
  <c r="G42" i="2" s="1"/>
  <c r="H42" i="2"/>
  <c r="F42" i="2"/>
  <c r="E42" i="2"/>
  <c r="I42" i="2" s="1"/>
  <c r="L41" i="2"/>
  <c r="J41" i="2"/>
  <c r="K41" i="2" s="1"/>
  <c r="G41" i="2" s="1"/>
  <c r="I41" i="2"/>
  <c r="H41" i="2"/>
  <c r="F41" i="2"/>
  <c r="E41" i="2"/>
  <c r="L40" i="2"/>
  <c r="J40" i="2"/>
  <c r="K40" i="2" s="1"/>
  <c r="G40" i="2" s="1"/>
  <c r="H40" i="2"/>
  <c r="F40" i="2"/>
  <c r="L39" i="2"/>
  <c r="J39" i="2"/>
  <c r="K39" i="2" s="1"/>
  <c r="G39" i="2" s="1"/>
  <c r="I39" i="2"/>
  <c r="H39" i="2"/>
  <c r="F39" i="2"/>
  <c r="E39" i="2"/>
  <c r="L38" i="2"/>
  <c r="J38" i="2"/>
  <c r="K38" i="2" s="1"/>
  <c r="G38" i="2" s="1"/>
  <c r="H38" i="2"/>
  <c r="F38" i="2"/>
  <c r="L37" i="2"/>
  <c r="J37" i="2"/>
  <c r="K37" i="2" s="1"/>
  <c r="G37" i="2" s="1"/>
  <c r="H37" i="2"/>
  <c r="F37" i="2"/>
  <c r="E37" i="2"/>
  <c r="L36" i="2"/>
  <c r="J36" i="2"/>
  <c r="K36" i="2" s="1"/>
  <c r="G36" i="2" s="1"/>
  <c r="H36" i="2"/>
  <c r="F36" i="2"/>
  <c r="L35" i="2"/>
  <c r="J35" i="2"/>
  <c r="K35" i="2" s="1"/>
  <c r="G35" i="2" s="1"/>
  <c r="I35" i="2"/>
  <c r="H35" i="2"/>
  <c r="F35" i="2"/>
  <c r="E35" i="2"/>
  <c r="L34" i="2"/>
  <c r="J34" i="2"/>
  <c r="K34" i="2" s="1"/>
  <c r="G34" i="2" s="1"/>
  <c r="H34" i="2"/>
  <c r="F34" i="2"/>
  <c r="E34" i="2"/>
  <c r="I34" i="2" s="1"/>
  <c r="L33" i="2"/>
  <c r="J33" i="2"/>
  <c r="K33" i="2" s="1"/>
  <c r="G33" i="2" s="1"/>
  <c r="I33" i="2"/>
  <c r="H33" i="2"/>
  <c r="F33" i="2"/>
  <c r="E33" i="2"/>
  <c r="L32" i="2"/>
  <c r="J32" i="2"/>
  <c r="K32" i="2" s="1"/>
  <c r="G32" i="2" s="1"/>
  <c r="H32" i="2"/>
  <c r="F32" i="2"/>
  <c r="L31" i="2"/>
  <c r="J31" i="2"/>
  <c r="K31" i="2" s="1"/>
  <c r="G31" i="2" s="1"/>
  <c r="I31" i="2"/>
  <c r="H31" i="2"/>
  <c r="F31" i="2"/>
  <c r="E31" i="2"/>
  <c r="L30" i="2"/>
  <c r="J30" i="2"/>
  <c r="K30" i="2" s="1"/>
  <c r="G30" i="2" s="1"/>
  <c r="H30" i="2"/>
  <c r="F30" i="2"/>
  <c r="L29" i="2"/>
  <c r="J29" i="2"/>
  <c r="K29" i="2" s="1"/>
  <c r="G29" i="2" s="1"/>
  <c r="I29" i="2"/>
  <c r="H29" i="2"/>
  <c r="F29" i="2"/>
  <c r="E29" i="2"/>
  <c r="L28" i="2"/>
  <c r="J28" i="2"/>
  <c r="K28" i="2" s="1"/>
  <c r="G28" i="2" s="1"/>
  <c r="H28" i="2"/>
  <c r="F28" i="2"/>
  <c r="E28" i="2"/>
  <c r="I28" i="2" s="1"/>
  <c r="L27" i="2"/>
  <c r="J27" i="2"/>
  <c r="K27" i="2" s="1"/>
  <c r="G27" i="2" s="1"/>
  <c r="H27" i="2"/>
  <c r="F27" i="2"/>
  <c r="L26" i="2"/>
  <c r="J26" i="2"/>
  <c r="K26" i="2" s="1"/>
  <c r="G26" i="2" s="1"/>
  <c r="H26" i="2"/>
  <c r="F26" i="2"/>
  <c r="L25" i="2"/>
  <c r="J25" i="2"/>
  <c r="K25" i="2" s="1"/>
  <c r="G25" i="2" s="1"/>
  <c r="I25" i="2"/>
  <c r="H25" i="2"/>
  <c r="F25" i="2"/>
  <c r="E25" i="2"/>
  <c r="L24" i="2"/>
  <c r="J24" i="2"/>
  <c r="K24" i="2" s="1"/>
  <c r="G24" i="2" s="1"/>
  <c r="H24" i="2"/>
  <c r="F24" i="2"/>
  <c r="E24" i="2"/>
  <c r="I24" i="2" s="1"/>
  <c r="L23" i="2"/>
  <c r="J23" i="2"/>
  <c r="K23" i="2" s="1"/>
  <c r="G23" i="2" s="1"/>
  <c r="I23" i="2"/>
  <c r="H23" i="2"/>
  <c r="F23" i="2"/>
  <c r="E23" i="2"/>
  <c r="L22" i="2"/>
  <c r="J22" i="2"/>
  <c r="K22" i="2" s="1"/>
  <c r="G22" i="2" s="1"/>
  <c r="H22" i="2"/>
  <c r="F22" i="2"/>
  <c r="L21" i="2"/>
  <c r="J21" i="2"/>
  <c r="K21" i="2" s="1"/>
  <c r="G21" i="2" s="1"/>
  <c r="H21" i="2"/>
  <c r="F21" i="2"/>
  <c r="L20" i="2"/>
  <c r="J20" i="2"/>
  <c r="K20" i="2" s="1"/>
  <c r="H20" i="2"/>
  <c r="F20" i="2"/>
  <c r="L19" i="2"/>
  <c r="J19" i="2"/>
  <c r="K19" i="2" s="1"/>
  <c r="H19" i="2"/>
  <c r="F19" i="2"/>
  <c r="L18" i="2"/>
  <c r="J18" i="2"/>
  <c r="K18" i="2" s="1"/>
  <c r="H18" i="2"/>
  <c r="F18" i="2"/>
  <c r="L17" i="2"/>
  <c r="J17" i="2"/>
  <c r="K17" i="2" s="1"/>
  <c r="H17" i="2"/>
  <c r="F17" i="2"/>
  <c r="L16" i="2"/>
  <c r="J16" i="2"/>
  <c r="K16" i="2" s="1"/>
  <c r="H16" i="2"/>
  <c r="F16" i="2"/>
  <c r="L15" i="2"/>
  <c r="J15" i="2"/>
  <c r="K15" i="2" s="1"/>
  <c r="H15" i="2"/>
  <c r="F15" i="2"/>
  <c r="L14" i="2"/>
  <c r="J14" i="2"/>
  <c r="K14" i="2" s="1"/>
  <c r="H14" i="2"/>
  <c r="F14" i="2"/>
  <c r="L13" i="2"/>
  <c r="J13" i="2"/>
  <c r="K13" i="2" s="1"/>
  <c r="H13" i="2"/>
  <c r="F13" i="2"/>
  <c r="L12" i="2"/>
  <c r="J12" i="2"/>
  <c r="K12" i="2" s="1"/>
  <c r="H12" i="2"/>
  <c r="F12" i="2"/>
  <c r="L11" i="2"/>
  <c r="J11" i="2"/>
  <c r="K11" i="2" s="1"/>
  <c r="H11" i="2"/>
  <c r="F11" i="2"/>
  <c r="L10" i="2"/>
  <c r="J10" i="2"/>
  <c r="K10" i="2" s="1"/>
  <c r="H10" i="2"/>
  <c r="F10" i="2"/>
  <c r="L9" i="2"/>
  <c r="J9" i="2"/>
  <c r="K9" i="2" s="1"/>
  <c r="H9" i="2"/>
  <c r="F9" i="2"/>
  <c r="L8" i="2"/>
  <c r="J8" i="2"/>
  <c r="K8" i="2" s="1"/>
  <c r="H8" i="2"/>
  <c r="F8" i="2"/>
  <c r="L7" i="2"/>
  <c r="J7" i="2"/>
  <c r="K7" i="2" s="1"/>
  <c r="H7" i="2"/>
  <c r="F7" i="2"/>
  <c r="L6" i="2"/>
  <c r="J6" i="2"/>
  <c r="K6" i="2" s="1"/>
  <c r="H6" i="2"/>
  <c r="F6" i="2"/>
  <c r="L5" i="2"/>
  <c r="J5" i="2"/>
  <c r="K5" i="2" s="1"/>
  <c r="H5" i="2"/>
  <c r="F5" i="2"/>
  <c r="L4" i="2"/>
  <c r="J4" i="2"/>
  <c r="K4" i="2" s="1"/>
  <c r="H4" i="2"/>
  <c r="F4" i="2"/>
  <c r="L3" i="2"/>
  <c r="J3" i="2"/>
  <c r="K3" i="2" s="1"/>
  <c r="H3" i="2"/>
  <c r="F3" i="2"/>
  <c r="L2" i="2"/>
  <c r="J2" i="2"/>
  <c r="H2" i="2"/>
  <c r="F2" i="2"/>
  <c r="C6" i="1"/>
  <c r="E22" i="2" l="1"/>
  <c r="I22" i="2" s="1"/>
  <c r="E40" i="2"/>
  <c r="I40" i="2" s="1"/>
  <c r="E38" i="2"/>
  <c r="I38" i="2" s="1"/>
  <c r="E46" i="2"/>
  <c r="I46" i="2" s="1"/>
  <c r="E54" i="2"/>
  <c r="I54" i="2" s="1"/>
  <c r="E32" i="2"/>
  <c r="I32" i="2" s="1"/>
  <c r="E48" i="2"/>
  <c r="I48" i="2" s="1"/>
  <c r="E26" i="2"/>
  <c r="I26" i="2" s="1"/>
  <c r="E36" i="2"/>
  <c r="I36" i="2" s="1"/>
  <c r="I37" i="2"/>
  <c r="E44" i="2"/>
  <c r="I44" i="2" s="1"/>
  <c r="I45" i="2"/>
  <c r="E52" i="2"/>
  <c r="I52" i="2" s="1"/>
  <c r="I53" i="2"/>
  <c r="E59" i="2"/>
  <c r="E56" i="2"/>
  <c r="I56" i="2" s="1"/>
  <c r="E60" i="2"/>
  <c r="I60" i="2" s="1"/>
  <c r="E61" i="2"/>
  <c r="E30" i="2"/>
  <c r="I30" i="2" s="1"/>
  <c r="E27" i="2"/>
  <c r="I27" i="2" s="1"/>
  <c r="E21" i="2"/>
  <c r="E63" i="2"/>
  <c r="E3" i="2"/>
  <c r="G3" i="2"/>
  <c r="E7" i="2"/>
  <c r="I7" i="2" s="1"/>
  <c r="G7" i="2"/>
  <c r="E11" i="2"/>
  <c r="G11" i="2"/>
  <c r="E15" i="2"/>
  <c r="I15" i="2" s="1"/>
  <c r="G15" i="2"/>
  <c r="E18" i="2"/>
  <c r="G18" i="2"/>
  <c r="E4" i="2"/>
  <c r="I4" i="2" s="1"/>
  <c r="G4" i="2"/>
  <c r="E8" i="2"/>
  <c r="G8" i="2"/>
  <c r="E13" i="2"/>
  <c r="I13" i="2" s="1"/>
  <c r="G13" i="2"/>
  <c r="E17" i="2"/>
  <c r="G17" i="2"/>
  <c r="E20" i="2"/>
  <c r="I20" i="2" s="1"/>
  <c r="G20" i="2"/>
  <c r="E6" i="2"/>
  <c r="G6" i="2"/>
  <c r="E10" i="2"/>
  <c r="I10" i="2" s="1"/>
  <c r="G10" i="2"/>
  <c r="E14" i="2"/>
  <c r="G14" i="2"/>
  <c r="E5" i="2"/>
  <c r="I5" i="2" s="1"/>
  <c r="G5" i="2"/>
  <c r="E9" i="2"/>
  <c r="G9" i="2"/>
  <c r="E12" i="2"/>
  <c r="I12" i="2" s="1"/>
  <c r="G12" i="2"/>
  <c r="E16" i="2"/>
  <c r="G16" i="2"/>
  <c r="E19" i="2"/>
  <c r="I19" i="2" s="1"/>
  <c r="G19" i="2"/>
  <c r="I21" i="2"/>
  <c r="E62" i="2"/>
  <c r="I62" i="2" s="1"/>
  <c r="I63" i="2"/>
  <c r="I61" i="2"/>
  <c r="E58" i="2"/>
  <c r="I58" i="2" s="1"/>
  <c r="I59" i="2"/>
  <c r="K2" i="2"/>
  <c r="I6" i="2" l="1"/>
  <c r="I9" i="2"/>
  <c r="I16" i="2"/>
  <c r="I14" i="2"/>
  <c r="I17" i="2"/>
  <c r="I8" i="2"/>
  <c r="I18" i="2"/>
  <c r="I11" i="2"/>
  <c r="I3" i="2"/>
  <c r="E2" i="2"/>
  <c r="G2" i="2"/>
  <c r="I2" i="2" l="1"/>
</calcChain>
</file>

<file path=xl/sharedStrings.xml><?xml version="1.0" encoding="utf-8"?>
<sst xmlns="http://schemas.openxmlformats.org/spreadsheetml/2006/main" count="323" uniqueCount="129">
  <si>
    <t>15-Jul-2014</t>
  </si>
  <si>
    <t>01-Nov-2019</t>
  </si>
  <si>
    <t>01-Jan-2020</t>
  </si>
  <si>
    <t>31-Mar-2020</t>
  </si>
  <si>
    <t>03-Sep-2018</t>
  </si>
  <si>
    <t>12-Apr-2019</t>
  </si>
  <si>
    <t>12-Jul-2019</t>
  </si>
  <si>
    <t>09-Mar-2018</t>
  </si>
  <si>
    <t>29-Nov-2010</t>
  </si>
  <si>
    <t>21-May-2018</t>
  </si>
  <si>
    <t>01-Jan-2017</t>
  </si>
  <si>
    <t>01-Oct-2012</t>
  </si>
  <si>
    <t>14-Apr-2017</t>
  </si>
  <si>
    <t>01-Jul-2019</t>
  </si>
  <si>
    <t>02-May-2017</t>
  </si>
  <si>
    <t>12-Feb-2020</t>
  </si>
  <si>
    <t>08-Mar-2018</t>
  </si>
  <si>
    <t>18-Jun-2012</t>
  </si>
  <si>
    <t>15-Jan-2020</t>
  </si>
  <si>
    <t>01-Oct-2009</t>
  </si>
  <si>
    <t>01-Apr-2019</t>
  </si>
  <si>
    <t>19-Nov-2019</t>
  </si>
  <si>
    <t>Answer should be 5</t>
  </si>
  <si>
    <t>OBS ($K)</t>
  </si>
  <si>
    <t>IT AFP ($K)</t>
  </si>
  <si>
    <t>Execution Rate</t>
  </si>
  <si>
    <t>IT OBS ($K)</t>
  </si>
  <si>
    <t>SL Spend</t>
  </si>
  <si>
    <t>Avail Funds</t>
  </si>
  <si>
    <t>IT MDEP</t>
  </si>
  <si>
    <t>% IT</t>
  </si>
  <si>
    <t>PEG</t>
  </si>
  <si>
    <t>Result</t>
  </si>
  <si>
    <t>Click here to choice:</t>
  </si>
  <si>
    <t>Exported Level</t>
  </si>
  <si>
    <t>Desired Level</t>
  </si>
  <si>
    <t>1</t>
  </si>
  <si>
    <t>2</t>
  </si>
  <si>
    <t>2.1</t>
  </si>
  <si>
    <t>2.1.1</t>
  </si>
  <si>
    <t>2.1.2</t>
  </si>
  <si>
    <t>2.1.2.1</t>
  </si>
  <si>
    <t>2.1.2.2</t>
  </si>
  <si>
    <t>2.1.3</t>
  </si>
  <si>
    <t>2.1.4</t>
  </si>
  <si>
    <t>2.1.5</t>
  </si>
  <si>
    <t>2.1.6</t>
  </si>
  <si>
    <t>2.2</t>
  </si>
  <si>
    <t>2.3</t>
  </si>
  <si>
    <t>3</t>
  </si>
  <si>
    <t>4</t>
  </si>
  <si>
    <t>4.1</t>
  </si>
  <si>
    <t>4.1.1</t>
  </si>
  <si>
    <t>4.1.2</t>
  </si>
  <si>
    <t>4.1.2.1</t>
  </si>
  <si>
    <t>4.1.2.2</t>
  </si>
  <si>
    <t>4.1.2.3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</si>
  <si>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</si>
  <si>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</si>
  <si>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</si>
  <si>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</si>
  <si>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</si>
  <si>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</si>
  <si>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</si>
  <si>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</si>
  <si>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4.1.10.1</t>
  </si>
  <si>
    <t>4.1.10.2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</si>
  <si>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</si>
  <si>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</si>
  <si>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</si>
  <si>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</si>
  <si>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</si>
  <si>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</si>
  <si>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</si>
  <si>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</si>
  <si>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</si>
  <si>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</si>
  <si>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</si>
  <si>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4.1.21.1</t>
  </si>
  <si>
    <t>4.1.21.1.1</t>
  </si>
  <si>
    <t>4.1.21.1.2</t>
  </si>
  <si>
    <t>4.1.21.1.3</t>
  </si>
  <si>
    <t>4.1.21.1.4</t>
  </si>
  <si>
    <t>4.1.21.2</t>
  </si>
  <si>
    <t>4.1.21.2.1</t>
  </si>
  <si>
    <t>max value</t>
  </si>
  <si>
    <t>max sum</t>
  </si>
  <si>
    <t>Data 1</t>
  </si>
  <si>
    <t>Data 2</t>
  </si>
  <si>
    <t>Data 3</t>
  </si>
  <si>
    <t>Data 4</t>
  </si>
  <si>
    <t>Data 5</t>
  </si>
  <si>
    <t>Data 6</t>
  </si>
  <si>
    <t>Write a fromula that sums up values in row (from column A to column F) while max sum (column H) is less or equal to max value (column G).</t>
  </si>
  <si>
    <t>Output</t>
  </si>
  <si>
    <t>Output Required : (1, 2, or 3 would convert to 1) (1.1, 2.1, or 2.2 would convert to 2) (1.1.1, 3.1.1, or 3.2.1 would convert to 3)</t>
  </si>
  <si>
    <t>ZONE</t>
  </si>
  <si>
    <t>EAST</t>
  </si>
  <si>
    <t>EAST, WEST</t>
  </si>
  <si>
    <t>WEST</t>
  </si>
  <si>
    <t>EAST, SOUTH</t>
  </si>
  <si>
    <t>EAST, WEST, SOUTH</t>
  </si>
  <si>
    <t>SOUTH</t>
  </si>
  <si>
    <t>DB</t>
  </si>
  <si>
    <t>ADMK</t>
  </si>
  <si>
    <t>AMOUNT</t>
  </si>
  <si>
    <t>StartDate</t>
  </si>
  <si>
    <t>Count the dates between 1-1-2020 to 31-3-2020</t>
  </si>
  <si>
    <t>Zone</t>
  </si>
  <si>
    <t>Category</t>
  </si>
  <si>
    <t>Amount</t>
  </si>
  <si>
    <t>Id</t>
  </si>
  <si>
    <t>Count</t>
  </si>
  <si>
    <t>Amt</t>
  </si>
  <si>
    <t>Example - format</t>
  </si>
  <si>
    <t>North</t>
  </si>
  <si>
    <t>A1</t>
  </si>
  <si>
    <t>South</t>
  </si>
  <si>
    <t>A2</t>
  </si>
  <si>
    <t>East</t>
  </si>
  <si>
    <t>A3</t>
  </si>
  <si>
    <t>West</t>
  </si>
  <si>
    <t>A4</t>
  </si>
  <si>
    <t>South Total</t>
  </si>
  <si>
    <t>North Total</t>
  </si>
  <si>
    <t>East Total</t>
  </si>
  <si>
    <t>West Total</t>
  </si>
  <si>
    <t>Grand Total</t>
  </si>
  <si>
    <t xml:space="preserve">Create classic pivot table at cell H4 and convert into given format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</si>
</sst>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%"/>
    <numFmt numFmtId="166" formatCode="_(&quot;$&quot;* #,##0_);_(&quot;$&quot;* \(#,##0\);_(&quot;$&quot;* &quot;-&quot;??_);_(@_)"/>
  </numFmts>
  <fonts count="19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141414"/>
      <name val="Segoe UI"/>
      <family val="2"/>
    </font>
    <font>
      <b/>
      <sz val="10"/>
      <color theme="1"/>
      <name val="Arial"/>
      <family val="2"/>
    </font>
    <font>
      <b/>
      <sz val="10"/>
      <color rgb="FF141414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00"/>
      <name val="Cambria"/>
      <family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15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1"/>
    <xf numFmtId="0" fontId="4" fillId="0" borderId="0" xfId="1" applyAlignment="1">
      <alignment horizontal="left"/>
    </xf>
    <xf numFmtId="0" fontId="5" fillId="0" borderId="0" xfId="2"/>
    <xf numFmtId="0" fontId="6" fillId="0" borderId="0" xfId="2" applyFont="1"/>
    <xf numFmtId="0" fontId="7" fillId="0" borderId="0" xfId="2" applyFont="1"/>
    <xf numFmtId="164" fontId="4" fillId="0" borderId="0" xfId="3" applyNumberFormat="1" applyFont="1"/>
    <xf numFmtId="165" fontId="4" fillId="0" borderId="0" xfId="4" applyNumberFormat="1" applyFont="1" applyFill="1"/>
    <xf numFmtId="164" fontId="4" fillId="0" borderId="0" xfId="3" applyNumberFormat="1" applyFont="1" applyFill="1"/>
    <xf numFmtId="0" fontId="4" fillId="0" borderId="0" xfId="1" applyAlignment="1">
      <alignment horizontal="center"/>
    </xf>
    <xf numFmtId="165" fontId="4" fillId="0" borderId="0" xfId="4" quotePrefix="1" applyNumberFormat="1" applyFont="1" applyFill="1"/>
    <xf numFmtId="0" fontId="8" fillId="3" borderId="1" xfId="2" applyFont="1" applyFill="1" applyBorder="1" applyAlignment="1">
      <alignment vertical="center"/>
    </xf>
    <xf numFmtId="49" fontId="5" fillId="0" borderId="0" xfId="2" applyNumberFormat="1"/>
    <xf numFmtId="0" fontId="5" fillId="0" borderId="0" xfId="2" applyAlignment="1">
      <alignment horizontal="center"/>
    </xf>
    <xf numFmtId="0" fontId="8" fillId="0" borderId="0" xfId="2" applyFont="1"/>
    <xf numFmtId="0" fontId="10" fillId="0" borderId="0" xfId="5" applyFont="1" applyAlignment="1">
      <alignment horizontal="center" vertical="center"/>
    </xf>
    <xf numFmtId="0" fontId="9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9" fillId="0" borderId="0" xfId="5"/>
    <xf numFmtId="0" fontId="11" fillId="0" borderId="0" xfId="5" applyFont="1" applyAlignment="1">
      <alignment horizontal="center"/>
    </xf>
    <xf numFmtId="0" fontId="9" fillId="0" borderId="0" xfId="5" applyAlignment="1">
      <alignment horizontal="center"/>
    </xf>
    <xf numFmtId="0" fontId="10" fillId="0" borderId="0" xfId="5" applyFont="1" applyAlignment="1">
      <alignment horizontal="center"/>
    </xf>
    <xf numFmtId="0" fontId="12" fillId="0" borderId="0" xfId="5" applyFont="1"/>
    <xf numFmtId="49" fontId="7" fillId="0" borderId="0" xfId="2" applyNumberFormat="1" applyFont="1"/>
    <xf numFmtId="49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12" fillId="0" borderId="0" xfId="2" applyFont="1"/>
    <xf numFmtId="4" fontId="4" fillId="0" borderId="0" xfId="3" applyNumberFormat="1" applyFont="1"/>
    <xf numFmtId="4" fontId="5" fillId="0" borderId="0" xfId="2" applyNumberFormat="1"/>
    <xf numFmtId="166" fontId="13" fillId="0" borderId="0" xfId="3" applyNumberFormat="1" applyFont="1"/>
    <xf numFmtId="49" fontId="7" fillId="0" borderId="0" xfId="2" applyNumberFormat="1" applyFont="1" applyFill="1"/>
    <xf numFmtId="37" fontId="13" fillId="0" borderId="0" xfId="3" applyNumberFormat="1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5" fillId="0" borderId="0" xfId="6"/>
    <xf numFmtId="0" fontId="16" fillId="0" borderId="0" xfId="6" applyFont="1"/>
    <xf numFmtId="0" fontId="17" fillId="4" borderId="3" xfId="6" applyFont="1" applyFill="1" applyBorder="1" applyAlignment="1">
      <alignment horizontal="center" vertical="center"/>
    </xf>
    <xf numFmtId="0" fontId="15" fillId="0" borderId="2" xfId="6" applyBorder="1"/>
    <xf numFmtId="0" fontId="15" fillId="0" borderId="4" xfId="6" applyBorder="1" applyAlignment="1">
      <alignment horizontal="center" vertical="center"/>
    </xf>
    <xf numFmtId="0" fontId="16" fillId="0" borderId="2" xfId="6" applyFont="1" applyBorder="1"/>
    <xf numFmtId="0" fontId="18" fillId="0" borderId="0" xfId="6" applyFont="1" applyAlignment="1">
      <alignment vertical="top"/>
    </xf>
    <xf numFmtId="0" fontId="0" fillId="5" borderId="0" xfId="0" applyFill="1"/>
  </cellXfs>
  <cellStyles count="7">
    <cellStyle name="Currency 2" xfId="3" xr:uid="{CFEC9A4C-ACAB-48F0-8B36-180B09EB7B94}"/>
    <cellStyle name="Normal" xfId="0" builtinId="0"/>
    <cellStyle name="Normal 2" xfId="1" xr:uid="{E391C8CB-01DF-4594-9F87-862C1580F8E7}"/>
    <cellStyle name="Normal 3" xfId="2" xr:uid="{281A98A2-9998-44A9-9F1F-EA0DD4385C90}"/>
    <cellStyle name="Normal 4" xfId="5" xr:uid="{0C23D1B5-315C-43EB-B5C3-C79A640F4C49}"/>
    <cellStyle name="Normal 5" xfId="6" xr:uid="{036F357B-DCC4-4810-9E58-B316C629D345}"/>
    <cellStyle name="Percent 2" xfId="4" xr:uid="{63DC50EE-4E30-439F-84F8-0CDCCBE0A4CB}"/>
  </cellStyles>
  <dxfs count="3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5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_);_(&quot;$&quot;* \(#,##0.0\);_(&quot;$&quot;* &quot;-&quot;??_);_(@_)"/>
      <fill>
        <patternFill patternType="none">
          <fgColor indexed="64"/>
          <bgColor indexed="65"/>
        </patternFill>
      </fill>
    </dxf>
    <dxf>
      <numFmt numFmtId="165" formatCode="0.0%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4" formatCode="#,##0.00"/>
    </dxf>
    <dxf>
      <font>
        <b val="0"/>
        <i/>
        <color rgb="FFFF0000"/>
      </font>
    </dxf>
    <dxf>
      <font>
        <b/>
        <i val="0"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MyComputer\Desktop\FY21%20IT%20UFR%20Pro-Rata%20(20210321_16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COA Summary"/>
      <sheetName val="1 Pro-Rata"/>
      <sheetName val="2 % AFP IT"/>
      <sheetName val="3 IT Execution"/>
      <sheetName val="4 100% IT MDEPs"/>
      <sheetName val="5 Partial IT MDEPs"/>
      <sheetName val="Cmd  ROC Lookup"/>
      <sheetName val="Pivot"/>
      <sheetName val="FL"/>
      <sheetName val="cPIT Submission Expanded data"/>
      <sheetName val="Work area"/>
      <sheetName val="MDEP to PEG Look Up"/>
      <sheetName val="6 Flat Tax B4 IT MDEPs"/>
      <sheetName val="7 Flat Tax w Levers"/>
      <sheetName val="Tables"/>
      <sheetName val="IT %"/>
      <sheetName val="OM"/>
      <sheetName val="Parking Lot"/>
      <sheetName val="FY21 IT UFR Pro-Rata (20210321_"/>
    </sheetNames>
    <sheetDataSet>
      <sheetData sheetId="0">
        <row r="1">
          <cell r="B1" t="str">
            <v>O&amp;M, OPA, RDTE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MDEP</v>
          </cell>
          <cell r="C1" t="str">
            <v>PEG</v>
          </cell>
        </row>
        <row r="2">
          <cell r="B2" t="str">
            <v>A2AA</v>
          </cell>
          <cell r="C2" t="str">
            <v>SS</v>
          </cell>
        </row>
        <row r="3">
          <cell r="B3" t="str">
            <v>A2DR</v>
          </cell>
          <cell r="C3" t="str">
            <v>SS</v>
          </cell>
        </row>
        <row r="4">
          <cell r="B4" t="str">
            <v>A2FM</v>
          </cell>
          <cell r="C4" t="str">
            <v>SS</v>
          </cell>
        </row>
        <row r="5">
          <cell r="B5" t="str">
            <v>AACS</v>
          </cell>
          <cell r="C5" t="str">
            <v>SS</v>
          </cell>
        </row>
        <row r="6">
          <cell r="B6" t="str">
            <v>AANS</v>
          </cell>
          <cell r="C6" t="str">
            <v>SS</v>
          </cell>
        </row>
        <row r="7">
          <cell r="B7" t="str">
            <v>ADSM</v>
          </cell>
          <cell r="C7" t="str">
            <v>SS</v>
          </cell>
        </row>
        <row r="8">
          <cell r="B8" t="str">
            <v>AIEI</v>
          </cell>
          <cell r="C8" t="str">
            <v>SS</v>
          </cell>
        </row>
        <row r="9">
          <cell r="B9" t="str">
            <v>AMAE</v>
          </cell>
          <cell r="C9" t="str">
            <v>SS</v>
          </cell>
        </row>
        <row r="10">
          <cell r="B10" t="str">
            <v>AMCE</v>
          </cell>
          <cell r="C10" t="str">
            <v>SS</v>
          </cell>
        </row>
        <row r="11">
          <cell r="B11" t="str">
            <v>AMLC</v>
          </cell>
          <cell r="C11" t="str">
            <v>SS</v>
          </cell>
        </row>
        <row r="12">
          <cell r="B12" t="str">
            <v>AMME</v>
          </cell>
          <cell r="C12" t="str">
            <v>SS</v>
          </cell>
        </row>
        <row r="13">
          <cell r="B13" t="str">
            <v>AMTE</v>
          </cell>
          <cell r="C13" t="str">
            <v>SS</v>
          </cell>
        </row>
        <row r="14">
          <cell r="B14" t="str">
            <v>AMWE</v>
          </cell>
          <cell r="C14" t="str">
            <v>SS</v>
          </cell>
        </row>
        <row r="15">
          <cell r="B15" t="str">
            <v>ARP2</v>
          </cell>
          <cell r="C15" t="str">
            <v>TT</v>
          </cell>
        </row>
        <row r="16">
          <cell r="B16" t="str">
            <v>ASCE</v>
          </cell>
          <cell r="C16" t="str">
            <v>SS</v>
          </cell>
        </row>
        <row r="17">
          <cell r="B17" t="str">
            <v>ASEI</v>
          </cell>
          <cell r="C17" t="str">
            <v>SS</v>
          </cell>
        </row>
        <row r="18">
          <cell r="B18" t="str">
            <v>ASIE</v>
          </cell>
          <cell r="C18" t="str">
            <v>SS</v>
          </cell>
        </row>
        <row r="19">
          <cell r="B19" t="str">
            <v>ASLP</v>
          </cell>
          <cell r="C19" t="str">
            <v>SS</v>
          </cell>
        </row>
        <row r="20">
          <cell r="B20" t="str">
            <v>ASLS</v>
          </cell>
          <cell r="C20" t="str">
            <v>SS</v>
          </cell>
        </row>
        <row r="21">
          <cell r="B21" t="str">
            <v>ASLT</v>
          </cell>
          <cell r="C21" t="str">
            <v>SS</v>
          </cell>
        </row>
        <row r="22">
          <cell r="B22" t="str">
            <v>ASOC</v>
          </cell>
          <cell r="C22" t="str">
            <v>SS</v>
          </cell>
        </row>
        <row r="23">
          <cell r="B23" t="str">
            <v>ASTC</v>
          </cell>
          <cell r="C23" t="str">
            <v>SS</v>
          </cell>
        </row>
        <row r="24">
          <cell r="B24" t="str">
            <v>BRAC</v>
          </cell>
          <cell r="C24" t="str">
            <v>II</v>
          </cell>
        </row>
        <row r="25">
          <cell r="B25" t="str">
            <v>DA3G</v>
          </cell>
          <cell r="C25" t="str">
            <v>II</v>
          </cell>
        </row>
        <row r="26">
          <cell r="B26" t="str">
            <v>DA3O</v>
          </cell>
          <cell r="C26" t="str">
            <v>II</v>
          </cell>
        </row>
        <row r="27">
          <cell r="B27" t="str">
            <v>DFFE</v>
          </cell>
          <cell r="C27" t="str">
            <v>II</v>
          </cell>
        </row>
        <row r="28">
          <cell r="B28" t="str">
            <v>E315</v>
          </cell>
          <cell r="C28" t="str">
            <v>II</v>
          </cell>
        </row>
        <row r="29">
          <cell r="B29" t="str">
            <v>E33H</v>
          </cell>
          <cell r="C29" t="str">
            <v>II</v>
          </cell>
        </row>
        <row r="30">
          <cell r="B30" t="str">
            <v>E35H</v>
          </cell>
          <cell r="C30" t="str">
            <v>II</v>
          </cell>
        </row>
        <row r="31">
          <cell r="B31" t="str">
            <v>E3H5</v>
          </cell>
          <cell r="C31" t="str">
            <v>II</v>
          </cell>
        </row>
        <row r="32">
          <cell r="B32" t="str">
            <v>E3H6</v>
          </cell>
          <cell r="C32" t="str">
            <v>II</v>
          </cell>
        </row>
        <row r="33">
          <cell r="B33" t="str">
            <v>E3H8</v>
          </cell>
          <cell r="C33" t="str">
            <v>II</v>
          </cell>
        </row>
        <row r="34">
          <cell r="B34" t="str">
            <v>E3H9</v>
          </cell>
          <cell r="C34" t="str">
            <v>II</v>
          </cell>
        </row>
        <row r="35">
          <cell r="B35" t="str">
            <v>E3RE</v>
          </cell>
          <cell r="C35" t="str">
            <v>II</v>
          </cell>
        </row>
        <row r="36">
          <cell r="B36" t="str">
            <v>E4H7</v>
          </cell>
          <cell r="C36" t="str">
            <v>II</v>
          </cell>
        </row>
        <row r="37">
          <cell r="B37" t="str">
            <v>E4H8</v>
          </cell>
          <cell r="C37" t="str">
            <v>II</v>
          </cell>
        </row>
        <row r="38">
          <cell r="B38" t="str">
            <v>EFPR</v>
          </cell>
          <cell r="C38" t="str">
            <v>II</v>
          </cell>
        </row>
        <row r="39">
          <cell r="B39" t="str">
            <v>EIBC</v>
          </cell>
          <cell r="C39" t="str">
            <v>SS</v>
          </cell>
        </row>
        <row r="40">
          <cell r="B40" t="str">
            <v>EIBR</v>
          </cell>
          <cell r="C40" t="str">
            <v>SS</v>
          </cell>
        </row>
        <row r="41">
          <cell r="B41" t="str">
            <v>EITR</v>
          </cell>
          <cell r="C41" t="str">
            <v>II</v>
          </cell>
        </row>
        <row r="42">
          <cell r="B42" t="str">
            <v>EITS</v>
          </cell>
          <cell r="C42" t="str">
            <v>II</v>
          </cell>
        </row>
        <row r="43">
          <cell r="B43" t="str">
            <v>EMAP</v>
          </cell>
          <cell r="C43" t="str">
            <v>TT</v>
          </cell>
        </row>
        <row r="44">
          <cell r="B44" t="str">
            <v>EMNR</v>
          </cell>
          <cell r="C44" t="str">
            <v>II</v>
          </cell>
        </row>
        <row r="45">
          <cell r="B45" t="str">
            <v>EMNT</v>
          </cell>
          <cell r="C45" t="str">
            <v>II</v>
          </cell>
        </row>
        <row r="46">
          <cell r="B46" t="str">
            <v>ENVR</v>
          </cell>
          <cell r="C46" t="str">
            <v>II</v>
          </cell>
        </row>
        <row r="47">
          <cell r="B47" t="str">
            <v>ERCI</v>
          </cell>
          <cell r="C47" t="str">
            <v>II</v>
          </cell>
        </row>
        <row r="48">
          <cell r="B48" t="str">
            <v>ERED</v>
          </cell>
          <cell r="C48" t="str">
            <v>II</v>
          </cell>
        </row>
        <row r="49">
          <cell r="B49" t="str">
            <v>ERER</v>
          </cell>
          <cell r="C49" t="str">
            <v>II</v>
          </cell>
        </row>
        <row r="50">
          <cell r="B50" t="str">
            <v>ERPA</v>
          </cell>
          <cell r="C50" t="str">
            <v>SS</v>
          </cell>
        </row>
        <row r="51">
          <cell r="B51" t="str">
            <v>ERPB</v>
          </cell>
          <cell r="C51" t="str">
            <v>SS</v>
          </cell>
        </row>
        <row r="52">
          <cell r="B52" t="str">
            <v>ERPC</v>
          </cell>
          <cell r="C52" t="str">
            <v>SS</v>
          </cell>
        </row>
        <row r="53">
          <cell r="B53" t="str">
            <v>ERPD</v>
          </cell>
          <cell r="C53" t="str">
            <v>SS</v>
          </cell>
        </row>
        <row r="54">
          <cell r="B54" t="str">
            <v>ERPE</v>
          </cell>
          <cell r="C54" t="str">
            <v>SS</v>
          </cell>
        </row>
        <row r="55">
          <cell r="B55" t="str">
            <v>ERPF</v>
          </cell>
          <cell r="C55" t="str">
            <v>EE</v>
          </cell>
        </row>
        <row r="56">
          <cell r="B56" t="str">
            <v>ERPG</v>
          </cell>
          <cell r="C56" t="str">
            <v>SS</v>
          </cell>
        </row>
        <row r="57">
          <cell r="B57" t="str">
            <v>ERPH</v>
          </cell>
          <cell r="C57" t="str">
            <v>SS</v>
          </cell>
        </row>
        <row r="58">
          <cell r="B58" t="str">
            <v>ERPJ</v>
          </cell>
          <cell r="C58" t="str">
            <v>SS</v>
          </cell>
        </row>
        <row r="59">
          <cell r="B59" t="str">
            <v>ERPK</v>
          </cell>
          <cell r="C59" t="str">
            <v>MM</v>
          </cell>
        </row>
        <row r="60">
          <cell r="B60" t="str">
            <v>ERPT</v>
          </cell>
          <cell r="C60" t="str">
            <v>TT</v>
          </cell>
        </row>
        <row r="61">
          <cell r="B61" t="str">
            <v>ERVC</v>
          </cell>
          <cell r="C61" t="str">
            <v>II</v>
          </cell>
        </row>
        <row r="62">
          <cell r="B62" t="str">
            <v>ERVT</v>
          </cell>
          <cell r="C62" t="str">
            <v>II</v>
          </cell>
        </row>
        <row r="63">
          <cell r="B63" t="str">
            <v>FAAA</v>
          </cell>
          <cell r="C63" t="str">
            <v>MM</v>
          </cell>
        </row>
        <row r="64">
          <cell r="B64" t="str">
            <v>FAAC</v>
          </cell>
          <cell r="C64" t="str">
            <v>MM</v>
          </cell>
        </row>
        <row r="65">
          <cell r="B65" t="str">
            <v>FACB</v>
          </cell>
          <cell r="C65" t="str">
            <v>MM</v>
          </cell>
        </row>
        <row r="66">
          <cell r="B66" t="str">
            <v>FACC</v>
          </cell>
          <cell r="C66" t="str">
            <v>MM</v>
          </cell>
        </row>
        <row r="67">
          <cell r="B67" t="str">
            <v>FACS</v>
          </cell>
          <cell r="C67" t="str">
            <v>II</v>
          </cell>
        </row>
        <row r="68">
          <cell r="B68" t="str">
            <v>FAIG</v>
          </cell>
          <cell r="C68" t="str">
            <v>MM</v>
          </cell>
        </row>
        <row r="69">
          <cell r="B69" t="str">
            <v>FAJA</v>
          </cell>
          <cell r="C69" t="str">
            <v>II</v>
          </cell>
        </row>
        <row r="70">
          <cell r="B70" t="str">
            <v>FAJM</v>
          </cell>
          <cell r="C70" t="str">
            <v>TT</v>
          </cell>
        </row>
        <row r="71">
          <cell r="B71" t="str">
            <v>FALO</v>
          </cell>
          <cell r="C71" t="str">
            <v>SS</v>
          </cell>
        </row>
        <row r="72">
          <cell r="B72" t="str">
            <v>FANG</v>
          </cell>
          <cell r="C72" t="str">
            <v>MM</v>
          </cell>
        </row>
        <row r="73">
          <cell r="B73" t="str">
            <v>FAOC</v>
          </cell>
          <cell r="C73" t="str">
            <v>TT</v>
          </cell>
        </row>
        <row r="74">
          <cell r="B74" t="str">
            <v>FAOD</v>
          </cell>
          <cell r="C74" t="str">
            <v>MM</v>
          </cell>
        </row>
        <row r="75">
          <cell r="B75" t="str">
            <v>FAPC</v>
          </cell>
          <cell r="C75" t="str">
            <v>II</v>
          </cell>
        </row>
        <row r="76">
          <cell r="B76" t="str">
            <v>FAPM</v>
          </cell>
          <cell r="C76" t="str">
            <v>MM</v>
          </cell>
        </row>
        <row r="77">
          <cell r="B77" t="str">
            <v>FARC</v>
          </cell>
          <cell r="C77" t="str">
            <v>MM</v>
          </cell>
        </row>
        <row r="78">
          <cell r="B78" t="str">
            <v>FASP</v>
          </cell>
          <cell r="C78" t="str">
            <v>EE</v>
          </cell>
        </row>
        <row r="79">
          <cell r="B79" t="str">
            <v>FASS</v>
          </cell>
          <cell r="C79" t="str">
            <v>MM</v>
          </cell>
        </row>
        <row r="80">
          <cell r="B80" t="str">
            <v>FAWC</v>
          </cell>
          <cell r="C80" t="str">
            <v>TT</v>
          </cell>
        </row>
        <row r="81">
          <cell r="B81" t="str">
            <v>FL6P</v>
          </cell>
          <cell r="C81" t="str">
            <v>EE</v>
          </cell>
        </row>
        <row r="82">
          <cell r="B82" t="str">
            <v>FL8D</v>
          </cell>
          <cell r="C82" t="str">
            <v>EE</v>
          </cell>
        </row>
        <row r="83">
          <cell r="B83" t="str">
            <v>FL8G</v>
          </cell>
          <cell r="C83" t="str">
            <v>EE</v>
          </cell>
        </row>
        <row r="84">
          <cell r="B84" t="str">
            <v>FLTT</v>
          </cell>
          <cell r="C84" t="str">
            <v>EE</v>
          </cell>
        </row>
        <row r="85">
          <cell r="B85" t="str">
            <v>FPCA</v>
          </cell>
          <cell r="C85" t="str">
            <v>EE</v>
          </cell>
        </row>
        <row r="86">
          <cell r="B86" t="str">
            <v>FPCB</v>
          </cell>
          <cell r="C86" t="str">
            <v>EE</v>
          </cell>
        </row>
        <row r="87">
          <cell r="B87" t="str">
            <v>FPCC</v>
          </cell>
          <cell r="C87" t="str">
            <v>EE</v>
          </cell>
        </row>
        <row r="88">
          <cell r="B88" t="str">
            <v>FPCD</v>
          </cell>
          <cell r="C88" t="str">
            <v>EE</v>
          </cell>
        </row>
        <row r="89">
          <cell r="B89" t="str">
            <v>FPCE</v>
          </cell>
          <cell r="C89" t="str">
            <v>EE</v>
          </cell>
        </row>
        <row r="90">
          <cell r="B90" t="str">
            <v>FPCF</v>
          </cell>
          <cell r="C90" t="str">
            <v>EE</v>
          </cell>
        </row>
        <row r="91">
          <cell r="B91" t="str">
            <v>FPCG</v>
          </cell>
          <cell r="C91" t="str">
            <v>EE</v>
          </cell>
        </row>
        <row r="92">
          <cell r="B92" t="str">
            <v>FPDB</v>
          </cell>
          <cell r="C92" t="str">
            <v>EE</v>
          </cell>
        </row>
        <row r="93">
          <cell r="B93" t="str">
            <v>FPDD</v>
          </cell>
          <cell r="C93" t="str">
            <v>EE</v>
          </cell>
        </row>
        <row r="94">
          <cell r="B94" t="str">
            <v>FPDE</v>
          </cell>
          <cell r="C94" t="str">
            <v>EE</v>
          </cell>
        </row>
        <row r="95">
          <cell r="B95" t="str">
            <v>FPDG</v>
          </cell>
          <cell r="C95" t="str">
            <v>EE</v>
          </cell>
        </row>
        <row r="96">
          <cell r="B96" t="str">
            <v>FPDH</v>
          </cell>
          <cell r="C96" t="str">
            <v>EE</v>
          </cell>
        </row>
        <row r="97">
          <cell r="B97" t="str">
            <v>FPDL</v>
          </cell>
          <cell r="C97" t="str">
            <v>EE</v>
          </cell>
        </row>
        <row r="98">
          <cell r="B98" t="str">
            <v>FPDP</v>
          </cell>
          <cell r="C98" t="str">
            <v>EE</v>
          </cell>
        </row>
        <row r="99">
          <cell r="B99" t="str">
            <v>FPDT</v>
          </cell>
          <cell r="C99" t="str">
            <v>EE</v>
          </cell>
        </row>
        <row r="100">
          <cell r="B100" t="str">
            <v>FPED</v>
          </cell>
          <cell r="C100" t="str">
            <v>EE</v>
          </cell>
        </row>
        <row r="101">
          <cell r="B101" t="str">
            <v>FPEE</v>
          </cell>
          <cell r="C101" t="str">
            <v>EE</v>
          </cell>
        </row>
        <row r="102">
          <cell r="B102" t="str">
            <v>FPEG</v>
          </cell>
          <cell r="C102" t="str">
            <v>EE</v>
          </cell>
        </row>
        <row r="103">
          <cell r="B103" t="str">
            <v>FPEH</v>
          </cell>
          <cell r="C103" t="str">
            <v>EE</v>
          </cell>
        </row>
        <row r="104">
          <cell r="B104" t="str">
            <v>FPEL</v>
          </cell>
          <cell r="C104" t="str">
            <v>EE</v>
          </cell>
        </row>
        <row r="105">
          <cell r="B105" t="str">
            <v>FPEP</v>
          </cell>
          <cell r="C105" t="str">
            <v>EE</v>
          </cell>
        </row>
        <row r="106">
          <cell r="B106" t="str">
            <v>FPFB</v>
          </cell>
          <cell r="C106" t="str">
            <v>EE</v>
          </cell>
        </row>
        <row r="107">
          <cell r="B107" t="str">
            <v>FPFF</v>
          </cell>
          <cell r="C107" t="str">
            <v>EE</v>
          </cell>
        </row>
        <row r="108">
          <cell r="B108" t="str">
            <v>FPFJ</v>
          </cell>
          <cell r="C108" t="str">
            <v>EE</v>
          </cell>
        </row>
        <row r="109">
          <cell r="B109" t="str">
            <v>FPFL</v>
          </cell>
          <cell r="C109" t="str">
            <v>EE</v>
          </cell>
        </row>
        <row r="110">
          <cell r="B110" t="str">
            <v>FPFP</v>
          </cell>
          <cell r="C110" t="str">
            <v>EE</v>
          </cell>
        </row>
        <row r="111">
          <cell r="B111" t="str">
            <v>FPFS</v>
          </cell>
          <cell r="C111" t="str">
            <v>EE</v>
          </cell>
        </row>
        <row r="112">
          <cell r="B112" t="str">
            <v>FPFT</v>
          </cell>
          <cell r="C112" t="str">
            <v>EE</v>
          </cell>
        </row>
        <row r="113">
          <cell r="B113" t="str">
            <v>FPHB</v>
          </cell>
          <cell r="C113" t="str">
            <v>EE</v>
          </cell>
        </row>
        <row r="114">
          <cell r="B114" t="str">
            <v>FPHC</v>
          </cell>
          <cell r="C114" t="str">
            <v>EE</v>
          </cell>
        </row>
        <row r="115">
          <cell r="B115" t="str">
            <v>FPJA</v>
          </cell>
          <cell r="C115" t="str">
            <v>EE</v>
          </cell>
        </row>
        <row r="116">
          <cell r="B116" t="str">
            <v>FPJB</v>
          </cell>
          <cell r="C116" t="str">
            <v>EE</v>
          </cell>
        </row>
        <row r="117">
          <cell r="B117" t="str">
            <v>FPLB</v>
          </cell>
          <cell r="C117" t="str">
            <v>EE</v>
          </cell>
        </row>
        <row r="118">
          <cell r="B118" t="str">
            <v>FPLE</v>
          </cell>
          <cell r="C118" t="str">
            <v>EE</v>
          </cell>
        </row>
        <row r="119">
          <cell r="B119" t="str">
            <v>FPLF</v>
          </cell>
          <cell r="C119" t="str">
            <v>EE</v>
          </cell>
        </row>
        <row r="120">
          <cell r="B120" t="str">
            <v>FPLI</v>
          </cell>
          <cell r="C120" t="str">
            <v>EE</v>
          </cell>
        </row>
        <row r="121">
          <cell r="B121" t="str">
            <v>FPLK</v>
          </cell>
          <cell r="C121" t="str">
            <v>EE</v>
          </cell>
        </row>
        <row r="122">
          <cell r="B122" t="str">
            <v>FPLW</v>
          </cell>
          <cell r="C122" t="str">
            <v>EE</v>
          </cell>
        </row>
        <row r="123">
          <cell r="B123" t="str">
            <v>FPMA</v>
          </cell>
          <cell r="C123" t="str">
            <v>EE</v>
          </cell>
        </row>
        <row r="124">
          <cell r="B124" t="str">
            <v>FPMC</v>
          </cell>
          <cell r="C124" t="str">
            <v>EE</v>
          </cell>
        </row>
        <row r="125">
          <cell r="B125" t="str">
            <v>FPMH</v>
          </cell>
          <cell r="C125" t="str">
            <v>EE</v>
          </cell>
        </row>
        <row r="126">
          <cell r="B126" t="str">
            <v>FPMJ</v>
          </cell>
          <cell r="C126" t="str">
            <v>EE</v>
          </cell>
        </row>
        <row r="127">
          <cell r="B127" t="str">
            <v>FPMM</v>
          </cell>
          <cell r="C127" t="str">
            <v>EE</v>
          </cell>
        </row>
        <row r="128">
          <cell r="B128" t="str">
            <v>FPQG</v>
          </cell>
          <cell r="C128" t="str">
            <v>EE</v>
          </cell>
        </row>
        <row r="129">
          <cell r="B129" t="str">
            <v>FPQS</v>
          </cell>
          <cell r="C129" t="str">
            <v>EE</v>
          </cell>
        </row>
        <row r="130">
          <cell r="B130" t="str">
            <v>FPQU</v>
          </cell>
          <cell r="C130" t="str">
            <v>EE</v>
          </cell>
        </row>
        <row r="131">
          <cell r="B131" t="str">
            <v>FPSC</v>
          </cell>
          <cell r="C131" t="str">
            <v>EE</v>
          </cell>
        </row>
        <row r="132">
          <cell r="B132" t="str">
            <v>FPSN</v>
          </cell>
          <cell r="C132" t="str">
            <v>EE</v>
          </cell>
        </row>
        <row r="133">
          <cell r="B133" t="str">
            <v>FPSV</v>
          </cell>
          <cell r="C133" t="str">
            <v>EE</v>
          </cell>
        </row>
        <row r="134">
          <cell r="B134" t="str">
            <v>FSPS</v>
          </cell>
          <cell r="C134" t="str">
            <v>EE</v>
          </cell>
        </row>
        <row r="135">
          <cell r="B135" t="str">
            <v>FTRC</v>
          </cell>
          <cell r="C135" t="str">
            <v>EE</v>
          </cell>
        </row>
        <row r="136">
          <cell r="B136" t="str">
            <v>GPCI</v>
          </cell>
          <cell r="C136" t="str">
            <v>TT</v>
          </cell>
        </row>
        <row r="137">
          <cell r="B137" t="str">
            <v>GPIR</v>
          </cell>
          <cell r="C137" t="str">
            <v>TT</v>
          </cell>
        </row>
        <row r="138">
          <cell r="B138" t="str">
            <v>GPIS</v>
          </cell>
          <cell r="C138" t="str">
            <v>TT</v>
          </cell>
        </row>
        <row r="139">
          <cell r="B139" t="str">
            <v>GPIT</v>
          </cell>
          <cell r="C139" t="str">
            <v>TT</v>
          </cell>
        </row>
        <row r="140">
          <cell r="B140" t="str">
            <v>GPSI</v>
          </cell>
          <cell r="C140" t="str">
            <v>MM</v>
          </cell>
        </row>
        <row r="141">
          <cell r="B141" t="str">
            <v>HSDH</v>
          </cell>
          <cell r="C141" t="str">
            <v>MM</v>
          </cell>
        </row>
        <row r="142">
          <cell r="B142" t="str">
            <v>HSHE</v>
          </cell>
          <cell r="C142" t="str">
            <v>II</v>
          </cell>
        </row>
        <row r="143">
          <cell r="B143" t="str">
            <v>HSMR</v>
          </cell>
          <cell r="C143" t="str">
            <v>EE</v>
          </cell>
        </row>
        <row r="144">
          <cell r="B144" t="str">
            <v>JATT</v>
          </cell>
          <cell r="C144" t="str">
            <v>TT</v>
          </cell>
        </row>
        <row r="145">
          <cell r="B145" t="str">
            <v>JDFM</v>
          </cell>
          <cell r="C145" t="str">
            <v>SS</v>
          </cell>
        </row>
        <row r="146">
          <cell r="B146" t="str">
            <v>JDJT</v>
          </cell>
          <cell r="C146" t="str">
            <v>TT</v>
          </cell>
        </row>
        <row r="147">
          <cell r="B147" t="str">
            <v>JDSP</v>
          </cell>
          <cell r="C147" t="str">
            <v>MM</v>
          </cell>
        </row>
        <row r="148">
          <cell r="B148" t="str">
            <v>JDXP</v>
          </cell>
          <cell r="C148" t="str">
            <v>TT</v>
          </cell>
        </row>
        <row r="149">
          <cell r="B149" t="str">
            <v>MPBO</v>
          </cell>
          <cell r="C149" t="str">
            <v>EE</v>
          </cell>
        </row>
        <row r="150">
          <cell r="B150" t="str">
            <v>MPE0</v>
          </cell>
          <cell r="C150" t="str">
            <v>SS</v>
          </cell>
        </row>
        <row r="151">
          <cell r="B151" t="str">
            <v>MPEH</v>
          </cell>
          <cell r="C151" t="str">
            <v>SS</v>
          </cell>
        </row>
        <row r="152">
          <cell r="B152" t="str">
            <v>MPT8</v>
          </cell>
          <cell r="C152" t="str">
            <v>MM</v>
          </cell>
        </row>
        <row r="153">
          <cell r="B153" t="str">
            <v>MPTV</v>
          </cell>
          <cell r="C153" t="str">
            <v>MM</v>
          </cell>
        </row>
        <row r="154">
          <cell r="B154" t="str">
            <v>MS10</v>
          </cell>
          <cell r="C154" t="str">
            <v>SS</v>
          </cell>
        </row>
        <row r="155">
          <cell r="B155" t="str">
            <v>MS4X</v>
          </cell>
          <cell r="C155" t="str">
            <v>TT</v>
          </cell>
        </row>
        <row r="156">
          <cell r="B156" t="str">
            <v>MS5C</v>
          </cell>
          <cell r="C156" t="str">
            <v>MM</v>
          </cell>
        </row>
        <row r="157">
          <cell r="B157" t="str">
            <v>MS5H</v>
          </cell>
          <cell r="C157" t="str">
            <v>MM</v>
          </cell>
        </row>
        <row r="158">
          <cell r="B158" t="str">
            <v>MS5Z</v>
          </cell>
          <cell r="C158" t="str">
            <v>MM</v>
          </cell>
        </row>
        <row r="159">
          <cell r="B159" t="str">
            <v>MS6B</v>
          </cell>
          <cell r="C159" t="str">
            <v>EE</v>
          </cell>
        </row>
        <row r="160">
          <cell r="B160" t="str">
            <v>MSEC</v>
          </cell>
          <cell r="C160" t="str">
            <v>TT</v>
          </cell>
        </row>
        <row r="161">
          <cell r="B161" t="str">
            <v>MSEL</v>
          </cell>
          <cell r="C161" t="str">
            <v>TT</v>
          </cell>
        </row>
        <row r="162">
          <cell r="B162" t="str">
            <v>MSHS</v>
          </cell>
          <cell r="C162" t="str">
            <v>EE</v>
          </cell>
        </row>
        <row r="163">
          <cell r="B163" t="str">
            <v>MSNS</v>
          </cell>
          <cell r="C163" t="str">
            <v>TT</v>
          </cell>
        </row>
        <row r="164">
          <cell r="B164" t="str">
            <v>MU1M</v>
          </cell>
          <cell r="C164" t="str">
            <v>II</v>
          </cell>
        </row>
        <row r="165">
          <cell r="B165" t="str">
            <v>MU1P</v>
          </cell>
          <cell r="C165" t="str">
            <v>II</v>
          </cell>
        </row>
        <row r="166">
          <cell r="B166" t="str">
            <v>MU1W</v>
          </cell>
          <cell r="C166" t="str">
            <v>II</v>
          </cell>
        </row>
        <row r="167">
          <cell r="B167" t="str">
            <v>MU2B</v>
          </cell>
          <cell r="C167" t="str">
            <v>TT</v>
          </cell>
        </row>
        <row r="168">
          <cell r="B168" t="str">
            <v>MU2L</v>
          </cell>
          <cell r="C168" t="str">
            <v>MM</v>
          </cell>
        </row>
        <row r="169">
          <cell r="B169" t="str">
            <v>MU2P</v>
          </cell>
          <cell r="C169" t="str">
            <v>MM</v>
          </cell>
        </row>
        <row r="170">
          <cell r="B170" t="str">
            <v>MU2Z</v>
          </cell>
          <cell r="C170" t="str">
            <v>EE</v>
          </cell>
        </row>
        <row r="171">
          <cell r="B171" t="str">
            <v>MX5T</v>
          </cell>
          <cell r="C171" t="str">
            <v>EE</v>
          </cell>
        </row>
        <row r="172">
          <cell r="B172" t="str">
            <v>MXCL</v>
          </cell>
          <cell r="C172" t="str">
            <v>TT</v>
          </cell>
        </row>
        <row r="173">
          <cell r="B173" t="str">
            <v>MXEC</v>
          </cell>
          <cell r="C173" t="str">
            <v>SS</v>
          </cell>
        </row>
        <row r="174">
          <cell r="B174" t="str">
            <v>MXKA</v>
          </cell>
          <cell r="C174" t="str">
            <v>II</v>
          </cell>
        </row>
        <row r="175">
          <cell r="B175" t="str">
            <v>MXUS</v>
          </cell>
          <cell r="C175" t="str">
            <v>TT</v>
          </cell>
        </row>
        <row r="176">
          <cell r="B176" t="str">
            <v>NG6H</v>
          </cell>
          <cell r="C176" t="str">
            <v>MM</v>
          </cell>
        </row>
        <row r="177">
          <cell r="B177" t="str">
            <v>NG7S</v>
          </cell>
          <cell r="C177" t="str">
            <v>EE</v>
          </cell>
        </row>
        <row r="178">
          <cell r="B178" t="str">
            <v>NGP2</v>
          </cell>
          <cell r="C178" t="str">
            <v>TT</v>
          </cell>
        </row>
        <row r="179">
          <cell r="B179" t="str">
            <v>OISR</v>
          </cell>
          <cell r="C179" t="str">
            <v>TT</v>
          </cell>
        </row>
        <row r="180">
          <cell r="B180" t="str">
            <v>PRTF</v>
          </cell>
          <cell r="C180" t="str">
            <v>MM</v>
          </cell>
        </row>
        <row r="181">
          <cell r="B181" t="str">
            <v>QAAF</v>
          </cell>
          <cell r="C181" t="str">
            <v>II</v>
          </cell>
        </row>
        <row r="182">
          <cell r="B182" t="str">
            <v>QAAP</v>
          </cell>
          <cell r="C182" t="str">
            <v>II</v>
          </cell>
        </row>
        <row r="183">
          <cell r="B183" t="str">
            <v>QACS</v>
          </cell>
          <cell r="C183" t="str">
            <v>II</v>
          </cell>
        </row>
        <row r="184">
          <cell r="B184" t="str">
            <v>QBND</v>
          </cell>
          <cell r="C184" t="str">
            <v>MM</v>
          </cell>
        </row>
        <row r="185">
          <cell r="B185" t="str">
            <v>QCLS</v>
          </cell>
          <cell r="C185" t="str">
            <v>SS</v>
          </cell>
        </row>
        <row r="186">
          <cell r="B186" t="str">
            <v>QCYS</v>
          </cell>
          <cell r="C186" t="str">
            <v>II</v>
          </cell>
        </row>
        <row r="187">
          <cell r="B187" t="str">
            <v>QDEH</v>
          </cell>
          <cell r="C187" t="str">
            <v>II</v>
          </cell>
        </row>
        <row r="188">
          <cell r="B188" t="str">
            <v>QDEM</v>
          </cell>
          <cell r="C188" t="str">
            <v>II</v>
          </cell>
        </row>
        <row r="189">
          <cell r="B189" t="str">
            <v>QDPC</v>
          </cell>
          <cell r="C189" t="str">
            <v>II</v>
          </cell>
        </row>
        <row r="190">
          <cell r="B190" t="str">
            <v>QDPW</v>
          </cell>
          <cell r="C190" t="str">
            <v>II</v>
          </cell>
        </row>
        <row r="191">
          <cell r="B191" t="str">
            <v>QEMS</v>
          </cell>
          <cell r="C191" t="str">
            <v>II</v>
          </cell>
        </row>
        <row r="192">
          <cell r="B192" t="str">
            <v>QFMC</v>
          </cell>
          <cell r="C192" t="str">
            <v>II</v>
          </cell>
        </row>
        <row r="193">
          <cell r="B193" t="str">
            <v>QFOD</v>
          </cell>
          <cell r="C193" t="str">
            <v>SS</v>
          </cell>
        </row>
        <row r="194">
          <cell r="B194" t="str">
            <v>QHFM</v>
          </cell>
          <cell r="C194" t="str">
            <v>II</v>
          </cell>
        </row>
        <row r="195">
          <cell r="B195" t="str">
            <v>QITR</v>
          </cell>
          <cell r="C195" t="str">
            <v>II</v>
          </cell>
        </row>
        <row r="196">
          <cell r="B196" t="str">
            <v>QLEA</v>
          </cell>
          <cell r="C196" t="str">
            <v>II</v>
          </cell>
        </row>
        <row r="197">
          <cell r="B197" t="str">
            <v>QLOG</v>
          </cell>
          <cell r="C197" t="str">
            <v>II</v>
          </cell>
        </row>
        <row r="198">
          <cell r="B198" t="str">
            <v>QLPR</v>
          </cell>
          <cell r="C198" t="str">
            <v>II</v>
          </cell>
        </row>
        <row r="199">
          <cell r="B199" t="str">
            <v>QMIS</v>
          </cell>
          <cell r="C199" t="str">
            <v>II</v>
          </cell>
        </row>
        <row r="200">
          <cell r="B200" t="str">
            <v>QMTO</v>
          </cell>
          <cell r="C200" t="str">
            <v>SS</v>
          </cell>
        </row>
        <row r="201">
          <cell r="B201" t="str">
            <v>QMUN</v>
          </cell>
          <cell r="C201" t="str">
            <v>II</v>
          </cell>
        </row>
        <row r="202">
          <cell r="B202" t="str">
            <v>QNMG</v>
          </cell>
          <cell r="C202" t="str">
            <v>II</v>
          </cell>
        </row>
        <row r="203">
          <cell r="B203" t="str">
            <v>QOIM</v>
          </cell>
          <cell r="C203" t="str">
            <v>TT</v>
          </cell>
        </row>
        <row r="204">
          <cell r="B204" t="str">
            <v>QPSG</v>
          </cell>
          <cell r="C204" t="str">
            <v>II</v>
          </cell>
        </row>
        <row r="205">
          <cell r="B205" t="str">
            <v>QPSM</v>
          </cell>
          <cell r="C205" t="str">
            <v>II</v>
          </cell>
        </row>
        <row r="206">
          <cell r="B206" t="str">
            <v>QRPA</v>
          </cell>
          <cell r="C206" t="str">
            <v>II</v>
          </cell>
        </row>
        <row r="207">
          <cell r="B207" t="str">
            <v>QSEC</v>
          </cell>
          <cell r="C207" t="str">
            <v>II</v>
          </cell>
        </row>
        <row r="208">
          <cell r="B208" t="str">
            <v>QSUP</v>
          </cell>
          <cell r="C208" t="str">
            <v>SS</v>
          </cell>
        </row>
        <row r="209">
          <cell r="B209" t="str">
            <v>QTRN</v>
          </cell>
          <cell r="C209" t="str">
            <v>SS</v>
          </cell>
        </row>
        <row r="210">
          <cell r="B210" t="str">
            <v>QUTM</v>
          </cell>
          <cell r="C210" t="str">
            <v>II</v>
          </cell>
        </row>
        <row r="211">
          <cell r="B211" t="str">
            <v>QUTS</v>
          </cell>
          <cell r="C211" t="str">
            <v>II</v>
          </cell>
        </row>
        <row r="212">
          <cell r="B212" t="str">
            <v>RA09</v>
          </cell>
          <cell r="C212" t="str">
            <v>EE</v>
          </cell>
        </row>
        <row r="213">
          <cell r="B213" t="str">
            <v>RA11</v>
          </cell>
          <cell r="C213" t="str">
            <v>EE</v>
          </cell>
        </row>
        <row r="214">
          <cell r="B214" t="str">
            <v>RB03</v>
          </cell>
          <cell r="C214" t="str">
            <v>EE</v>
          </cell>
        </row>
        <row r="215">
          <cell r="B215" t="str">
            <v>RB12</v>
          </cell>
          <cell r="C215" t="str">
            <v>EE</v>
          </cell>
        </row>
        <row r="216">
          <cell r="B216" t="str">
            <v>RD13</v>
          </cell>
          <cell r="C216" t="str">
            <v>EE</v>
          </cell>
        </row>
        <row r="217">
          <cell r="B217" t="str">
            <v>RD15</v>
          </cell>
          <cell r="C217" t="str">
            <v>EE</v>
          </cell>
        </row>
        <row r="218">
          <cell r="B218" t="str">
            <v>RD16</v>
          </cell>
          <cell r="C218" t="str">
            <v>EE</v>
          </cell>
        </row>
        <row r="219">
          <cell r="B219" t="str">
            <v>RE01</v>
          </cell>
          <cell r="C219" t="str">
            <v>EE</v>
          </cell>
        </row>
        <row r="220">
          <cell r="B220" t="str">
            <v>RE06</v>
          </cell>
          <cell r="C220" t="str">
            <v>EE</v>
          </cell>
        </row>
        <row r="221">
          <cell r="B221" t="str">
            <v>RF01</v>
          </cell>
          <cell r="C221" t="str">
            <v>EE</v>
          </cell>
        </row>
        <row r="222">
          <cell r="B222" t="str">
            <v>RF02</v>
          </cell>
          <cell r="C222" t="str">
            <v>EE</v>
          </cell>
        </row>
        <row r="223">
          <cell r="B223" t="str">
            <v>RF08</v>
          </cell>
          <cell r="C223" t="str">
            <v>EE</v>
          </cell>
        </row>
        <row r="224">
          <cell r="B224" t="str">
            <v>RG04</v>
          </cell>
          <cell r="C224" t="str">
            <v>EE</v>
          </cell>
        </row>
        <row r="225">
          <cell r="B225" t="str">
            <v>RH01</v>
          </cell>
          <cell r="C225" t="str">
            <v>EE</v>
          </cell>
        </row>
        <row r="226">
          <cell r="B226" t="str">
            <v>RJC0</v>
          </cell>
          <cell r="C226" t="str">
            <v>EE</v>
          </cell>
        </row>
        <row r="227">
          <cell r="B227" t="str">
            <v>RJC9</v>
          </cell>
          <cell r="C227" t="str">
            <v>EE</v>
          </cell>
        </row>
        <row r="228">
          <cell r="B228" t="str">
            <v>RJL7</v>
          </cell>
          <cell r="C228" t="str">
            <v>EE</v>
          </cell>
        </row>
        <row r="229">
          <cell r="B229" t="str">
            <v>RJM5</v>
          </cell>
          <cell r="C229" t="str">
            <v>EE</v>
          </cell>
        </row>
        <row r="230">
          <cell r="B230" t="str">
            <v>RJS1</v>
          </cell>
          <cell r="C230" t="str">
            <v>EE</v>
          </cell>
        </row>
        <row r="231">
          <cell r="B231" t="str">
            <v>RJS3</v>
          </cell>
          <cell r="C231" t="str">
            <v>EE</v>
          </cell>
        </row>
        <row r="232">
          <cell r="B232" t="str">
            <v>RK01</v>
          </cell>
          <cell r="C232" t="str">
            <v>EE</v>
          </cell>
        </row>
        <row r="233">
          <cell r="B233" t="str">
            <v>RK02</v>
          </cell>
          <cell r="C233" t="str">
            <v>EE</v>
          </cell>
        </row>
        <row r="234">
          <cell r="B234" t="str">
            <v>RK03</v>
          </cell>
          <cell r="C234" t="str">
            <v>EE</v>
          </cell>
        </row>
        <row r="235">
          <cell r="B235" t="str">
            <v>RK09</v>
          </cell>
          <cell r="C235" t="str">
            <v>EE</v>
          </cell>
        </row>
        <row r="236">
          <cell r="B236" t="str">
            <v>RK11</v>
          </cell>
          <cell r="C236" t="str">
            <v>EE</v>
          </cell>
        </row>
        <row r="237">
          <cell r="B237" t="str">
            <v>RK12</v>
          </cell>
          <cell r="C237" t="str">
            <v>EE</v>
          </cell>
        </row>
        <row r="238">
          <cell r="B238" t="str">
            <v>RK13</v>
          </cell>
          <cell r="C238" t="str">
            <v>EE</v>
          </cell>
        </row>
        <row r="239">
          <cell r="B239" t="str">
            <v>RK16</v>
          </cell>
          <cell r="C239" t="str">
            <v>EE</v>
          </cell>
        </row>
        <row r="240">
          <cell r="B240" t="str">
            <v>RK17</v>
          </cell>
          <cell r="C240" t="str">
            <v>EE</v>
          </cell>
        </row>
        <row r="241">
          <cell r="B241" t="str">
            <v>RK19</v>
          </cell>
          <cell r="C241" t="str">
            <v>EE</v>
          </cell>
        </row>
        <row r="242">
          <cell r="B242" t="str">
            <v>RK23</v>
          </cell>
          <cell r="C242" t="str">
            <v>EE</v>
          </cell>
        </row>
        <row r="243">
          <cell r="B243" t="str">
            <v>RL02</v>
          </cell>
          <cell r="C243" t="str">
            <v>EE</v>
          </cell>
        </row>
        <row r="244">
          <cell r="B244" t="str">
            <v>RL03</v>
          </cell>
          <cell r="C244" t="str">
            <v>EE</v>
          </cell>
        </row>
        <row r="245">
          <cell r="B245" t="str">
            <v>RL04</v>
          </cell>
          <cell r="C245" t="str">
            <v>EE</v>
          </cell>
        </row>
        <row r="246">
          <cell r="B246" t="str">
            <v>RL07</v>
          </cell>
          <cell r="C246" t="str">
            <v>EE</v>
          </cell>
        </row>
        <row r="247">
          <cell r="B247" t="str">
            <v>RU01</v>
          </cell>
          <cell r="C247" t="str">
            <v>EE</v>
          </cell>
        </row>
        <row r="248">
          <cell r="B248" t="str">
            <v>RU04</v>
          </cell>
          <cell r="C248" t="str">
            <v>EE</v>
          </cell>
        </row>
        <row r="249">
          <cell r="B249" t="str">
            <v>RU05</v>
          </cell>
          <cell r="C249" t="str">
            <v>EE</v>
          </cell>
        </row>
        <row r="250">
          <cell r="B250" t="str">
            <v>RU08</v>
          </cell>
          <cell r="C250" t="str">
            <v>EE</v>
          </cell>
        </row>
        <row r="251">
          <cell r="B251" t="str">
            <v>RU22</v>
          </cell>
          <cell r="C251" t="str">
            <v>EE</v>
          </cell>
        </row>
        <row r="252">
          <cell r="B252" t="str">
            <v>SAAA</v>
          </cell>
          <cell r="C252" t="str">
            <v>SS</v>
          </cell>
        </row>
        <row r="253">
          <cell r="B253" t="str">
            <v>SAVN</v>
          </cell>
          <cell r="C253" t="str">
            <v>SS</v>
          </cell>
        </row>
        <row r="254">
          <cell r="B254" t="str">
            <v>SCCC</v>
          </cell>
          <cell r="C254" t="str">
            <v>SS</v>
          </cell>
        </row>
        <row r="255">
          <cell r="B255" t="str">
            <v>SMSL</v>
          </cell>
          <cell r="C255" t="str">
            <v>SS</v>
          </cell>
        </row>
        <row r="256">
          <cell r="B256" t="str">
            <v>SOTH</v>
          </cell>
          <cell r="C256" t="str">
            <v>SS</v>
          </cell>
        </row>
        <row r="257">
          <cell r="B257" t="str">
            <v>SSSS</v>
          </cell>
          <cell r="C257" t="str">
            <v>SS</v>
          </cell>
        </row>
        <row r="258">
          <cell r="B258" t="str">
            <v>STAC</v>
          </cell>
          <cell r="C258" t="str">
            <v>SS</v>
          </cell>
        </row>
        <row r="259">
          <cell r="B259" t="str">
            <v>TACV</v>
          </cell>
          <cell r="C259" t="str">
            <v>MM</v>
          </cell>
        </row>
        <row r="260">
          <cell r="B260" t="str">
            <v>TADT</v>
          </cell>
          <cell r="C260" t="str">
            <v>TT</v>
          </cell>
        </row>
        <row r="261">
          <cell r="B261" t="str">
            <v>TADV</v>
          </cell>
          <cell r="C261" t="str">
            <v>TT</v>
          </cell>
        </row>
        <row r="262">
          <cell r="B262" t="str">
            <v>TAFM</v>
          </cell>
          <cell r="C262" t="str">
            <v>TT</v>
          </cell>
        </row>
        <row r="263">
          <cell r="B263" t="str">
            <v>TAGP</v>
          </cell>
          <cell r="C263" t="str">
            <v>TT</v>
          </cell>
        </row>
        <row r="264">
          <cell r="B264" t="str">
            <v>TAPE</v>
          </cell>
          <cell r="C264" t="str">
            <v>TT</v>
          </cell>
        </row>
        <row r="265">
          <cell r="B265" t="str">
            <v>TATC</v>
          </cell>
          <cell r="C265" t="str">
            <v>TT</v>
          </cell>
        </row>
        <row r="266">
          <cell r="B266" t="str">
            <v>TATM</v>
          </cell>
          <cell r="C266" t="str">
            <v>TT</v>
          </cell>
        </row>
        <row r="267">
          <cell r="B267" t="str">
            <v>TATS</v>
          </cell>
          <cell r="C267" t="str">
            <v>TT</v>
          </cell>
        </row>
        <row r="268">
          <cell r="B268" t="str">
            <v>TAVI</v>
          </cell>
          <cell r="C268" t="str">
            <v>TT</v>
          </cell>
        </row>
        <row r="269">
          <cell r="B269" t="str">
            <v>TAVN</v>
          </cell>
          <cell r="C269" t="str">
            <v>TT</v>
          </cell>
        </row>
        <row r="270">
          <cell r="B270" t="str">
            <v>TBAS</v>
          </cell>
          <cell r="C270" t="str">
            <v>TT</v>
          </cell>
        </row>
        <row r="271">
          <cell r="B271" t="str">
            <v>TBWG</v>
          </cell>
          <cell r="C271" t="str">
            <v>TT</v>
          </cell>
        </row>
        <row r="272">
          <cell r="B272" t="str">
            <v>TCBC</v>
          </cell>
          <cell r="C272" t="str">
            <v>TT</v>
          </cell>
        </row>
        <row r="273">
          <cell r="B273" t="str">
            <v>TCIV</v>
          </cell>
          <cell r="C273" t="str">
            <v>TT</v>
          </cell>
        </row>
        <row r="274">
          <cell r="B274" t="str">
            <v>TCNT</v>
          </cell>
          <cell r="C274" t="str">
            <v>TT</v>
          </cell>
        </row>
        <row r="275">
          <cell r="B275" t="str">
            <v>TCSC</v>
          </cell>
          <cell r="C275" t="str">
            <v>TT</v>
          </cell>
        </row>
        <row r="276">
          <cell r="B276" t="str">
            <v>TDLP</v>
          </cell>
          <cell r="C276" t="str">
            <v>TT</v>
          </cell>
        </row>
        <row r="277">
          <cell r="B277" t="str">
            <v>TFNC</v>
          </cell>
          <cell r="C277" t="str">
            <v>TT</v>
          </cell>
        </row>
        <row r="278">
          <cell r="B278" t="str">
            <v>TISR</v>
          </cell>
          <cell r="C278" t="str">
            <v>TT</v>
          </cell>
        </row>
        <row r="279">
          <cell r="B279" t="str">
            <v>TRCS</v>
          </cell>
          <cell r="C279" t="str">
            <v>TT</v>
          </cell>
        </row>
        <row r="280">
          <cell r="B280" t="str">
            <v>TRJR</v>
          </cell>
          <cell r="C280" t="str">
            <v>MM</v>
          </cell>
        </row>
        <row r="281">
          <cell r="B281" t="str">
            <v>TRNC</v>
          </cell>
          <cell r="C281" t="str">
            <v>TT</v>
          </cell>
        </row>
        <row r="282">
          <cell r="B282" t="str">
            <v>TRNM</v>
          </cell>
          <cell r="C282" t="str">
            <v>TT</v>
          </cell>
        </row>
        <row r="283">
          <cell r="B283" t="str">
            <v>TROT</v>
          </cell>
          <cell r="C283" t="str">
            <v>MM</v>
          </cell>
        </row>
        <row r="284">
          <cell r="B284" t="str">
            <v>TRRS</v>
          </cell>
          <cell r="C284" t="str">
            <v>MM</v>
          </cell>
        </row>
        <row r="285">
          <cell r="B285" t="str">
            <v>TSAM</v>
          </cell>
          <cell r="C285" t="str">
            <v>TT</v>
          </cell>
        </row>
        <row r="286">
          <cell r="B286" t="str">
            <v>TSGT</v>
          </cell>
          <cell r="C286" t="str">
            <v>TT</v>
          </cell>
        </row>
        <row r="287">
          <cell r="B287" t="str">
            <v>TSMA</v>
          </cell>
          <cell r="C287" t="str">
            <v>TT</v>
          </cell>
        </row>
        <row r="288">
          <cell r="B288" t="str">
            <v>TSPU</v>
          </cell>
          <cell r="C288" t="str">
            <v>TT</v>
          </cell>
        </row>
        <row r="289">
          <cell r="B289" t="str">
            <v>TTDY</v>
          </cell>
          <cell r="C289" t="str">
            <v>TT</v>
          </cell>
        </row>
        <row r="290">
          <cell r="B290" t="str">
            <v>TWOS</v>
          </cell>
          <cell r="C290" t="str">
            <v>TT</v>
          </cell>
        </row>
        <row r="291">
          <cell r="B291" t="str">
            <v>USMA</v>
          </cell>
          <cell r="C291" t="str">
            <v>MM</v>
          </cell>
        </row>
        <row r="292">
          <cell r="B292" t="str">
            <v>USMB</v>
          </cell>
          <cell r="C292" t="str">
            <v>MM</v>
          </cell>
        </row>
        <row r="293">
          <cell r="B293" t="str">
            <v>VACE</v>
          </cell>
          <cell r="C293" t="str">
            <v>MM</v>
          </cell>
        </row>
        <row r="294">
          <cell r="B294" t="str">
            <v>VAMP</v>
          </cell>
          <cell r="C294" t="str">
            <v>MM</v>
          </cell>
        </row>
        <row r="295">
          <cell r="B295" t="str">
            <v>VANC</v>
          </cell>
          <cell r="C295" t="str">
            <v>II</v>
          </cell>
        </row>
        <row r="296">
          <cell r="B296" t="str">
            <v>VAQN</v>
          </cell>
          <cell r="C296" t="str">
            <v>TT</v>
          </cell>
        </row>
        <row r="297">
          <cell r="B297" t="str">
            <v>VAWE</v>
          </cell>
          <cell r="C297" t="str">
            <v>EE</v>
          </cell>
        </row>
        <row r="298">
          <cell r="B298" t="str">
            <v>VAWG</v>
          </cell>
          <cell r="C298" t="str">
            <v>TT</v>
          </cell>
        </row>
        <row r="299">
          <cell r="B299" t="str">
            <v>VBSA</v>
          </cell>
          <cell r="C299" t="str">
            <v>MM</v>
          </cell>
        </row>
        <row r="300">
          <cell r="B300" t="str">
            <v>VCAP</v>
          </cell>
          <cell r="C300" t="str">
            <v>II</v>
          </cell>
        </row>
        <row r="301">
          <cell r="B301" t="str">
            <v>VCFO</v>
          </cell>
          <cell r="C301" t="str">
            <v>MM</v>
          </cell>
        </row>
        <row r="302">
          <cell r="B302" t="str">
            <v>VCND</v>
          </cell>
          <cell r="C302" t="str">
            <v>MM</v>
          </cell>
        </row>
        <row r="303">
          <cell r="B303" t="str">
            <v>VCNG</v>
          </cell>
          <cell r="C303" t="str">
            <v>TT</v>
          </cell>
        </row>
        <row r="304">
          <cell r="B304" t="str">
            <v>VCPR</v>
          </cell>
          <cell r="C304" t="str">
            <v>MM</v>
          </cell>
        </row>
        <row r="305">
          <cell r="B305" t="str">
            <v>VCSF</v>
          </cell>
          <cell r="C305" t="str">
            <v>MM</v>
          </cell>
        </row>
        <row r="306">
          <cell r="B306" t="str">
            <v>VCST</v>
          </cell>
          <cell r="C306" t="str">
            <v>TT</v>
          </cell>
        </row>
        <row r="307">
          <cell r="B307" t="str">
            <v>VCWT</v>
          </cell>
          <cell r="C307" t="str">
            <v>TT</v>
          </cell>
        </row>
        <row r="308">
          <cell r="B308" t="str">
            <v>VEFS</v>
          </cell>
          <cell r="C308" t="str">
            <v>UU</v>
          </cell>
        </row>
        <row r="309">
          <cell r="B309" t="str">
            <v>VENQ</v>
          </cell>
          <cell r="C309" t="str">
            <v>II</v>
          </cell>
        </row>
        <row r="310">
          <cell r="B310" t="str">
            <v>VEQT</v>
          </cell>
          <cell r="C310" t="str">
            <v>II</v>
          </cell>
        </row>
        <row r="311">
          <cell r="B311" t="str">
            <v>VESS</v>
          </cell>
          <cell r="C311" t="str">
            <v>UU</v>
          </cell>
        </row>
        <row r="312">
          <cell r="B312" t="str">
            <v>VFHM</v>
          </cell>
          <cell r="C312" t="str">
            <v>TT</v>
          </cell>
        </row>
        <row r="313">
          <cell r="B313" t="str">
            <v>VFRE</v>
          </cell>
          <cell r="C313" t="str">
            <v>TT</v>
          </cell>
        </row>
        <row r="314">
          <cell r="B314" t="str">
            <v>VHUR</v>
          </cell>
          <cell r="C314" t="str">
            <v>TT</v>
          </cell>
        </row>
        <row r="315">
          <cell r="B315" t="str">
            <v>VIAD</v>
          </cell>
          <cell r="C315" t="str">
            <v>TT</v>
          </cell>
        </row>
        <row r="316">
          <cell r="B316" t="str">
            <v>VIPP</v>
          </cell>
          <cell r="C316" t="str">
            <v>II</v>
          </cell>
        </row>
        <row r="317">
          <cell r="B317" t="str">
            <v>VIRQ</v>
          </cell>
          <cell r="C317" t="str">
            <v>UU</v>
          </cell>
        </row>
        <row r="318">
          <cell r="B318" t="str">
            <v>VIRS</v>
          </cell>
          <cell r="C318" t="str">
            <v>MM</v>
          </cell>
        </row>
        <row r="319">
          <cell r="B319" t="str">
            <v>VJAL</v>
          </cell>
          <cell r="C319" t="str">
            <v>II</v>
          </cell>
        </row>
        <row r="320">
          <cell r="B320" t="str">
            <v>VLDR</v>
          </cell>
          <cell r="C320" t="str">
            <v>TT</v>
          </cell>
        </row>
        <row r="321">
          <cell r="B321" t="str">
            <v>VLWA</v>
          </cell>
          <cell r="C321" t="str">
            <v>TT</v>
          </cell>
        </row>
        <row r="322">
          <cell r="B322" t="str">
            <v>VMBH</v>
          </cell>
          <cell r="C322" t="str">
            <v>MM</v>
          </cell>
        </row>
        <row r="323">
          <cell r="B323" t="str">
            <v>VMSO</v>
          </cell>
          <cell r="C323" t="str">
            <v>EE</v>
          </cell>
        </row>
        <row r="324">
          <cell r="B324" t="str">
            <v>VMUS</v>
          </cell>
          <cell r="C324" t="str">
            <v>MM</v>
          </cell>
        </row>
        <row r="325">
          <cell r="B325" t="str">
            <v>VOFS</v>
          </cell>
          <cell r="C325" t="str">
            <v>UU</v>
          </cell>
        </row>
        <row r="326">
          <cell r="B326" t="str">
            <v>VOPR</v>
          </cell>
          <cell r="C326" t="str">
            <v>TT</v>
          </cell>
        </row>
        <row r="327">
          <cell r="B327" t="str">
            <v>VPBE</v>
          </cell>
          <cell r="C327" t="str">
            <v>EE</v>
          </cell>
        </row>
        <row r="328">
          <cell r="B328" t="str">
            <v>VPUB</v>
          </cell>
          <cell r="C328" t="str">
            <v>II</v>
          </cell>
        </row>
        <row r="329">
          <cell r="B329" t="str">
            <v>VREM</v>
          </cell>
          <cell r="C329" t="str">
            <v>MM</v>
          </cell>
        </row>
        <row r="330">
          <cell r="B330" t="str">
            <v>VREO</v>
          </cell>
          <cell r="C330" t="str">
            <v>TT</v>
          </cell>
        </row>
        <row r="331">
          <cell r="B331" t="str">
            <v>VSAT</v>
          </cell>
          <cell r="C331" t="str">
            <v>TT</v>
          </cell>
        </row>
        <row r="332">
          <cell r="B332" t="str">
            <v>VSCW</v>
          </cell>
          <cell r="C332" t="str">
            <v>TT</v>
          </cell>
        </row>
        <row r="333">
          <cell r="B333" t="str">
            <v>VSHP</v>
          </cell>
          <cell r="C333" t="str">
            <v>MM</v>
          </cell>
        </row>
        <row r="334">
          <cell r="B334" t="str">
            <v>VSPV</v>
          </cell>
          <cell r="C334" t="str">
            <v>MM</v>
          </cell>
        </row>
        <row r="335">
          <cell r="B335" t="str">
            <v>VSRM</v>
          </cell>
          <cell r="C335" t="str">
            <v>TT</v>
          </cell>
        </row>
        <row r="336">
          <cell r="B336" t="str">
            <v>VSTD</v>
          </cell>
          <cell r="C336" t="str">
            <v>EE</v>
          </cell>
        </row>
        <row r="337">
          <cell r="B337" t="str">
            <v>VTER</v>
          </cell>
          <cell r="C337" t="str">
            <v>II</v>
          </cell>
        </row>
        <row r="338">
          <cell r="B338" t="str">
            <v>VTFE</v>
          </cell>
          <cell r="C338" t="str">
            <v>TT</v>
          </cell>
        </row>
        <row r="339">
          <cell r="B339" t="str">
            <v>VTRD</v>
          </cell>
          <cell r="C339" t="str">
            <v>EE</v>
          </cell>
        </row>
        <row r="340">
          <cell r="B340" t="str">
            <v>VTSS</v>
          </cell>
          <cell r="C340" t="str">
            <v>SS</v>
          </cell>
        </row>
        <row r="341">
          <cell r="B341" t="str">
            <v>VWMD</v>
          </cell>
          <cell r="C341" t="str">
            <v>TT</v>
          </cell>
        </row>
        <row r="342">
          <cell r="B342" t="str">
            <v>VWPF</v>
          </cell>
          <cell r="C342" t="str">
            <v>SS</v>
          </cell>
        </row>
        <row r="343">
          <cell r="B343" t="str">
            <v>VWR1</v>
          </cell>
          <cell r="C343" t="str">
            <v>SS</v>
          </cell>
        </row>
        <row r="344">
          <cell r="B344" t="str">
            <v>VWR2</v>
          </cell>
          <cell r="C344" t="str">
            <v>SS</v>
          </cell>
        </row>
        <row r="345">
          <cell r="B345" t="str">
            <v>VWR3</v>
          </cell>
          <cell r="C345" t="str">
            <v>SS</v>
          </cell>
        </row>
        <row r="346">
          <cell r="B346" t="str">
            <v>VWR4</v>
          </cell>
          <cell r="C346" t="str">
            <v>SS</v>
          </cell>
        </row>
        <row r="347">
          <cell r="B347" t="str">
            <v>VWR5</v>
          </cell>
          <cell r="C347" t="str">
            <v>SS</v>
          </cell>
        </row>
        <row r="348">
          <cell r="B348" t="str">
            <v>VWWP</v>
          </cell>
          <cell r="C348" t="str">
            <v>MM</v>
          </cell>
        </row>
        <row r="349">
          <cell r="B349" t="str">
            <v>VYUG</v>
          </cell>
          <cell r="C349" t="str">
            <v>TT</v>
          </cell>
        </row>
        <row r="350">
          <cell r="B350" t="str">
            <v>W1ID</v>
          </cell>
          <cell r="C350" t="str">
            <v>TT</v>
          </cell>
        </row>
        <row r="351">
          <cell r="B351" t="str">
            <v>W3ID</v>
          </cell>
          <cell r="C351" t="str">
            <v>TT</v>
          </cell>
        </row>
        <row r="352">
          <cell r="B352" t="str">
            <v>W501</v>
          </cell>
          <cell r="C352" t="str">
            <v>TT</v>
          </cell>
        </row>
        <row r="353">
          <cell r="B353" t="str">
            <v>W582</v>
          </cell>
          <cell r="C353" t="str">
            <v>TT</v>
          </cell>
        </row>
        <row r="354">
          <cell r="B354" t="str">
            <v>WAMH</v>
          </cell>
          <cell r="C354" t="str">
            <v>TT</v>
          </cell>
        </row>
        <row r="355">
          <cell r="B355" t="str">
            <v>WASC</v>
          </cell>
          <cell r="C355" t="str">
            <v>TT</v>
          </cell>
        </row>
        <row r="356">
          <cell r="B356" t="str">
            <v>WCCM</v>
          </cell>
          <cell r="C356" t="str">
            <v>TT</v>
          </cell>
        </row>
        <row r="357">
          <cell r="B357" t="str">
            <v>WCDE</v>
          </cell>
          <cell r="C357" t="str">
            <v>SS</v>
          </cell>
        </row>
        <row r="358">
          <cell r="B358" t="str">
            <v>WCJT</v>
          </cell>
          <cell r="C358" t="str">
            <v>TT</v>
          </cell>
        </row>
        <row r="359">
          <cell r="B359" t="str">
            <v>WCLS</v>
          </cell>
          <cell r="C359" t="str">
            <v>TT</v>
          </cell>
        </row>
        <row r="360">
          <cell r="B360" t="str">
            <v>WCNT</v>
          </cell>
          <cell r="C360" t="str">
            <v>TT</v>
          </cell>
        </row>
        <row r="361">
          <cell r="B361" t="str">
            <v>WCTC</v>
          </cell>
          <cell r="C361" t="str">
            <v>TT</v>
          </cell>
        </row>
        <row r="362">
          <cell r="B362" t="str">
            <v>WDAC</v>
          </cell>
          <cell r="C362" t="str">
            <v>TT</v>
          </cell>
        </row>
        <row r="363">
          <cell r="B363" t="str">
            <v>WEAD</v>
          </cell>
          <cell r="C363" t="str">
            <v>TT</v>
          </cell>
        </row>
        <row r="364">
          <cell r="B364" t="str">
            <v>WENG</v>
          </cell>
          <cell r="C364" t="str">
            <v>TT</v>
          </cell>
        </row>
        <row r="365">
          <cell r="B365" t="str">
            <v>WFBD</v>
          </cell>
          <cell r="C365" t="str">
            <v>TT</v>
          </cell>
        </row>
        <row r="366">
          <cell r="B366" t="str">
            <v>WGMD</v>
          </cell>
          <cell r="C366" t="str">
            <v>TT</v>
          </cell>
        </row>
        <row r="367">
          <cell r="B367" t="str">
            <v>WHST</v>
          </cell>
          <cell r="C367" t="str">
            <v>TT</v>
          </cell>
        </row>
        <row r="368">
          <cell r="B368" t="str">
            <v>WMPB</v>
          </cell>
          <cell r="C368" t="str">
            <v>TT</v>
          </cell>
        </row>
        <row r="369">
          <cell r="B369" t="str">
            <v>WNET</v>
          </cell>
          <cell r="C369" t="str">
            <v>TT</v>
          </cell>
        </row>
        <row r="370">
          <cell r="B370" t="str">
            <v>WOPS</v>
          </cell>
          <cell r="C370" t="str">
            <v>TT</v>
          </cell>
        </row>
        <row r="371">
          <cell r="B371" t="str">
            <v>WSCC</v>
          </cell>
          <cell r="C371" t="str">
            <v>TT</v>
          </cell>
        </row>
        <row r="372">
          <cell r="B372" t="str">
            <v>WSUB</v>
          </cell>
          <cell r="C372" t="str">
            <v>TT</v>
          </cell>
        </row>
        <row r="373">
          <cell r="B373" t="str">
            <v>WSUS</v>
          </cell>
          <cell r="C373" t="str">
            <v>TT</v>
          </cell>
        </row>
        <row r="374">
          <cell r="B374" t="str">
            <v>X4SA</v>
          </cell>
          <cell r="C374" t="str">
            <v>EE</v>
          </cell>
        </row>
        <row r="375">
          <cell r="B375" t="str">
            <v>XCID</v>
          </cell>
          <cell r="C375" t="str">
            <v>TT</v>
          </cell>
        </row>
        <row r="376">
          <cell r="B376" t="str">
            <v>XISH</v>
          </cell>
          <cell r="C376" t="str">
            <v>TT</v>
          </cell>
        </row>
        <row r="377">
          <cell r="B377" t="str">
            <v>XISQ</v>
          </cell>
          <cell r="C377" t="str">
            <v>TT</v>
          </cell>
        </row>
        <row r="378">
          <cell r="B378" t="str">
            <v>XMGH</v>
          </cell>
          <cell r="C378" t="str">
            <v>MM</v>
          </cell>
        </row>
        <row r="379">
          <cell r="B379" t="str">
            <v>XMGI</v>
          </cell>
          <cell r="C379" t="str">
            <v>II</v>
          </cell>
        </row>
        <row r="380">
          <cell r="B380" t="str">
            <v>XXSW</v>
          </cell>
          <cell r="C380" t="str">
            <v>MM</v>
          </cell>
        </row>
      </sheetData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wnloads/Question%20-%20Excel%20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" refreshedDate="44286.747230671295" createdVersion="6" refreshedVersion="6" minRefreshableVersion="3" recordCount="14" xr:uid="{103DB685-2B4B-498F-8F6F-A5D8E71BC6DF}">
  <cacheSource type="worksheet">
    <worksheetSource ref="B4:E18" sheet="Q10" r:id="rId2"/>
  </cacheSource>
  <cacheFields count="4">
    <cacheField name="Zone" numFmtId="0">
      <sharedItems count="4">
        <s v="North"/>
        <s v="South"/>
        <s v="East"/>
        <s v="West"/>
      </sharedItems>
    </cacheField>
    <cacheField name="Category" numFmtId="0">
      <sharedItems count="4">
        <s v="A1"/>
        <s v="A2"/>
        <s v="A3"/>
        <s v="A4"/>
      </sharedItems>
    </cacheField>
    <cacheField name="Amount" numFmtId="0">
      <sharedItems containsSemiMixedTypes="0" containsString="0" containsNumber="1" containsInteger="1" minValue="6194" maxValue="93760"/>
    </cacheField>
    <cacheField name="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6475"/>
    <s v="North-A1"/>
  </r>
  <r>
    <x v="1"/>
    <x v="0"/>
    <n v="63151"/>
    <s v="South-A1"/>
  </r>
  <r>
    <x v="2"/>
    <x v="0"/>
    <n v="69083"/>
    <s v="East-A1"/>
  </r>
  <r>
    <x v="3"/>
    <x v="1"/>
    <n v="30105"/>
    <s v="West-A2"/>
  </r>
  <r>
    <x v="0"/>
    <x v="1"/>
    <n v="14327"/>
    <s v="North-A2"/>
  </r>
  <r>
    <x v="1"/>
    <x v="1"/>
    <n v="62611"/>
    <s v="South-A2"/>
  </r>
  <r>
    <x v="2"/>
    <x v="0"/>
    <n v="84566"/>
    <s v="East-A1"/>
  </r>
  <r>
    <x v="0"/>
    <x v="2"/>
    <n v="6194"/>
    <s v="North-A3"/>
  </r>
  <r>
    <x v="1"/>
    <x v="2"/>
    <n v="6705"/>
    <s v="South-A3"/>
  </r>
  <r>
    <x v="2"/>
    <x v="0"/>
    <n v="93760"/>
    <s v="East-A1"/>
  </r>
  <r>
    <x v="3"/>
    <x v="2"/>
    <n v="39613"/>
    <s v="West-A3"/>
  </r>
  <r>
    <x v="1"/>
    <x v="3"/>
    <n v="71044"/>
    <s v="South-A4"/>
  </r>
  <r>
    <x v="2"/>
    <x v="0"/>
    <n v="64725"/>
    <s v="East-A1"/>
  </r>
  <r>
    <x v="0"/>
    <x v="3"/>
    <n v="47130"/>
    <s v="North-A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3D774-5C93-4254-9851-DD5CD296C3F9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>
  <location ref="H4:K20" firstHeaderRow="0" firstDataRow="1" firstDataCol="2"/>
  <pivotFields count="4">
    <pivotField axis="axisRow" compact="0" outline="0" showAll="0" sortType="ascending">
      <items count="5">
        <item x="1"/>
        <item x="0"/>
        <item x="3"/>
        <item x="2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  <pivotField compact="0" outline="0" showAll="0"/>
  </pivotFields>
  <rowFields count="2">
    <field x="0"/>
    <field x="1"/>
  </rowFields>
  <row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 v="1"/>
    </i>
    <i r="1">
      <x v="2"/>
    </i>
    <i t="default">
      <x v="2"/>
    </i>
    <i>
      <x v="3"/>
      <x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" subtotal="count" baseField="1" baseItem="0"/>
    <dataField name="Amt" fld="2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field="1" type="button" dataOnly="0" labelOnly="1" outline="0" axis="axisRow" fieldPosition="1"/>
    </format>
    <format dxfId="17">
      <pivotArea dataOnly="0" labelOnly="1" outline="0" fieldPosition="0">
        <references count="1">
          <reference field="0" count="0"/>
        </references>
      </pivotArea>
    </format>
    <format dxfId="16">
      <pivotArea dataOnly="0" labelOnly="1" outline="0" fieldPosition="0">
        <references count="1">
          <reference field="0" count="0" defaultSubtotal="1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3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2">
      <pivotArea dataOnly="0" labelOnly="1" outline="0" fieldPosition="0">
        <references count="2">
          <reference field="0" count="1" selected="0">
            <x v="2"/>
          </reference>
          <reference field="1" count="2">
            <x v="1"/>
            <x v="2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8">
      <pivotArea outline="0" fieldPosition="0">
        <references count="1">
          <reference field="0" count="1" selected="0" defaultSubtotal="1">
            <x v="0"/>
          </reference>
        </references>
      </pivotArea>
    </format>
    <format dxfId="7">
      <pivotArea outline="0" fieldPosition="0">
        <references count="1">
          <reference field="0" count="1" selected="0" defaultSubtotal="1">
            <x v="1"/>
          </reference>
        </references>
      </pivotArea>
    </format>
    <format dxfId="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5">
      <pivotArea outline="0" fieldPosition="0">
        <references count="1">
          <reference field="0" count="1" selected="0" defaultSubtotal="1">
            <x v="2"/>
          </reference>
        </references>
      </pivotArea>
    </format>
    <format dxfId="4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3">
      <pivotArea outline="0" fieldPosition="0">
        <references count="1">
          <reference field="0" count="1" selected="0" defaultSubtotal="1">
            <x v="3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7FF68-89EE-4893-8545-EB4CAF5CDD61}" name="OM" displayName="OM" ref="A1:L63" totalsRowShown="0" headerRowCellStyle="Normal 2" dataCellStyle="Normal 2">
  <autoFilter ref="A1:L63" xr:uid="{00000000-0009-0000-0100-000001000000}"/>
  <tableColumns count="12">
    <tableColumn id="1" xr3:uid="{AADDE8C1-E7A2-47BC-BEEE-C1FF84CF34F8}" name="ZONE" dataCellStyle="Normal 2"/>
    <tableColumn id="2" xr3:uid="{AB534ECF-2A16-45ED-ACF7-8D7C1DC27615}" name="DB" dataCellStyle="Normal 2"/>
    <tableColumn id="4" xr3:uid="{6871188F-7CF7-4380-94EE-AE069E12E3A5}" name="AMOUNT" dataDxfId="31"/>
    <tableColumn id="5" xr3:uid="{931514CB-14E7-4E7A-AADF-439EDA19DE0A}" name="OBS ($K)" dataDxfId="30"/>
    <tableColumn id="13" xr3:uid="{5BF09403-7FC1-4042-92F9-BE5A738B670B}" name="IT AFP ($K)" dataDxfId="29">
      <calculatedColumnFormula>OM[[#This Row],[AMOUNT]]*OM[[#This Row],[% IT]]</calculatedColumnFormula>
    </tableColumn>
    <tableColumn id="6" xr3:uid="{86E216DE-A568-4628-8A46-5093C613AF8E}" name="Execution Rate" dataDxfId="28">
      <calculatedColumnFormula>IFERROR(OM[[#This Row],[OBS ($K)]]/OM[[#This Row],[AMOUNT]],"")</calculatedColumnFormula>
    </tableColumn>
    <tableColumn id="14" xr3:uid="{231CA0F3-C252-4EE8-B2DA-9546500081FD}" name="IT OBS ($K)" dataDxfId="27">
      <calculatedColumnFormula>OM[[#This Row],[OBS ($K)]]*OM[[#This Row],[% IT]]</calculatedColumnFormula>
    </tableColumn>
    <tableColumn id="7" xr3:uid="{6C47FF20-AFB4-4DFB-8612-72EBC6062835}" name="SL Spend" dataDxfId="26">
      <calculatedColumnFormula>OM[[#This Row],[OBS ($K)]]/(360-(DATE(2021,9,30)-Data_Dt))*(DATE(2021,9,30)-Data_Dt)+OM[[#This Row],[OBS ($K)]]</calculatedColumnFormula>
    </tableColumn>
    <tableColumn id="8" xr3:uid="{BAE3D0A4-52DC-47D2-85AE-75542DF3AB5B}" name="Avail Funds" dataDxfId="25">
      <calculatedColumnFormula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calculatedColumnFormula>
    </tableColumn>
    <tableColumn id="9" xr3:uid="{C4DDF934-552D-4CA7-9A72-B9CE7F7646C0}" name="IT MDEP" dataDxfId="24" dataCellStyle="Normal 2">
      <calculatedColumnFormula>IF(COUNTIF([1]!IT_Defs[#Data],#REF!),"IT","")</calculatedColumnFormula>
    </tableColumn>
    <tableColumn id="10" xr3:uid="{0F4D7DE2-8599-4C97-A223-5BF3342CD03D}" name="% IT" dataDxfId="23">
      <calculatedColumnFormula>IF(OM[[#This Row],[IT MDEP]]="",0,IFERROR(AVERAGEIFS([1]!IT_Defs[Avg Percent],[1]!IT_Defs[MDEP],#REF!,[1]!IT_Defs[Cmd],OM[[#This Row],[DB]]),AVERAGEIFS([1]!IT_Defs[Avg Percent],[1]!IT_Defs[MDEP],#REF!)))</calculatedColumnFormula>
    </tableColumn>
    <tableColumn id="15" xr3:uid="{86F5FFDE-14B3-4044-8E10-E7FCE3F6A2B2}" name="PEG" dataDxfId="22" dataCellStyle="Normal 2">
      <calculatedColumnFormula>IFERROR(INDEX('[1]MDEP to PEG Look Up'!C:C,MATCH(#REF!,'[1]MDEP to PEG Look Up'!B:B,)),"N/A")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74BD-87BF-41E8-8727-0ECD35CDA7CB}">
  <dimension ref="A1:H5"/>
  <sheetViews>
    <sheetView workbookViewId="0">
      <selection activeCell="H4" sqref="H4"/>
    </sheetView>
  </sheetViews>
  <sheetFormatPr defaultRowHeight="15" x14ac:dyDescent="0.25"/>
  <cols>
    <col min="1" max="6" width="9.140625" style="20"/>
    <col min="7" max="7" width="10" style="20" bestFit="1" customWidth="1"/>
    <col min="8" max="16384" width="9.140625" style="20"/>
  </cols>
  <sheetData>
    <row r="1" spans="1:8" ht="16.5" x14ac:dyDescent="0.3">
      <c r="A1" s="24" t="s">
        <v>93</v>
      </c>
    </row>
    <row r="2" spans="1:8" ht="16.5" x14ac:dyDescent="0.3">
      <c r="A2" s="24"/>
    </row>
    <row r="3" spans="1:8" s="18" customFormat="1" x14ac:dyDescent="0.2">
      <c r="A3" s="17" t="s">
        <v>87</v>
      </c>
      <c r="B3" s="17" t="s">
        <v>88</v>
      </c>
      <c r="C3" s="17" t="s">
        <v>89</v>
      </c>
      <c r="D3" s="17" t="s">
        <v>90</v>
      </c>
      <c r="E3" s="17" t="s">
        <v>91</v>
      </c>
      <c r="F3" s="17" t="s">
        <v>92</v>
      </c>
      <c r="G3" s="17" t="s">
        <v>85</v>
      </c>
      <c r="H3" s="17" t="s">
        <v>86</v>
      </c>
    </row>
    <row r="4" spans="1:8" ht="16.5" x14ac:dyDescent="0.3">
      <c r="A4" s="19">
        <v>2</v>
      </c>
      <c r="B4" s="19">
        <v>8</v>
      </c>
      <c r="C4" s="19">
        <v>1</v>
      </c>
      <c r="D4" s="19">
        <v>9</v>
      </c>
      <c r="E4" s="19">
        <v>0</v>
      </c>
      <c r="F4" s="18">
        <v>5</v>
      </c>
      <c r="G4" s="17">
        <v>18</v>
      </c>
      <c r="H4" s="24">
        <f ca="1">LOOKUP(G4, SUBTOTAL(9,OFFSET(A4,,,,COLUMN($A$3:$F$3))))</f>
        <v>11</v>
      </c>
    </row>
    <row r="5" spans="1:8" ht="16.5" x14ac:dyDescent="0.3">
      <c r="A5" s="21">
        <v>3</v>
      </c>
      <c r="B5" s="21">
        <v>1</v>
      </c>
      <c r="C5" s="21">
        <v>5</v>
      </c>
      <c r="D5" s="21">
        <v>8</v>
      </c>
      <c r="E5" s="21">
        <v>7</v>
      </c>
      <c r="F5" s="22">
        <v>12</v>
      </c>
      <c r="G5" s="23">
        <v>25</v>
      </c>
      <c r="H5" s="24">
        <f ca="1">LOOKUP(G5, SUBTOTAL(9,OFFSET(A5,,,,COLUMN($A$3:$F$3))))</f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8BBF-ADDC-4B20-87E4-B2E91B459056}">
  <dimension ref="A1:E51"/>
  <sheetViews>
    <sheetView workbookViewId="0">
      <selection activeCell="C4" sqref="C4"/>
    </sheetView>
  </sheetViews>
  <sheetFormatPr defaultRowHeight="15" x14ac:dyDescent="0.25"/>
  <cols>
    <col min="1" max="1" width="14.28515625" style="5" bestFit="1" customWidth="1"/>
    <col min="2" max="2" width="13.140625" style="15" bestFit="1" customWidth="1"/>
    <col min="3" max="3" width="9.140625" style="15"/>
    <col min="5" max="16384" width="9.140625" style="5"/>
  </cols>
  <sheetData>
    <row r="1" spans="1:5" ht="16.5" x14ac:dyDescent="0.3">
      <c r="A1" s="28" t="s">
        <v>95</v>
      </c>
    </row>
    <row r="2" spans="1:5" ht="16.5" x14ac:dyDescent="0.3">
      <c r="A2" s="25" t="s">
        <v>34</v>
      </c>
      <c r="B2" s="26" t="s">
        <v>35</v>
      </c>
      <c r="C2" s="27" t="s">
        <v>94</v>
      </c>
      <c r="E2" s="16"/>
    </row>
    <row r="3" spans="1:5" x14ac:dyDescent="0.25">
      <c r="A3" s="14" t="s">
        <v>36</v>
      </c>
      <c r="B3" s="15">
        <v>1</v>
      </c>
      <c r="C3" s="15">
        <f t="shared" ref="C3:C34" si="0">(LEN(A3)-LEN(SUBSTITUTE(A3,".","")))+1</f>
        <v>1</v>
      </c>
    </row>
    <row r="4" spans="1:5" ht="16.5" x14ac:dyDescent="0.3">
      <c r="A4" s="14" t="s">
        <v>37</v>
      </c>
      <c r="B4" s="15">
        <v>1</v>
      </c>
      <c r="C4" s="15">
        <f t="shared" si="0"/>
        <v>1</v>
      </c>
      <c r="E4" s="16"/>
    </row>
    <row r="5" spans="1:5" x14ac:dyDescent="0.25">
      <c r="A5" s="14" t="s">
        <v>38</v>
      </c>
      <c r="B5" s="15">
        <v>2</v>
      </c>
      <c r="C5" s="15">
        <f t="shared" si="0"/>
        <v>2</v>
      </c>
    </row>
    <row r="6" spans="1:5" x14ac:dyDescent="0.25">
      <c r="A6" s="14" t="s">
        <v>39</v>
      </c>
      <c r="B6" s="15">
        <v>3</v>
      </c>
      <c r="C6" s="15">
        <f t="shared" si="0"/>
        <v>3</v>
      </c>
    </row>
    <row r="7" spans="1:5" x14ac:dyDescent="0.25">
      <c r="A7" s="14" t="s">
        <v>40</v>
      </c>
      <c r="B7" s="15">
        <v>3</v>
      </c>
      <c r="C7" s="15">
        <f t="shared" si="0"/>
        <v>3</v>
      </c>
    </row>
    <row r="8" spans="1:5" x14ac:dyDescent="0.25">
      <c r="A8" s="14" t="s">
        <v>41</v>
      </c>
      <c r="B8" s="15">
        <v>4</v>
      </c>
      <c r="C8" s="15">
        <f t="shared" si="0"/>
        <v>4</v>
      </c>
    </row>
    <row r="9" spans="1:5" x14ac:dyDescent="0.25">
      <c r="A9" s="14" t="s">
        <v>42</v>
      </c>
      <c r="B9" s="15">
        <v>4</v>
      </c>
      <c r="C9" s="15">
        <f t="shared" si="0"/>
        <v>4</v>
      </c>
    </row>
    <row r="10" spans="1:5" x14ac:dyDescent="0.25">
      <c r="A10" s="14" t="s">
        <v>43</v>
      </c>
      <c r="B10" s="15">
        <v>3</v>
      </c>
      <c r="C10" s="15">
        <f t="shared" si="0"/>
        <v>3</v>
      </c>
    </row>
    <row r="11" spans="1:5" x14ac:dyDescent="0.25">
      <c r="A11" s="14" t="s">
        <v>44</v>
      </c>
      <c r="B11" s="15">
        <v>3</v>
      </c>
      <c r="C11" s="15">
        <f t="shared" si="0"/>
        <v>3</v>
      </c>
    </row>
    <row r="12" spans="1:5" x14ac:dyDescent="0.25">
      <c r="A12" s="14" t="s">
        <v>45</v>
      </c>
      <c r="B12" s="15">
        <v>3</v>
      </c>
      <c r="C12" s="15">
        <f t="shared" si="0"/>
        <v>3</v>
      </c>
    </row>
    <row r="13" spans="1:5" x14ac:dyDescent="0.25">
      <c r="A13" s="14" t="s">
        <v>46</v>
      </c>
      <c r="B13" s="15">
        <v>3</v>
      </c>
      <c r="C13" s="15">
        <f t="shared" si="0"/>
        <v>3</v>
      </c>
    </row>
    <row r="14" spans="1:5" x14ac:dyDescent="0.25">
      <c r="A14" s="14" t="s">
        <v>47</v>
      </c>
      <c r="B14" s="15">
        <v>2</v>
      </c>
      <c r="C14" s="15">
        <f t="shared" si="0"/>
        <v>2</v>
      </c>
    </row>
    <row r="15" spans="1:5" x14ac:dyDescent="0.25">
      <c r="A15" s="14" t="s">
        <v>48</v>
      </c>
      <c r="B15" s="15">
        <v>2</v>
      </c>
      <c r="C15" s="15">
        <f t="shared" si="0"/>
        <v>2</v>
      </c>
    </row>
    <row r="16" spans="1:5" x14ac:dyDescent="0.25">
      <c r="A16" s="14" t="s">
        <v>49</v>
      </c>
      <c r="B16" s="15">
        <v>1</v>
      </c>
      <c r="C16" s="15">
        <f t="shared" si="0"/>
        <v>1</v>
      </c>
    </row>
    <row r="17" spans="1:3" x14ac:dyDescent="0.25">
      <c r="A17" s="14" t="s">
        <v>50</v>
      </c>
      <c r="B17" s="15">
        <v>1</v>
      </c>
      <c r="C17" s="15">
        <f t="shared" si="0"/>
        <v>1</v>
      </c>
    </row>
    <row r="18" spans="1:3" x14ac:dyDescent="0.25">
      <c r="A18" s="14" t="s">
        <v>51</v>
      </c>
      <c r="B18" s="15">
        <v>2</v>
      </c>
      <c r="C18" s="15">
        <f t="shared" si="0"/>
        <v>2</v>
      </c>
    </row>
    <row r="19" spans="1:3" x14ac:dyDescent="0.25">
      <c r="A19" s="14" t="s">
        <v>52</v>
      </c>
      <c r="B19" s="15">
        <v>3</v>
      </c>
      <c r="C19" s="15">
        <f t="shared" si="0"/>
        <v>3</v>
      </c>
    </row>
    <row r="20" spans="1:3" x14ac:dyDescent="0.25">
      <c r="A20" s="14" t="s">
        <v>53</v>
      </c>
      <c r="B20" s="15">
        <v>3</v>
      </c>
      <c r="C20" s="15">
        <f t="shared" si="0"/>
        <v>3</v>
      </c>
    </row>
    <row r="21" spans="1:3" x14ac:dyDescent="0.25">
      <c r="A21" s="14" t="s">
        <v>54</v>
      </c>
      <c r="B21" s="15">
        <v>4</v>
      </c>
      <c r="C21" s="15">
        <f t="shared" si="0"/>
        <v>4</v>
      </c>
    </row>
    <row r="22" spans="1:3" x14ac:dyDescent="0.25">
      <c r="A22" s="14" t="s">
        <v>55</v>
      </c>
      <c r="B22" s="15">
        <v>4</v>
      </c>
      <c r="C22" s="15">
        <f t="shared" si="0"/>
        <v>4</v>
      </c>
    </row>
    <row r="23" spans="1:3" x14ac:dyDescent="0.25">
      <c r="A23" s="14" t="s">
        <v>56</v>
      </c>
      <c r="B23" s="15">
        <v>4</v>
      </c>
      <c r="C23" s="15">
        <f t="shared" si="0"/>
        <v>4</v>
      </c>
    </row>
    <row r="24" spans="1:3" x14ac:dyDescent="0.25">
      <c r="A24" s="14" t="s">
        <v>57</v>
      </c>
      <c r="B24" s="15">
        <v>3</v>
      </c>
      <c r="C24" s="15">
        <f t="shared" si="0"/>
        <v>3</v>
      </c>
    </row>
    <row r="25" spans="1:3" x14ac:dyDescent="0.25">
      <c r="A25" s="14" t="s">
        <v>58</v>
      </c>
      <c r="B25" s="15">
        <v>3</v>
      </c>
      <c r="C25" s="15">
        <f t="shared" si="0"/>
        <v>3</v>
      </c>
    </row>
    <row r="26" spans="1:3" x14ac:dyDescent="0.25">
      <c r="A26" s="14" t="s">
        <v>59</v>
      </c>
      <c r="B26" s="15">
        <v>3</v>
      </c>
      <c r="C26" s="15">
        <f t="shared" si="0"/>
        <v>3</v>
      </c>
    </row>
    <row r="27" spans="1:3" x14ac:dyDescent="0.25">
      <c r="A27" s="14" t="s">
        <v>60</v>
      </c>
      <c r="B27" s="15">
        <v>3</v>
      </c>
      <c r="C27" s="15">
        <f t="shared" si="0"/>
        <v>3</v>
      </c>
    </row>
    <row r="28" spans="1:3" x14ac:dyDescent="0.25">
      <c r="A28" s="14" t="s">
        <v>61</v>
      </c>
      <c r="B28" s="15">
        <v>3</v>
      </c>
      <c r="C28" s="15">
        <f t="shared" si="0"/>
        <v>3</v>
      </c>
    </row>
    <row r="29" spans="1:3" x14ac:dyDescent="0.25">
      <c r="A29" s="14" t="s">
        <v>62</v>
      </c>
      <c r="B29" s="15">
        <v>3</v>
      </c>
      <c r="C29" s="15">
        <f t="shared" si="0"/>
        <v>3</v>
      </c>
    </row>
    <row r="30" spans="1:3" x14ac:dyDescent="0.25">
      <c r="A30" s="14" t="s">
        <v>63</v>
      </c>
      <c r="B30" s="15">
        <v>3</v>
      </c>
      <c r="C30" s="15">
        <f t="shared" si="0"/>
        <v>3</v>
      </c>
    </row>
    <row r="31" spans="1:3" x14ac:dyDescent="0.25">
      <c r="A31" s="14" t="s">
        <v>64</v>
      </c>
      <c r="B31" s="15">
        <v>3</v>
      </c>
      <c r="C31" s="15">
        <f t="shared" si="0"/>
        <v>3</v>
      </c>
    </row>
    <row r="32" spans="1:3" x14ac:dyDescent="0.25">
      <c r="A32" s="14" t="s">
        <v>65</v>
      </c>
      <c r="B32" s="15">
        <v>4</v>
      </c>
      <c r="C32" s="15">
        <f t="shared" si="0"/>
        <v>4</v>
      </c>
    </row>
    <row r="33" spans="1:3" x14ac:dyDescent="0.25">
      <c r="A33" s="14" t="s">
        <v>66</v>
      </c>
      <c r="B33" s="15">
        <v>4</v>
      </c>
      <c r="C33" s="15">
        <f t="shared" si="0"/>
        <v>4</v>
      </c>
    </row>
    <row r="34" spans="1:3" x14ac:dyDescent="0.25">
      <c r="A34" s="14" t="s">
        <v>67</v>
      </c>
      <c r="B34" s="15">
        <v>3</v>
      </c>
      <c r="C34" s="15">
        <f t="shared" si="0"/>
        <v>3</v>
      </c>
    </row>
    <row r="35" spans="1:3" x14ac:dyDescent="0.25">
      <c r="A35" s="14" t="s">
        <v>68</v>
      </c>
      <c r="B35" s="15">
        <v>3</v>
      </c>
      <c r="C35" s="15">
        <f t="shared" ref="C35:C51" si="1">(LEN(A35)-LEN(SUBSTITUTE(A35,".","")))+1</f>
        <v>3</v>
      </c>
    </row>
    <row r="36" spans="1:3" x14ac:dyDescent="0.25">
      <c r="A36" s="14" t="s">
        <v>69</v>
      </c>
      <c r="B36" s="15">
        <v>3</v>
      </c>
      <c r="C36" s="15">
        <f t="shared" si="1"/>
        <v>3</v>
      </c>
    </row>
    <row r="37" spans="1:3" x14ac:dyDescent="0.25">
      <c r="A37" s="14" t="s">
        <v>70</v>
      </c>
      <c r="B37" s="15">
        <v>3</v>
      </c>
      <c r="C37" s="15">
        <f t="shared" si="1"/>
        <v>3</v>
      </c>
    </row>
    <row r="38" spans="1:3" x14ac:dyDescent="0.25">
      <c r="A38" s="14" t="s">
        <v>71</v>
      </c>
      <c r="B38" s="15">
        <v>3</v>
      </c>
      <c r="C38" s="15">
        <f t="shared" si="1"/>
        <v>3</v>
      </c>
    </row>
    <row r="39" spans="1:3" x14ac:dyDescent="0.25">
      <c r="A39" s="14" t="s">
        <v>72</v>
      </c>
      <c r="B39" s="15">
        <v>3</v>
      </c>
      <c r="C39" s="15">
        <f t="shared" si="1"/>
        <v>3</v>
      </c>
    </row>
    <row r="40" spans="1:3" x14ac:dyDescent="0.25">
      <c r="A40" s="14" t="s">
        <v>73</v>
      </c>
      <c r="B40" s="15">
        <v>3</v>
      </c>
      <c r="C40" s="15">
        <f t="shared" si="1"/>
        <v>3</v>
      </c>
    </row>
    <row r="41" spans="1:3" x14ac:dyDescent="0.25">
      <c r="A41" s="14" t="s">
        <v>74</v>
      </c>
      <c r="B41" s="15">
        <v>3</v>
      </c>
      <c r="C41" s="15">
        <f t="shared" si="1"/>
        <v>3</v>
      </c>
    </row>
    <row r="42" spans="1:3" x14ac:dyDescent="0.25">
      <c r="A42" s="14" t="s">
        <v>75</v>
      </c>
      <c r="B42" s="15">
        <v>3</v>
      </c>
      <c r="C42" s="15">
        <f t="shared" si="1"/>
        <v>3</v>
      </c>
    </row>
    <row r="43" spans="1:3" x14ac:dyDescent="0.25">
      <c r="A43" s="14" t="s">
        <v>76</v>
      </c>
      <c r="B43" s="15">
        <v>3</v>
      </c>
      <c r="C43" s="15">
        <f t="shared" si="1"/>
        <v>3</v>
      </c>
    </row>
    <row r="44" spans="1:3" x14ac:dyDescent="0.25">
      <c r="A44" s="14" t="s">
        <v>77</v>
      </c>
      <c r="B44" s="15">
        <v>3</v>
      </c>
      <c r="C44" s="15">
        <f t="shared" si="1"/>
        <v>3</v>
      </c>
    </row>
    <row r="45" spans="1:3" x14ac:dyDescent="0.25">
      <c r="A45" s="14" t="s">
        <v>78</v>
      </c>
      <c r="B45" s="15">
        <v>4</v>
      </c>
      <c r="C45" s="15">
        <f t="shared" si="1"/>
        <v>4</v>
      </c>
    </row>
    <row r="46" spans="1:3" x14ac:dyDescent="0.25">
      <c r="A46" s="14" t="s">
        <v>79</v>
      </c>
      <c r="B46" s="15">
        <v>5</v>
      </c>
      <c r="C46" s="15">
        <f t="shared" si="1"/>
        <v>5</v>
      </c>
    </row>
    <row r="47" spans="1:3" x14ac:dyDescent="0.25">
      <c r="A47" s="14" t="s">
        <v>80</v>
      </c>
      <c r="B47" s="15">
        <v>5</v>
      </c>
      <c r="C47" s="15">
        <f t="shared" si="1"/>
        <v>5</v>
      </c>
    </row>
    <row r="48" spans="1:3" x14ac:dyDescent="0.25">
      <c r="A48" s="14" t="s">
        <v>81</v>
      </c>
      <c r="B48" s="15">
        <v>5</v>
      </c>
      <c r="C48" s="15">
        <f t="shared" si="1"/>
        <v>5</v>
      </c>
    </row>
    <row r="49" spans="1:3" x14ac:dyDescent="0.25">
      <c r="A49" s="14" t="s">
        <v>82</v>
      </c>
      <c r="B49" s="15">
        <v>5</v>
      </c>
      <c r="C49" s="15">
        <f t="shared" si="1"/>
        <v>5</v>
      </c>
    </row>
    <row r="50" spans="1:3" x14ac:dyDescent="0.25">
      <c r="A50" s="14" t="s">
        <v>83</v>
      </c>
      <c r="B50" s="15">
        <v>4</v>
      </c>
      <c r="C50" s="15">
        <f t="shared" si="1"/>
        <v>4</v>
      </c>
    </row>
    <row r="51" spans="1:3" x14ac:dyDescent="0.25">
      <c r="A51" s="14" t="s">
        <v>84</v>
      </c>
      <c r="B51" s="15">
        <v>5</v>
      </c>
      <c r="C51" s="15">
        <f t="shared" si="1"/>
        <v>5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166E-9679-4CF8-AB94-652BF093E19C}">
  <sheetPr>
    <tabColor theme="0"/>
  </sheetPr>
  <dimension ref="A1:Q77"/>
  <sheetViews>
    <sheetView workbookViewId="0">
      <selection activeCell="N2" sqref="N2"/>
    </sheetView>
  </sheetViews>
  <sheetFormatPr defaultRowHeight="15" x14ac:dyDescent="0.25"/>
  <cols>
    <col min="1" max="1" width="7.5703125" style="5" bestFit="1" customWidth="1"/>
    <col min="2" max="2" width="10.42578125" style="5" bestFit="1" customWidth="1"/>
    <col min="3" max="3" width="11.42578125" style="5" bestFit="1" customWidth="1"/>
    <col min="4" max="4" width="10.28515625" style="5" hidden="1" customWidth="1"/>
    <col min="5" max="5" width="11.85546875" style="5" hidden="1" customWidth="1"/>
    <col min="6" max="6" width="15.28515625" style="5" hidden="1" customWidth="1"/>
    <col min="7" max="7" width="12.140625" style="5" hidden="1" customWidth="1"/>
    <col min="8" max="8" width="11.42578125" style="5" hidden="1" customWidth="1"/>
    <col min="9" max="9" width="12.42578125" style="5" hidden="1" customWidth="1"/>
    <col min="10" max="10" width="9.7109375" style="5" hidden="1" customWidth="1"/>
    <col min="11" max="12" width="6.5703125" style="5" hidden="1" customWidth="1"/>
    <col min="13" max="13" width="0" style="5" hidden="1" customWidth="1"/>
    <col min="14" max="14" width="14.7109375" style="5" customWidth="1"/>
    <col min="15" max="15" width="13.5703125" style="5" customWidth="1"/>
    <col min="16" max="16" width="22.140625" style="5" customWidth="1"/>
    <col min="17" max="17" width="19.85546875" style="5" customWidth="1"/>
    <col min="18" max="16384" width="9.140625" style="5"/>
  </cols>
  <sheetData>
    <row r="1" spans="1:17" x14ac:dyDescent="0.25">
      <c r="A1" s="3" t="s">
        <v>96</v>
      </c>
      <c r="B1" s="3" t="s">
        <v>103</v>
      </c>
      <c r="C1" s="3" t="s">
        <v>105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4" t="s">
        <v>29</v>
      </c>
      <c r="K1" s="3" t="s">
        <v>30</v>
      </c>
      <c r="L1" s="3" t="s">
        <v>31</v>
      </c>
      <c r="P1" s="6" t="s">
        <v>32</v>
      </c>
      <c r="Q1" s="7" t="s">
        <v>33</v>
      </c>
    </row>
    <row r="2" spans="1:17" x14ac:dyDescent="0.25">
      <c r="A2" s="3" t="s">
        <v>97</v>
      </c>
      <c r="B2" s="3" t="s">
        <v>104</v>
      </c>
      <c r="C2" s="29">
        <v>3107</v>
      </c>
      <c r="D2" s="8">
        <v>1142.6548400000001</v>
      </c>
      <c r="E2" s="8" t="e">
        <f>OM[[#This Row],[AMOUNT]]*OM[[#This Row],[% IT]]</f>
        <v>#REF!</v>
      </c>
      <c r="F2" s="9">
        <f>IFERROR(OM[[#This Row],[OBS ($K)]]/OM[[#This Row],[AMOUNT]],"")</f>
        <v>0.36776789185709691</v>
      </c>
      <c r="G2" s="8" t="e">
        <f>OM[[#This Row],[OBS ($K)]]*OM[[#This Row],[% IT]]</f>
        <v>#REF!</v>
      </c>
      <c r="H2" s="10" t="e">
        <f>OM[[#This Row],[OBS ($K)]]/(360-(DATE(2021,9,30)-Data_Dt))*(DATE(2021,9,30)-Data_Dt)+OM[[#This Row],[OBS ($K)]]</f>
        <v>#NAME?</v>
      </c>
      <c r="I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" s="11" t="e">
        <f>IF(COUNTIF([1]!IT_Defs[#Data],#REF!),"IT","")</f>
        <v>#REF!</v>
      </c>
      <c r="K2" s="12" t="e">
        <f>IF(OM[[#This Row],[IT MDEP]]="",0,IFERROR(AVERAGEIFS([1]!IT_Defs[Avg Percent],[1]!IT_Defs[MDEP],#REF!,[1]!IT_Defs[Cmd],OM[[#This Row],[DB]]),AVERAGEIFS([1]!IT_Defs[Avg Percent],[1]!IT_Defs[MDEP],#REF!)))</f>
        <v>#REF!</v>
      </c>
      <c r="L2" s="3" t="str">
        <f>IFERROR(INDEX('[1]MDEP to PEG Look Up'!C:C,MATCH(#REF!,'[1]MDEP to PEG Look Up'!B:B,)),"N/A")</f>
        <v>N/A</v>
      </c>
      <c r="N2" s="31">
        <f>SUM(SUMIFS(C:C,A:A,{"EAST","SOUTH"},B:B,"ADMK"))</f>
        <v>677264</v>
      </c>
      <c r="O2" s="31"/>
      <c r="P2" s="33">
        <f>SUMPRODUCT(SUMIFS(C:C,A:A,_xlfn.FILTERXML("&lt;a&gt;&lt;b&gt;"&amp;SUBSTITUTE(Q2,", ","&lt;/b&gt;&lt;b&gt;")&amp;"&lt;/b&gt;&lt;/a&gt;","//b"),B:B,"ADMK"))</f>
        <v>680250</v>
      </c>
      <c r="Q2" s="32" t="s">
        <v>101</v>
      </c>
    </row>
    <row r="3" spans="1:17" ht="15.75" thickBot="1" x14ac:dyDescent="0.3">
      <c r="A3" s="3" t="s">
        <v>97</v>
      </c>
      <c r="B3" s="3" t="s">
        <v>104</v>
      </c>
      <c r="C3" s="29">
        <v>485</v>
      </c>
      <c r="D3" s="8">
        <v>180.4639</v>
      </c>
      <c r="E3" s="8" t="e">
        <f>OM[[#This Row],[AMOUNT]]*OM[[#This Row],[% IT]]</f>
        <v>#REF!</v>
      </c>
      <c r="F3" s="9">
        <f>IFERROR(OM[[#This Row],[OBS ($K)]]/OM[[#This Row],[AMOUNT]],"")</f>
        <v>0.37209051546391753</v>
      </c>
      <c r="G3" s="8" t="e">
        <f>OM[[#This Row],[OBS ($K)]]*OM[[#This Row],[% IT]]</f>
        <v>#REF!</v>
      </c>
      <c r="H3" s="10" t="e">
        <f>OM[[#This Row],[OBS ($K)]]/(360-(DATE(2021,9,30)-Data_Dt))*(DATE(2021,9,30)-Data_Dt)+OM[[#This Row],[OBS ($K)]]</f>
        <v>#NAME?</v>
      </c>
      <c r="I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" s="11" t="e">
        <f>IF(COUNTIF([1]!IT_Defs[#Data],#REF!),"IT","")</f>
        <v>#REF!</v>
      </c>
      <c r="K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" s="3" t="str">
        <f>IFERROR(INDEX('[1]MDEP to PEG Look Up'!C:C,MATCH(#REF!,'[1]MDEP to PEG Look Up'!B:B,)),"N/A")</f>
        <v>N/A</v>
      </c>
      <c r="N3" s="7"/>
      <c r="O3" s="7"/>
      <c r="P3" s="7"/>
      <c r="Q3" s="7"/>
    </row>
    <row r="4" spans="1:17" ht="17.25" thickBot="1" x14ac:dyDescent="0.3">
      <c r="A4" s="3" t="s">
        <v>97</v>
      </c>
      <c r="B4" s="3" t="s">
        <v>104</v>
      </c>
      <c r="C4" s="29">
        <v>9127</v>
      </c>
      <c r="D4" s="8">
        <v>4034.2767100000001</v>
      </c>
      <c r="E4" s="8" t="e">
        <f>OM[[#This Row],[AMOUNT]]*OM[[#This Row],[% IT]]</f>
        <v>#REF!</v>
      </c>
      <c r="F4" s="9">
        <f>IFERROR(OM[[#This Row],[OBS ($K)]]/OM[[#This Row],[AMOUNT]],"")</f>
        <v>0.44201563602498084</v>
      </c>
      <c r="G4" s="8" t="e">
        <f>OM[[#This Row],[OBS ($K)]]*OM[[#This Row],[% IT]]</f>
        <v>#REF!</v>
      </c>
      <c r="H4" s="10" t="e">
        <f>OM[[#This Row],[OBS ($K)]]/(360-(DATE(2021,9,30)-Data_Dt))*(DATE(2021,9,30)-Data_Dt)+OM[[#This Row],[OBS ($K)]]</f>
        <v>#NAME?</v>
      </c>
      <c r="I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" s="11" t="e">
        <f>IF(COUNTIF([1]!IT_Defs[#Data],#REF!),"IT","")</f>
        <v>#REF!</v>
      </c>
      <c r="K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" s="3" t="str">
        <f>IFERROR(INDEX('[1]MDEP to PEG Look Up'!C:C,MATCH(#REF!,'[1]MDEP to PEG Look Up'!B:B,)),"N/A")</f>
        <v>N/A</v>
      </c>
      <c r="P4" s="13" t="s">
        <v>97</v>
      </c>
    </row>
    <row r="5" spans="1:17" ht="17.25" thickBot="1" x14ac:dyDescent="0.3">
      <c r="A5" s="3" t="s">
        <v>97</v>
      </c>
      <c r="B5" s="3" t="s">
        <v>104</v>
      </c>
      <c r="C5" s="29">
        <v>1625</v>
      </c>
      <c r="D5" s="8">
        <v>753.47203999999999</v>
      </c>
      <c r="E5" s="8" t="e">
        <f>OM[[#This Row],[AMOUNT]]*OM[[#This Row],[% IT]]</f>
        <v>#REF!</v>
      </c>
      <c r="F5" s="9">
        <f>IFERROR(OM[[#This Row],[OBS ($K)]]/OM[[#This Row],[AMOUNT]],"")</f>
        <v>0.46367510153846153</v>
      </c>
      <c r="G5" s="8" t="e">
        <f>OM[[#This Row],[OBS ($K)]]*OM[[#This Row],[% IT]]</f>
        <v>#REF!</v>
      </c>
      <c r="H5" s="10" t="e">
        <f>OM[[#This Row],[OBS ($K)]]/(360-(DATE(2021,9,30)-Data_Dt))*(DATE(2021,9,30)-Data_Dt)+OM[[#This Row],[OBS ($K)]]</f>
        <v>#NAME?</v>
      </c>
      <c r="I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" s="11" t="e">
        <f>IF(COUNTIF([1]!IT_Defs[#Data],#REF!),"IT","")</f>
        <v>#REF!</v>
      </c>
      <c r="K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" s="3" t="str">
        <f>IFERROR(INDEX('[1]MDEP to PEG Look Up'!C:C,MATCH(#REF!,'[1]MDEP to PEG Look Up'!B:B,)),"N/A")</f>
        <v>N/A</v>
      </c>
      <c r="P5" s="13" t="s">
        <v>98</v>
      </c>
    </row>
    <row r="6" spans="1:17" ht="17.25" thickBot="1" x14ac:dyDescent="0.3">
      <c r="A6" s="3" t="s">
        <v>97</v>
      </c>
      <c r="B6" s="3" t="s">
        <v>104</v>
      </c>
      <c r="C6" s="29">
        <v>30462</v>
      </c>
      <c r="D6" s="8">
        <v>13180.188530000007</v>
      </c>
      <c r="E6" s="8" t="e">
        <f>OM[[#This Row],[AMOUNT]]*OM[[#This Row],[% IT]]</f>
        <v>#REF!</v>
      </c>
      <c r="F6" s="9">
        <f>IFERROR(OM[[#This Row],[OBS ($K)]]/OM[[#This Row],[AMOUNT]],"")</f>
        <v>0.4326764010898827</v>
      </c>
      <c r="G6" s="8" t="e">
        <f>OM[[#This Row],[OBS ($K)]]*OM[[#This Row],[% IT]]</f>
        <v>#REF!</v>
      </c>
      <c r="H6" s="10" t="e">
        <f>OM[[#This Row],[OBS ($K)]]/(360-(DATE(2021,9,30)-Data_Dt))*(DATE(2021,9,30)-Data_Dt)+OM[[#This Row],[OBS ($K)]]</f>
        <v>#NAME?</v>
      </c>
      <c r="I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6" s="11" t="e">
        <f>IF(COUNTIF([1]!IT_Defs[#Data],#REF!),"IT","")</f>
        <v>#REF!</v>
      </c>
      <c r="K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6" s="3" t="str">
        <f>IFERROR(INDEX('[1]MDEP to PEG Look Up'!C:C,MATCH(#REF!,'[1]MDEP to PEG Look Up'!B:B,)),"N/A")</f>
        <v>N/A</v>
      </c>
      <c r="P6" s="13" t="s">
        <v>100</v>
      </c>
    </row>
    <row r="7" spans="1:17" ht="17.25" thickBot="1" x14ac:dyDescent="0.3">
      <c r="A7" s="3" t="s">
        <v>97</v>
      </c>
      <c r="B7" s="3" t="s">
        <v>104</v>
      </c>
      <c r="C7" s="29">
        <v>870</v>
      </c>
      <c r="D7" s="8">
        <v>371.80813000000029</v>
      </c>
      <c r="E7" s="8" t="e">
        <f>OM[[#This Row],[AMOUNT]]*OM[[#This Row],[% IT]]</f>
        <v>#REF!</v>
      </c>
      <c r="F7" s="9">
        <f>IFERROR(OM[[#This Row],[OBS ($K)]]/OM[[#This Row],[AMOUNT]],"")</f>
        <v>0.42736566666666698</v>
      </c>
      <c r="G7" s="8" t="e">
        <f>OM[[#This Row],[OBS ($K)]]*OM[[#This Row],[% IT]]</f>
        <v>#REF!</v>
      </c>
      <c r="H7" s="10" t="e">
        <f>OM[[#This Row],[OBS ($K)]]/(360-(DATE(2021,9,30)-Data_Dt))*(DATE(2021,9,30)-Data_Dt)+OM[[#This Row],[OBS ($K)]]</f>
        <v>#NAME?</v>
      </c>
      <c r="I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7" s="11" t="e">
        <f>IF(COUNTIF([1]!IT_Defs[#Data],#REF!),"IT","")</f>
        <v>#REF!</v>
      </c>
      <c r="K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7" s="3" t="str">
        <f>IFERROR(INDEX('[1]MDEP to PEG Look Up'!C:C,MATCH(#REF!,'[1]MDEP to PEG Look Up'!B:B,)),"N/A")</f>
        <v>N/A</v>
      </c>
      <c r="P7" s="13" t="s">
        <v>101</v>
      </c>
    </row>
    <row r="8" spans="1:17" ht="17.25" thickBot="1" x14ac:dyDescent="0.3">
      <c r="A8" s="3" t="s">
        <v>97</v>
      </c>
      <c r="B8" s="3" t="s">
        <v>104</v>
      </c>
      <c r="C8" s="29"/>
      <c r="D8" s="8">
        <v>6681.0275500000007</v>
      </c>
      <c r="E8" s="8" t="e">
        <f>OM[[#This Row],[AMOUNT]]*OM[[#This Row],[% IT]]</f>
        <v>#REF!</v>
      </c>
      <c r="F8" s="9" t="str">
        <f>IFERROR(OM[[#This Row],[OBS ($K)]]/OM[[#This Row],[AMOUNT]],"")</f>
        <v/>
      </c>
      <c r="G8" s="8" t="e">
        <f>OM[[#This Row],[OBS ($K)]]*OM[[#This Row],[% IT]]</f>
        <v>#REF!</v>
      </c>
      <c r="H8" s="10" t="e">
        <f>OM[[#This Row],[OBS ($K)]]/(360-(DATE(2021,9,30)-Data_Dt))*(DATE(2021,9,30)-Data_Dt)+OM[[#This Row],[OBS ($K)]]</f>
        <v>#NAME?</v>
      </c>
      <c r="I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8" s="11" t="e">
        <f>IF(COUNTIF([1]!IT_Defs[#Data],#REF!),"IT","")</f>
        <v>#REF!</v>
      </c>
      <c r="K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8" s="3" t="str">
        <f>IFERROR(INDEX('[1]MDEP to PEG Look Up'!C:C,MATCH(#REF!,'[1]MDEP to PEG Look Up'!B:B,)),"N/A")</f>
        <v>N/A</v>
      </c>
      <c r="P8" s="13"/>
    </row>
    <row r="9" spans="1:17" ht="17.25" thickBot="1" x14ac:dyDescent="0.3">
      <c r="A9" s="3" t="s">
        <v>97</v>
      </c>
      <c r="B9" s="3" t="s">
        <v>104</v>
      </c>
      <c r="C9" s="29">
        <v>9417</v>
      </c>
      <c r="D9" s="8">
        <v>3088.0214399999991</v>
      </c>
      <c r="E9" s="8" t="e">
        <f>OM[[#This Row],[AMOUNT]]*OM[[#This Row],[% IT]]</f>
        <v>#REF!</v>
      </c>
      <c r="F9" s="9">
        <f>IFERROR(OM[[#This Row],[OBS ($K)]]/OM[[#This Row],[AMOUNT]],"")</f>
        <v>0.32791987257088234</v>
      </c>
      <c r="G9" s="8" t="e">
        <f>OM[[#This Row],[OBS ($K)]]*OM[[#This Row],[% IT]]</f>
        <v>#REF!</v>
      </c>
      <c r="H9" s="10" t="e">
        <f>OM[[#This Row],[OBS ($K)]]/(360-(DATE(2021,9,30)-Data_Dt))*(DATE(2021,9,30)-Data_Dt)+OM[[#This Row],[OBS ($K)]]</f>
        <v>#NAME?</v>
      </c>
      <c r="I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9" s="11" t="e">
        <f>IF(COUNTIF([1]!IT_Defs[#Data],#REF!),"IT","")</f>
        <v>#REF!</v>
      </c>
      <c r="K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9" s="3" t="str">
        <f>IFERROR(INDEX('[1]MDEP to PEG Look Up'!C:C,MATCH(#REF!,'[1]MDEP to PEG Look Up'!B:B,)),"N/A")</f>
        <v>N/A</v>
      </c>
      <c r="P9" s="13"/>
    </row>
    <row r="10" spans="1:17" ht="15.75" thickBot="1" x14ac:dyDescent="0.3">
      <c r="A10" s="3" t="s">
        <v>97</v>
      </c>
      <c r="B10" s="3" t="s">
        <v>104</v>
      </c>
      <c r="C10" s="29">
        <v>38672</v>
      </c>
      <c r="D10" s="8">
        <v>11353.098289999998</v>
      </c>
      <c r="E10" s="8" t="e">
        <f>OM[[#This Row],[AMOUNT]]*OM[[#This Row],[% IT]]</f>
        <v>#REF!</v>
      </c>
      <c r="F10" s="9">
        <f>IFERROR(OM[[#This Row],[OBS ($K)]]/OM[[#This Row],[AMOUNT]],"")</f>
        <v>0.29357411796648736</v>
      </c>
      <c r="G10" s="8" t="e">
        <f>OM[[#This Row],[OBS ($K)]]*OM[[#This Row],[% IT]]</f>
        <v>#REF!</v>
      </c>
      <c r="H10" s="10" t="e">
        <f>OM[[#This Row],[OBS ($K)]]/(360-(DATE(2021,9,30)-Data_Dt))*(DATE(2021,9,30)-Data_Dt)+OM[[#This Row],[OBS ($K)]]</f>
        <v>#NAME?</v>
      </c>
      <c r="I1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0" s="11" t="e">
        <f>IF(COUNTIF([1]!IT_Defs[#Data],#REF!),"IT","")</f>
        <v>#REF!</v>
      </c>
      <c r="K1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0" s="3" t="str">
        <f>IFERROR(INDEX('[1]MDEP to PEG Look Up'!C:C,MATCH(#REF!,'[1]MDEP to PEG Look Up'!B:B,)),"N/A")</f>
        <v>N/A</v>
      </c>
    </row>
    <row r="11" spans="1:17" ht="17.25" thickBot="1" x14ac:dyDescent="0.3">
      <c r="A11" s="3" t="s">
        <v>97</v>
      </c>
      <c r="B11" s="3" t="s">
        <v>104</v>
      </c>
      <c r="C11" s="29">
        <v>6541</v>
      </c>
      <c r="D11" s="8">
        <v>3036.0789500000001</v>
      </c>
      <c r="E11" s="8" t="e">
        <f>OM[[#This Row],[AMOUNT]]*OM[[#This Row],[% IT]]</f>
        <v>#REF!</v>
      </c>
      <c r="F11" s="9">
        <f>IFERROR(OM[[#This Row],[OBS ($K)]]/OM[[#This Row],[AMOUNT]],"")</f>
        <v>0.46416128267848955</v>
      </c>
      <c r="G11" s="8" t="e">
        <f>OM[[#This Row],[OBS ($K)]]*OM[[#This Row],[% IT]]</f>
        <v>#REF!</v>
      </c>
      <c r="H11" s="10" t="e">
        <f>OM[[#This Row],[OBS ($K)]]/(360-(DATE(2021,9,30)-Data_Dt))*(DATE(2021,9,30)-Data_Dt)+OM[[#This Row],[OBS ($K)]]</f>
        <v>#NAME?</v>
      </c>
      <c r="I1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1" s="11" t="e">
        <f>IF(COUNTIF([1]!IT_Defs[#Data],#REF!),"IT","")</f>
        <v>#REF!</v>
      </c>
      <c r="K1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1" s="3" t="str">
        <f>IFERROR(INDEX('[1]MDEP to PEG Look Up'!C:C,MATCH(#REF!,'[1]MDEP to PEG Look Up'!B:B,)),"N/A")</f>
        <v>N/A</v>
      </c>
      <c r="P11" s="13"/>
    </row>
    <row r="12" spans="1:17" ht="17.25" thickBot="1" x14ac:dyDescent="0.3">
      <c r="A12" s="3" t="s">
        <v>97</v>
      </c>
      <c r="B12" s="3" t="s">
        <v>104</v>
      </c>
      <c r="C12" s="29">
        <v>31258</v>
      </c>
      <c r="D12" s="8">
        <v>13017.67663</v>
      </c>
      <c r="E12" s="8" t="e">
        <f>OM[[#This Row],[AMOUNT]]*OM[[#This Row],[% IT]]</f>
        <v>#REF!</v>
      </c>
      <c r="F12" s="9">
        <f>IFERROR(OM[[#This Row],[OBS ($K)]]/OM[[#This Row],[AMOUNT]],"")</f>
        <v>0.41645903864610662</v>
      </c>
      <c r="G12" s="8" t="e">
        <f>OM[[#This Row],[OBS ($K)]]*OM[[#This Row],[% IT]]</f>
        <v>#REF!</v>
      </c>
      <c r="H12" s="10" t="e">
        <f>OM[[#This Row],[OBS ($K)]]/(360-(DATE(2021,9,30)-Data_Dt))*(DATE(2021,9,30)-Data_Dt)+OM[[#This Row],[OBS ($K)]]</f>
        <v>#NAME?</v>
      </c>
      <c r="I1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2" s="11" t="e">
        <f>IF(COUNTIF([1]!IT_Defs[#Data],#REF!),"IT","")</f>
        <v>#REF!</v>
      </c>
      <c r="K1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2" s="3" t="str">
        <f>IFERROR(INDEX('[1]MDEP to PEG Look Up'!C:C,MATCH(#REF!,'[1]MDEP to PEG Look Up'!B:B,)),"N/A")</f>
        <v>N/A</v>
      </c>
      <c r="P12" s="13"/>
    </row>
    <row r="13" spans="1:17" ht="17.25" thickBot="1" x14ac:dyDescent="0.3">
      <c r="A13" s="3" t="s">
        <v>97</v>
      </c>
      <c r="B13" s="3" t="s">
        <v>104</v>
      </c>
      <c r="C13" s="29">
        <v>7336</v>
      </c>
      <c r="D13" s="8">
        <v>2711.9395799999993</v>
      </c>
      <c r="E13" s="8" t="e">
        <f>OM[[#This Row],[AMOUNT]]*OM[[#This Row],[% IT]]</f>
        <v>#REF!</v>
      </c>
      <c r="F13" s="9">
        <f>IFERROR(OM[[#This Row],[OBS ($K)]]/OM[[#This Row],[AMOUNT]],"")</f>
        <v>0.36967551526717546</v>
      </c>
      <c r="G13" s="8" t="e">
        <f>OM[[#This Row],[OBS ($K)]]*OM[[#This Row],[% IT]]</f>
        <v>#REF!</v>
      </c>
      <c r="H13" s="10" t="e">
        <f>OM[[#This Row],[OBS ($K)]]/(360-(DATE(2021,9,30)-Data_Dt))*(DATE(2021,9,30)-Data_Dt)+OM[[#This Row],[OBS ($K)]]</f>
        <v>#NAME?</v>
      </c>
      <c r="I1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3" s="11" t="e">
        <f>IF(COUNTIF([1]!IT_Defs[#Data],#REF!),"IT","")</f>
        <v>#REF!</v>
      </c>
      <c r="K1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3" s="3" t="str">
        <f>IFERROR(INDEX('[1]MDEP to PEG Look Up'!C:C,MATCH(#REF!,'[1]MDEP to PEG Look Up'!B:B,)),"N/A")</f>
        <v>N/A</v>
      </c>
      <c r="P13" s="13"/>
    </row>
    <row r="14" spans="1:17" ht="17.25" thickBot="1" x14ac:dyDescent="0.3">
      <c r="A14" s="3" t="s">
        <v>97</v>
      </c>
      <c r="B14" s="3" t="s">
        <v>104</v>
      </c>
      <c r="C14" s="29">
        <v>11318</v>
      </c>
      <c r="D14" s="8">
        <v>3696.3291200000003</v>
      </c>
      <c r="E14" s="8" t="e">
        <f>OM[[#This Row],[AMOUNT]]*OM[[#This Row],[% IT]]</f>
        <v>#REF!</v>
      </c>
      <c r="F14" s="9">
        <f>IFERROR(OM[[#This Row],[OBS ($K)]]/OM[[#This Row],[AMOUNT]],"")</f>
        <v>0.3265885421452554</v>
      </c>
      <c r="G14" s="8" t="e">
        <f>OM[[#This Row],[OBS ($K)]]*OM[[#This Row],[% IT]]</f>
        <v>#REF!</v>
      </c>
      <c r="H14" s="10" t="e">
        <f>OM[[#This Row],[OBS ($K)]]/(360-(DATE(2021,9,30)-Data_Dt))*(DATE(2021,9,30)-Data_Dt)+OM[[#This Row],[OBS ($K)]]</f>
        <v>#NAME?</v>
      </c>
      <c r="I1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4" s="11" t="e">
        <f>IF(COUNTIF([1]!IT_Defs[#Data],#REF!),"IT","")</f>
        <v>#REF!</v>
      </c>
      <c r="K1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4" s="3" t="str">
        <f>IFERROR(INDEX('[1]MDEP to PEG Look Up'!C:C,MATCH(#REF!,'[1]MDEP to PEG Look Up'!B:B,)),"N/A")</f>
        <v>N/A</v>
      </c>
      <c r="P14" s="13"/>
    </row>
    <row r="15" spans="1:17" ht="17.25" thickBot="1" x14ac:dyDescent="0.3">
      <c r="A15" s="3" t="s">
        <v>97</v>
      </c>
      <c r="B15" s="3" t="s">
        <v>104</v>
      </c>
      <c r="C15" s="29">
        <v>2426</v>
      </c>
      <c r="D15" s="8"/>
      <c r="E15" s="8" t="e">
        <f>OM[[#This Row],[AMOUNT]]*OM[[#This Row],[% IT]]</f>
        <v>#REF!</v>
      </c>
      <c r="F15" s="9">
        <f>IFERROR(OM[[#This Row],[OBS ($K)]]/OM[[#This Row],[AMOUNT]],"")</f>
        <v>0</v>
      </c>
      <c r="G15" s="8" t="e">
        <f>OM[[#This Row],[OBS ($K)]]*OM[[#This Row],[% IT]]</f>
        <v>#REF!</v>
      </c>
      <c r="H15" s="10" t="e">
        <f>OM[[#This Row],[OBS ($K)]]/(360-(DATE(2021,9,30)-Data_Dt))*(DATE(2021,9,30)-Data_Dt)+OM[[#This Row],[OBS ($K)]]</f>
        <v>#NAME?</v>
      </c>
      <c r="I1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5" s="11" t="e">
        <f>IF(COUNTIF([1]!IT_Defs[#Data],#REF!),"IT","")</f>
        <v>#REF!</v>
      </c>
      <c r="K1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5" s="3" t="str">
        <f>IFERROR(INDEX('[1]MDEP to PEG Look Up'!C:C,MATCH(#REF!,'[1]MDEP to PEG Look Up'!B:B,)),"N/A")</f>
        <v>N/A</v>
      </c>
      <c r="P15" s="13"/>
    </row>
    <row r="16" spans="1:17" ht="17.25" thickBot="1" x14ac:dyDescent="0.3">
      <c r="A16" s="3" t="s">
        <v>97</v>
      </c>
      <c r="B16" s="3" t="s">
        <v>104</v>
      </c>
      <c r="C16" s="29">
        <v>1372</v>
      </c>
      <c r="D16" s="8"/>
      <c r="E16" s="8" t="e">
        <f>OM[[#This Row],[AMOUNT]]*OM[[#This Row],[% IT]]</f>
        <v>#REF!</v>
      </c>
      <c r="F16" s="9">
        <f>IFERROR(OM[[#This Row],[OBS ($K)]]/OM[[#This Row],[AMOUNT]],"")</f>
        <v>0</v>
      </c>
      <c r="G16" s="8" t="e">
        <f>OM[[#This Row],[OBS ($K)]]*OM[[#This Row],[% IT]]</f>
        <v>#REF!</v>
      </c>
      <c r="H16" s="10" t="e">
        <f>OM[[#This Row],[OBS ($K)]]/(360-(DATE(2021,9,30)-Data_Dt))*(DATE(2021,9,30)-Data_Dt)+OM[[#This Row],[OBS ($K)]]</f>
        <v>#NAME?</v>
      </c>
      <c r="I1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6" s="11" t="e">
        <f>IF(COUNTIF([1]!IT_Defs[#Data],#REF!),"IT","")</f>
        <v>#REF!</v>
      </c>
      <c r="K1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6" s="3" t="str">
        <f>IFERROR(INDEX('[1]MDEP to PEG Look Up'!C:C,MATCH(#REF!,'[1]MDEP to PEG Look Up'!B:B,)),"N/A")</f>
        <v>N/A</v>
      </c>
      <c r="P16" s="13"/>
    </row>
    <row r="17" spans="1:16" ht="17.25" thickBot="1" x14ac:dyDescent="0.3">
      <c r="A17" s="3" t="s">
        <v>97</v>
      </c>
      <c r="B17" s="3" t="s">
        <v>104</v>
      </c>
      <c r="C17" s="29">
        <v>2829</v>
      </c>
      <c r="D17" s="8"/>
      <c r="E17" s="8" t="e">
        <f>OM[[#This Row],[AMOUNT]]*OM[[#This Row],[% IT]]</f>
        <v>#REF!</v>
      </c>
      <c r="F17" s="9">
        <f>IFERROR(OM[[#This Row],[OBS ($K)]]/OM[[#This Row],[AMOUNT]],"")</f>
        <v>0</v>
      </c>
      <c r="G17" s="8" t="e">
        <f>OM[[#This Row],[OBS ($K)]]*OM[[#This Row],[% IT]]</f>
        <v>#REF!</v>
      </c>
      <c r="H17" s="10" t="e">
        <f>OM[[#This Row],[OBS ($K)]]/(360-(DATE(2021,9,30)-Data_Dt))*(DATE(2021,9,30)-Data_Dt)+OM[[#This Row],[OBS ($K)]]</f>
        <v>#NAME?</v>
      </c>
      <c r="I1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7" s="11" t="e">
        <f>IF(COUNTIF([1]!IT_Defs[#Data],#REF!),"IT","")</f>
        <v>#REF!</v>
      </c>
      <c r="K1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7" s="3" t="str">
        <f>IFERROR(INDEX('[1]MDEP to PEG Look Up'!C:C,MATCH(#REF!,'[1]MDEP to PEG Look Up'!B:B,)),"N/A")</f>
        <v>N/A</v>
      </c>
      <c r="P17" s="13"/>
    </row>
    <row r="18" spans="1:16" x14ac:dyDescent="0.25">
      <c r="A18" s="3" t="s">
        <v>97</v>
      </c>
      <c r="B18" s="3" t="s">
        <v>104</v>
      </c>
      <c r="C18" s="29">
        <v>215462</v>
      </c>
      <c r="D18" s="8">
        <v>53235.774490000011</v>
      </c>
      <c r="E18" s="8" t="e">
        <f>OM[[#This Row],[AMOUNT]]*OM[[#This Row],[% IT]]</f>
        <v>#REF!</v>
      </c>
      <c r="F18" s="9">
        <f>IFERROR(OM[[#This Row],[OBS ($K)]]/OM[[#This Row],[AMOUNT]],"")</f>
        <v>0.24707732449341421</v>
      </c>
      <c r="G18" s="8" t="e">
        <f>OM[[#This Row],[OBS ($K)]]*OM[[#This Row],[% IT]]</f>
        <v>#REF!</v>
      </c>
      <c r="H18" s="10" t="e">
        <f>OM[[#This Row],[OBS ($K)]]/(360-(DATE(2021,9,30)-Data_Dt))*(DATE(2021,9,30)-Data_Dt)+OM[[#This Row],[OBS ($K)]]</f>
        <v>#NAME?</v>
      </c>
      <c r="I1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8" s="11" t="e">
        <f>IF(COUNTIF([1]!IT_Defs[#Data],#REF!),"IT","")</f>
        <v>#REF!</v>
      </c>
      <c r="K1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8" s="3" t="str">
        <f>IFERROR(INDEX('[1]MDEP to PEG Look Up'!C:C,MATCH(#REF!,'[1]MDEP to PEG Look Up'!B:B,)),"N/A")</f>
        <v>N/A</v>
      </c>
    </row>
    <row r="19" spans="1:16" x14ac:dyDescent="0.25">
      <c r="A19" s="3" t="s">
        <v>97</v>
      </c>
      <c r="B19" s="3" t="s">
        <v>104</v>
      </c>
      <c r="C19" s="29">
        <v>3291</v>
      </c>
      <c r="D19" s="8">
        <v>3667.03944</v>
      </c>
      <c r="E19" s="8" t="e">
        <f>OM[[#This Row],[AMOUNT]]*OM[[#This Row],[% IT]]</f>
        <v>#REF!</v>
      </c>
      <c r="F19" s="9">
        <f>IFERROR(OM[[#This Row],[OBS ($K)]]/OM[[#This Row],[AMOUNT]],"")</f>
        <v>1.1142629717411121</v>
      </c>
      <c r="G19" s="8" t="e">
        <f>OM[[#This Row],[OBS ($K)]]*OM[[#This Row],[% IT]]</f>
        <v>#REF!</v>
      </c>
      <c r="H19" s="10" t="e">
        <f>OM[[#This Row],[OBS ($K)]]/(360-(DATE(2021,9,30)-Data_Dt))*(DATE(2021,9,30)-Data_Dt)+OM[[#This Row],[OBS ($K)]]</f>
        <v>#NAME?</v>
      </c>
      <c r="I1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19" s="11" t="e">
        <f>IF(COUNTIF([1]!IT_Defs[#Data],#REF!),"IT","")</f>
        <v>#REF!</v>
      </c>
      <c r="K1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19" s="3" t="str">
        <f>IFERROR(INDEX('[1]MDEP to PEG Look Up'!C:C,MATCH(#REF!,'[1]MDEP to PEG Look Up'!B:B,)),"N/A")</f>
        <v>N/A</v>
      </c>
    </row>
    <row r="20" spans="1:16" x14ac:dyDescent="0.25">
      <c r="A20" s="3" t="s">
        <v>97</v>
      </c>
      <c r="B20" s="3" t="s">
        <v>104</v>
      </c>
      <c r="C20" s="29">
        <v>2057</v>
      </c>
      <c r="D20" s="8">
        <v>892.3950500000002</v>
      </c>
      <c r="E20" s="8" t="e">
        <f>OM[[#This Row],[AMOUNT]]*OM[[#This Row],[% IT]]</f>
        <v>#REF!</v>
      </c>
      <c r="F20" s="9">
        <f>IFERROR(OM[[#This Row],[OBS ($K)]]/OM[[#This Row],[AMOUNT]],"")</f>
        <v>0.43383327661643178</v>
      </c>
      <c r="G20" s="8" t="e">
        <f>OM[[#This Row],[OBS ($K)]]*OM[[#This Row],[% IT]]</f>
        <v>#REF!</v>
      </c>
      <c r="H20" s="10" t="e">
        <f>OM[[#This Row],[OBS ($K)]]/(360-(DATE(2021,9,30)-Data_Dt))*(DATE(2021,9,30)-Data_Dt)+OM[[#This Row],[OBS ($K)]]</f>
        <v>#NAME?</v>
      </c>
      <c r="I2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0" s="11" t="e">
        <f>IF(COUNTIF([1]!IT_Defs[#Data],#REF!),"IT","")</f>
        <v>#REF!</v>
      </c>
      <c r="K2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0" s="3" t="str">
        <f>IFERROR(INDEX('[1]MDEP to PEG Look Up'!C:C,MATCH(#REF!,'[1]MDEP to PEG Look Up'!B:B,)),"N/A")</f>
        <v>N/A</v>
      </c>
    </row>
    <row r="21" spans="1:16" x14ac:dyDescent="0.25">
      <c r="A21" s="3" t="s">
        <v>97</v>
      </c>
      <c r="B21" s="3" t="s">
        <v>104</v>
      </c>
      <c r="C21" s="29">
        <v>79</v>
      </c>
      <c r="D21" s="8"/>
      <c r="E21" s="8" t="e">
        <f>OM[[#This Row],[AMOUNT]]*OM[[#This Row],[% IT]]</f>
        <v>#REF!</v>
      </c>
      <c r="F21" s="9">
        <f>IFERROR(OM[[#This Row],[OBS ($K)]]/OM[[#This Row],[AMOUNT]],"")</f>
        <v>0</v>
      </c>
      <c r="G21" s="8" t="e">
        <f>OM[[#This Row],[OBS ($K)]]*OM[[#This Row],[% IT]]</f>
        <v>#REF!</v>
      </c>
      <c r="H21" s="10" t="e">
        <f>OM[[#This Row],[OBS ($K)]]/(360-(DATE(2021,9,30)-Data_Dt))*(DATE(2021,9,30)-Data_Dt)+OM[[#This Row],[OBS ($K)]]</f>
        <v>#NAME?</v>
      </c>
      <c r="I2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1" s="11" t="e">
        <f>IF(COUNTIF([1]!IT_Defs[#Data],#REF!),"IT","")</f>
        <v>#REF!</v>
      </c>
      <c r="K2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1" s="3" t="str">
        <f>IFERROR(INDEX('[1]MDEP to PEG Look Up'!C:C,MATCH(#REF!,'[1]MDEP to PEG Look Up'!B:B,)),"N/A")</f>
        <v>N/A</v>
      </c>
    </row>
    <row r="22" spans="1:16" x14ac:dyDescent="0.25">
      <c r="A22" s="3" t="s">
        <v>97</v>
      </c>
      <c r="B22" s="3" t="s">
        <v>104</v>
      </c>
      <c r="C22" s="29">
        <v>106</v>
      </c>
      <c r="D22" s="8">
        <v>9.2690000000000001</v>
      </c>
      <c r="E22" s="8" t="e">
        <f>OM[[#This Row],[AMOUNT]]*OM[[#This Row],[% IT]]</f>
        <v>#REF!</v>
      </c>
      <c r="F22" s="9">
        <f>IFERROR(OM[[#This Row],[OBS ($K)]]/OM[[#This Row],[AMOUNT]],"")</f>
        <v>8.7443396226415102E-2</v>
      </c>
      <c r="G22" s="8" t="e">
        <f>OM[[#This Row],[OBS ($K)]]*OM[[#This Row],[% IT]]</f>
        <v>#REF!</v>
      </c>
      <c r="H22" s="10" t="e">
        <f>OM[[#This Row],[OBS ($K)]]/(360-(DATE(2021,9,30)-Data_Dt))*(DATE(2021,9,30)-Data_Dt)+OM[[#This Row],[OBS ($K)]]</f>
        <v>#NAME?</v>
      </c>
      <c r="I2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2" s="11" t="e">
        <f>IF(COUNTIF([1]!IT_Defs[#Data],#REF!),"IT","")</f>
        <v>#REF!</v>
      </c>
      <c r="K2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2" s="3" t="str">
        <f>IFERROR(INDEX('[1]MDEP to PEG Look Up'!C:C,MATCH(#REF!,'[1]MDEP to PEG Look Up'!B:B,)),"N/A")</f>
        <v>N/A</v>
      </c>
    </row>
    <row r="23" spans="1:16" x14ac:dyDescent="0.25">
      <c r="A23" s="3" t="s">
        <v>97</v>
      </c>
      <c r="B23" s="3" t="s">
        <v>104</v>
      </c>
      <c r="C23" s="29"/>
      <c r="D23" s="8">
        <v>3772.43136</v>
      </c>
      <c r="E23" s="8" t="e">
        <f>OM[[#This Row],[AMOUNT]]*OM[[#This Row],[% IT]]</f>
        <v>#REF!</v>
      </c>
      <c r="F23" s="9" t="str">
        <f>IFERROR(OM[[#This Row],[OBS ($K)]]/OM[[#This Row],[AMOUNT]],"")</f>
        <v/>
      </c>
      <c r="G23" s="8" t="e">
        <f>OM[[#This Row],[OBS ($K)]]*OM[[#This Row],[% IT]]</f>
        <v>#REF!</v>
      </c>
      <c r="H23" s="10" t="e">
        <f>OM[[#This Row],[OBS ($K)]]/(360-(DATE(2021,9,30)-Data_Dt))*(DATE(2021,9,30)-Data_Dt)+OM[[#This Row],[OBS ($K)]]</f>
        <v>#NAME?</v>
      </c>
      <c r="I2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3" s="11" t="e">
        <f>IF(COUNTIF([1]!IT_Defs[#Data],#REF!),"IT","")</f>
        <v>#REF!</v>
      </c>
      <c r="K2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3" s="3" t="str">
        <f>IFERROR(INDEX('[1]MDEP to PEG Look Up'!C:C,MATCH(#REF!,'[1]MDEP to PEG Look Up'!B:B,)),"N/A")</f>
        <v>N/A</v>
      </c>
    </row>
    <row r="24" spans="1:16" x14ac:dyDescent="0.25">
      <c r="A24" s="3" t="s">
        <v>97</v>
      </c>
      <c r="B24" s="3" t="s">
        <v>104</v>
      </c>
      <c r="C24" s="29">
        <v>1800</v>
      </c>
      <c r="D24" s="8">
        <v>2698.1183999999998</v>
      </c>
      <c r="E24" s="8" t="e">
        <f>OM[[#This Row],[AMOUNT]]*OM[[#This Row],[% IT]]</f>
        <v>#REF!</v>
      </c>
      <c r="F24" s="9">
        <f>IFERROR(OM[[#This Row],[OBS ($K)]]/OM[[#This Row],[AMOUNT]],"")</f>
        <v>1.4989546666666667</v>
      </c>
      <c r="G24" s="8" t="e">
        <f>OM[[#This Row],[OBS ($K)]]*OM[[#This Row],[% IT]]</f>
        <v>#REF!</v>
      </c>
      <c r="H24" s="10" t="e">
        <f>OM[[#This Row],[OBS ($K)]]/(360-(DATE(2021,9,30)-Data_Dt))*(DATE(2021,9,30)-Data_Dt)+OM[[#This Row],[OBS ($K)]]</f>
        <v>#NAME?</v>
      </c>
      <c r="I2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4" s="11" t="e">
        <f>IF(COUNTIF([1]!IT_Defs[#Data],#REF!),"IT","")</f>
        <v>#REF!</v>
      </c>
      <c r="K2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4" s="3" t="str">
        <f>IFERROR(INDEX('[1]MDEP to PEG Look Up'!C:C,MATCH(#REF!,'[1]MDEP to PEG Look Up'!B:B,)),"N/A")</f>
        <v>N/A</v>
      </c>
    </row>
    <row r="25" spans="1:16" x14ac:dyDescent="0.25">
      <c r="A25" s="3" t="s">
        <v>97</v>
      </c>
      <c r="B25" s="3" t="s">
        <v>104</v>
      </c>
      <c r="C25" s="29">
        <v>60</v>
      </c>
      <c r="D25" s="8">
        <v>219.97829999999999</v>
      </c>
      <c r="E25" s="8" t="e">
        <f>OM[[#This Row],[AMOUNT]]*OM[[#This Row],[% IT]]</f>
        <v>#REF!</v>
      </c>
      <c r="F25" s="9">
        <f>IFERROR(OM[[#This Row],[OBS ($K)]]/OM[[#This Row],[AMOUNT]],"")</f>
        <v>3.6663049999999999</v>
      </c>
      <c r="G25" s="8" t="e">
        <f>OM[[#This Row],[OBS ($K)]]*OM[[#This Row],[% IT]]</f>
        <v>#REF!</v>
      </c>
      <c r="H25" s="10" t="e">
        <f>OM[[#This Row],[OBS ($K)]]/(360-(DATE(2021,9,30)-Data_Dt))*(DATE(2021,9,30)-Data_Dt)+OM[[#This Row],[OBS ($K)]]</f>
        <v>#NAME?</v>
      </c>
      <c r="I2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5" s="11" t="e">
        <f>IF(COUNTIF([1]!IT_Defs[#Data],#REF!),"IT","")</f>
        <v>#REF!</v>
      </c>
      <c r="K2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5" s="3" t="str">
        <f>IFERROR(INDEX('[1]MDEP to PEG Look Up'!C:C,MATCH(#REF!,'[1]MDEP to PEG Look Up'!B:B,)),"N/A")</f>
        <v>N/A</v>
      </c>
    </row>
    <row r="26" spans="1:16" x14ac:dyDescent="0.25">
      <c r="A26" s="3" t="s">
        <v>97</v>
      </c>
      <c r="B26" s="3" t="s">
        <v>104</v>
      </c>
      <c r="C26" s="29">
        <v>6574</v>
      </c>
      <c r="D26" s="8">
        <v>3550.0011599999998</v>
      </c>
      <c r="E26" s="8" t="e">
        <f>OM[[#This Row],[AMOUNT]]*OM[[#This Row],[% IT]]</f>
        <v>#REF!</v>
      </c>
      <c r="F26" s="9">
        <f>IFERROR(OM[[#This Row],[OBS ($K)]]/OM[[#This Row],[AMOUNT]],"")</f>
        <v>0.5400062610282933</v>
      </c>
      <c r="G26" s="8" t="e">
        <f>OM[[#This Row],[OBS ($K)]]*OM[[#This Row],[% IT]]</f>
        <v>#REF!</v>
      </c>
      <c r="H26" s="10" t="e">
        <f>OM[[#This Row],[OBS ($K)]]/(360-(DATE(2021,9,30)-Data_Dt))*(DATE(2021,9,30)-Data_Dt)+OM[[#This Row],[OBS ($K)]]</f>
        <v>#NAME?</v>
      </c>
      <c r="I2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6" s="11" t="e">
        <f>IF(COUNTIF([1]!IT_Defs[#Data],#REF!),"IT","")</f>
        <v>#REF!</v>
      </c>
      <c r="K2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6" s="3" t="str">
        <f>IFERROR(INDEX('[1]MDEP to PEG Look Up'!C:C,MATCH(#REF!,'[1]MDEP to PEG Look Up'!B:B,)),"N/A")</f>
        <v>N/A</v>
      </c>
    </row>
    <row r="27" spans="1:16" x14ac:dyDescent="0.25">
      <c r="A27" s="3" t="s">
        <v>97</v>
      </c>
      <c r="B27" s="3" t="s">
        <v>104</v>
      </c>
      <c r="C27" s="29">
        <v>20</v>
      </c>
      <c r="D27" s="8"/>
      <c r="E27" s="8" t="e">
        <f>OM[[#This Row],[AMOUNT]]*OM[[#This Row],[% IT]]</f>
        <v>#REF!</v>
      </c>
      <c r="F27" s="9">
        <f>IFERROR(OM[[#This Row],[OBS ($K)]]/OM[[#This Row],[AMOUNT]],"")</f>
        <v>0</v>
      </c>
      <c r="G27" s="8" t="e">
        <f>OM[[#This Row],[OBS ($K)]]*OM[[#This Row],[% IT]]</f>
        <v>#REF!</v>
      </c>
      <c r="H27" s="10" t="e">
        <f>OM[[#This Row],[OBS ($K)]]/(360-(DATE(2021,9,30)-Data_Dt))*(DATE(2021,9,30)-Data_Dt)+OM[[#This Row],[OBS ($K)]]</f>
        <v>#NAME?</v>
      </c>
      <c r="I2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7" s="11" t="e">
        <f>IF(COUNTIF([1]!IT_Defs[#Data],#REF!),"IT","")</f>
        <v>#REF!</v>
      </c>
      <c r="K2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7" s="3" t="str">
        <f>IFERROR(INDEX('[1]MDEP to PEG Look Up'!C:C,MATCH(#REF!,'[1]MDEP to PEG Look Up'!B:B,)),"N/A")</f>
        <v>N/A</v>
      </c>
    </row>
    <row r="28" spans="1:16" x14ac:dyDescent="0.25">
      <c r="A28" s="3" t="s">
        <v>97</v>
      </c>
      <c r="B28" s="3" t="s">
        <v>104</v>
      </c>
      <c r="C28" s="29">
        <v>4651</v>
      </c>
      <c r="D28" s="8">
        <v>1503.6690000000003</v>
      </c>
      <c r="E28" s="8" t="e">
        <f>OM[[#This Row],[AMOUNT]]*OM[[#This Row],[% IT]]</f>
        <v>#REF!</v>
      </c>
      <c r="F28" s="9">
        <f>IFERROR(OM[[#This Row],[OBS ($K)]]/OM[[#This Row],[AMOUNT]],"")</f>
        <v>0.32330015050526778</v>
      </c>
      <c r="G28" s="8" t="e">
        <f>OM[[#This Row],[OBS ($K)]]*OM[[#This Row],[% IT]]</f>
        <v>#REF!</v>
      </c>
      <c r="H28" s="10" t="e">
        <f>OM[[#This Row],[OBS ($K)]]/(360-(DATE(2021,9,30)-Data_Dt))*(DATE(2021,9,30)-Data_Dt)+OM[[#This Row],[OBS ($K)]]</f>
        <v>#NAME?</v>
      </c>
      <c r="I2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8" s="11" t="e">
        <f>IF(COUNTIF([1]!IT_Defs[#Data],#REF!),"IT","")</f>
        <v>#REF!</v>
      </c>
      <c r="K2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8" s="3" t="str">
        <f>IFERROR(INDEX('[1]MDEP to PEG Look Up'!C:C,MATCH(#REF!,'[1]MDEP to PEG Look Up'!B:B,)),"N/A")</f>
        <v>N/A</v>
      </c>
    </row>
    <row r="29" spans="1:16" x14ac:dyDescent="0.25">
      <c r="A29" s="3" t="s">
        <v>97</v>
      </c>
      <c r="B29" s="3" t="s">
        <v>104</v>
      </c>
      <c r="C29" s="29">
        <v>1878</v>
      </c>
      <c r="D29" s="8">
        <v>842.01911999999982</v>
      </c>
      <c r="E29" s="8" t="e">
        <f>OM[[#This Row],[AMOUNT]]*OM[[#This Row],[% IT]]</f>
        <v>#REF!</v>
      </c>
      <c r="F29" s="9">
        <f>IFERROR(OM[[#This Row],[OBS ($K)]]/OM[[#This Row],[AMOUNT]],"")</f>
        <v>0.44835948881789128</v>
      </c>
      <c r="G29" s="8" t="e">
        <f>OM[[#This Row],[OBS ($K)]]*OM[[#This Row],[% IT]]</f>
        <v>#REF!</v>
      </c>
      <c r="H29" s="10" t="e">
        <f>OM[[#This Row],[OBS ($K)]]/(360-(DATE(2021,9,30)-Data_Dt))*(DATE(2021,9,30)-Data_Dt)+OM[[#This Row],[OBS ($K)]]</f>
        <v>#NAME?</v>
      </c>
      <c r="I2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29" s="11" t="e">
        <f>IF(COUNTIF([1]!IT_Defs[#Data],#REF!),"IT","")</f>
        <v>#REF!</v>
      </c>
      <c r="K2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29" s="3" t="str">
        <f>IFERROR(INDEX('[1]MDEP to PEG Look Up'!C:C,MATCH(#REF!,'[1]MDEP to PEG Look Up'!B:B,)),"N/A")</f>
        <v>N/A</v>
      </c>
    </row>
    <row r="30" spans="1:16" x14ac:dyDescent="0.25">
      <c r="A30" s="3" t="s">
        <v>97</v>
      </c>
      <c r="B30" s="3" t="s">
        <v>104</v>
      </c>
      <c r="C30" s="29">
        <v>6061</v>
      </c>
      <c r="D30" s="8">
        <v>5051.5885199999984</v>
      </c>
      <c r="E30" s="8" t="e">
        <f>OM[[#This Row],[AMOUNT]]*OM[[#This Row],[% IT]]</f>
        <v>#REF!</v>
      </c>
      <c r="F30" s="9">
        <f>IFERROR(OM[[#This Row],[OBS ($K)]]/OM[[#This Row],[AMOUNT]],"")</f>
        <v>0.83345793103448251</v>
      </c>
      <c r="G30" s="8" t="e">
        <f>OM[[#This Row],[OBS ($K)]]*OM[[#This Row],[% IT]]</f>
        <v>#REF!</v>
      </c>
      <c r="H30" s="10" t="e">
        <f>OM[[#This Row],[OBS ($K)]]/(360-(DATE(2021,9,30)-Data_Dt))*(DATE(2021,9,30)-Data_Dt)+OM[[#This Row],[OBS ($K)]]</f>
        <v>#NAME?</v>
      </c>
      <c r="I3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0" s="11" t="e">
        <f>IF(COUNTIF([1]!IT_Defs[#Data],#REF!),"IT","")</f>
        <v>#REF!</v>
      </c>
      <c r="K3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0" s="3" t="str">
        <f>IFERROR(INDEX('[1]MDEP to PEG Look Up'!C:C,MATCH(#REF!,'[1]MDEP to PEG Look Up'!B:B,)),"N/A")</f>
        <v>N/A</v>
      </c>
    </row>
    <row r="31" spans="1:16" x14ac:dyDescent="0.25">
      <c r="A31" s="3" t="s">
        <v>97</v>
      </c>
      <c r="B31" s="3" t="s">
        <v>104</v>
      </c>
      <c r="C31" s="29">
        <v>9827</v>
      </c>
      <c r="D31" s="8">
        <v>3018.5318400000001</v>
      </c>
      <c r="E31" s="8" t="e">
        <f>OM[[#This Row],[AMOUNT]]*OM[[#This Row],[% IT]]</f>
        <v>#REF!</v>
      </c>
      <c r="F31" s="9">
        <f>IFERROR(OM[[#This Row],[OBS ($K)]]/OM[[#This Row],[AMOUNT]],"")</f>
        <v>0.30716717614734917</v>
      </c>
      <c r="G31" s="8" t="e">
        <f>OM[[#This Row],[OBS ($K)]]*OM[[#This Row],[% IT]]</f>
        <v>#REF!</v>
      </c>
      <c r="H31" s="10" t="e">
        <f>OM[[#This Row],[OBS ($K)]]/(360-(DATE(2021,9,30)-Data_Dt))*(DATE(2021,9,30)-Data_Dt)+OM[[#This Row],[OBS ($K)]]</f>
        <v>#NAME?</v>
      </c>
      <c r="I3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1" s="11" t="e">
        <f>IF(COUNTIF([1]!IT_Defs[#Data],#REF!),"IT","")</f>
        <v>#REF!</v>
      </c>
      <c r="K3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1" s="3" t="str">
        <f>IFERROR(INDEX('[1]MDEP to PEG Look Up'!C:C,MATCH(#REF!,'[1]MDEP to PEG Look Up'!B:B,)),"N/A")</f>
        <v>N/A</v>
      </c>
    </row>
    <row r="32" spans="1:16" x14ac:dyDescent="0.25">
      <c r="A32" s="3" t="s">
        <v>97</v>
      </c>
      <c r="B32" s="3" t="s">
        <v>104</v>
      </c>
      <c r="C32" s="29">
        <v>293</v>
      </c>
      <c r="D32" s="8">
        <v>1.1883600000000001</v>
      </c>
      <c r="E32" s="8" t="e">
        <f>OM[[#This Row],[AMOUNT]]*OM[[#This Row],[% IT]]</f>
        <v>#REF!</v>
      </c>
      <c r="F32" s="9">
        <f>IFERROR(OM[[#This Row],[OBS ($K)]]/OM[[#This Row],[AMOUNT]],"")</f>
        <v>4.0558361774744034E-3</v>
      </c>
      <c r="G32" s="8" t="e">
        <f>OM[[#This Row],[OBS ($K)]]*OM[[#This Row],[% IT]]</f>
        <v>#REF!</v>
      </c>
      <c r="H32" s="10" t="e">
        <f>OM[[#This Row],[OBS ($K)]]/(360-(DATE(2021,9,30)-Data_Dt))*(DATE(2021,9,30)-Data_Dt)+OM[[#This Row],[OBS ($K)]]</f>
        <v>#NAME?</v>
      </c>
      <c r="I3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2" s="11" t="e">
        <f>IF(COUNTIF([1]!IT_Defs[#Data],#REF!),"IT","")</f>
        <v>#REF!</v>
      </c>
      <c r="K3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2" s="3" t="str">
        <f>IFERROR(INDEX('[1]MDEP to PEG Look Up'!C:C,MATCH(#REF!,'[1]MDEP to PEG Look Up'!B:B,)),"N/A")</f>
        <v>N/A</v>
      </c>
    </row>
    <row r="33" spans="1:12" x14ac:dyDescent="0.25">
      <c r="A33" s="3" t="s">
        <v>97</v>
      </c>
      <c r="B33" s="3" t="s">
        <v>104</v>
      </c>
      <c r="C33" s="29">
        <v>7661</v>
      </c>
      <c r="D33" s="8">
        <v>2730.8947600000006</v>
      </c>
      <c r="E33" s="8" t="e">
        <f>OM[[#This Row],[AMOUNT]]*OM[[#This Row],[% IT]]</f>
        <v>#REF!</v>
      </c>
      <c r="F33" s="9">
        <f>IFERROR(OM[[#This Row],[OBS ($K)]]/OM[[#This Row],[AMOUNT]],"")</f>
        <v>0.35646714006004449</v>
      </c>
      <c r="G33" s="8" t="e">
        <f>OM[[#This Row],[OBS ($K)]]*OM[[#This Row],[% IT]]</f>
        <v>#REF!</v>
      </c>
      <c r="H33" s="10" t="e">
        <f>OM[[#This Row],[OBS ($K)]]/(360-(DATE(2021,9,30)-Data_Dt))*(DATE(2021,9,30)-Data_Dt)+OM[[#This Row],[OBS ($K)]]</f>
        <v>#NAME?</v>
      </c>
      <c r="I3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3" s="11" t="e">
        <f>IF(COUNTIF([1]!IT_Defs[#Data],#REF!),"IT","")</f>
        <v>#REF!</v>
      </c>
      <c r="K3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3" s="3" t="str">
        <f>IFERROR(INDEX('[1]MDEP to PEG Look Up'!C:C,MATCH(#REF!,'[1]MDEP to PEG Look Up'!B:B,)),"N/A")</f>
        <v>N/A</v>
      </c>
    </row>
    <row r="34" spans="1:12" x14ac:dyDescent="0.25">
      <c r="A34" s="3" t="s">
        <v>97</v>
      </c>
      <c r="B34" s="3" t="s">
        <v>104</v>
      </c>
      <c r="C34" s="29">
        <v>9078</v>
      </c>
      <c r="D34" s="8">
        <v>4481.1000199999989</v>
      </c>
      <c r="E34" s="8" t="e">
        <f>OM[[#This Row],[AMOUNT]]*OM[[#This Row],[% IT]]</f>
        <v>#REF!</v>
      </c>
      <c r="F34" s="9">
        <f>IFERROR(OM[[#This Row],[OBS ($K)]]/OM[[#This Row],[AMOUNT]],"")</f>
        <v>0.49362194536241449</v>
      </c>
      <c r="G34" s="8" t="e">
        <f>OM[[#This Row],[OBS ($K)]]*OM[[#This Row],[% IT]]</f>
        <v>#REF!</v>
      </c>
      <c r="H34" s="10" t="e">
        <f>OM[[#This Row],[OBS ($K)]]/(360-(DATE(2021,9,30)-Data_Dt))*(DATE(2021,9,30)-Data_Dt)+OM[[#This Row],[OBS ($K)]]</f>
        <v>#NAME?</v>
      </c>
      <c r="I3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4" s="11" t="e">
        <f>IF(COUNTIF([1]!IT_Defs[#Data],#REF!),"IT","")</f>
        <v>#REF!</v>
      </c>
      <c r="K3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4" s="3" t="str">
        <f>IFERROR(INDEX('[1]MDEP to PEG Look Up'!C:C,MATCH(#REF!,'[1]MDEP to PEG Look Up'!B:B,)),"N/A")</f>
        <v>N/A</v>
      </c>
    </row>
    <row r="35" spans="1:12" x14ac:dyDescent="0.25">
      <c r="A35" s="3" t="s">
        <v>97</v>
      </c>
      <c r="B35" s="3" t="s">
        <v>104</v>
      </c>
      <c r="C35" s="29">
        <v>24519</v>
      </c>
      <c r="D35" s="8">
        <v>15136.865550000008</v>
      </c>
      <c r="E35" s="8" t="e">
        <f>OM[[#This Row],[AMOUNT]]*OM[[#This Row],[% IT]]</f>
        <v>#REF!</v>
      </c>
      <c r="F35" s="9">
        <f>IFERROR(OM[[#This Row],[OBS ($K)]]/OM[[#This Row],[AMOUNT]],"")</f>
        <v>0.61735248378808305</v>
      </c>
      <c r="G35" s="8" t="e">
        <f>OM[[#This Row],[OBS ($K)]]*OM[[#This Row],[% IT]]</f>
        <v>#REF!</v>
      </c>
      <c r="H35" s="10" t="e">
        <f>OM[[#This Row],[OBS ($K)]]/(360-(DATE(2021,9,30)-Data_Dt))*(DATE(2021,9,30)-Data_Dt)+OM[[#This Row],[OBS ($K)]]</f>
        <v>#NAME?</v>
      </c>
      <c r="I3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5" s="11" t="e">
        <f>IF(COUNTIF([1]!IT_Defs[#Data],#REF!),"IT","")</f>
        <v>#REF!</v>
      </c>
      <c r="K3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5" s="3" t="str">
        <f>IFERROR(INDEX('[1]MDEP to PEG Look Up'!C:C,MATCH(#REF!,'[1]MDEP to PEG Look Up'!B:B,)),"N/A")</f>
        <v>N/A</v>
      </c>
    </row>
    <row r="36" spans="1:12" x14ac:dyDescent="0.25">
      <c r="A36" s="3" t="s">
        <v>97</v>
      </c>
      <c r="B36" s="3" t="s">
        <v>104</v>
      </c>
      <c r="C36" s="29">
        <v>47</v>
      </c>
      <c r="D36" s="8"/>
      <c r="E36" s="8" t="e">
        <f>OM[[#This Row],[AMOUNT]]*OM[[#This Row],[% IT]]</f>
        <v>#REF!</v>
      </c>
      <c r="F36" s="9">
        <f>IFERROR(OM[[#This Row],[OBS ($K)]]/OM[[#This Row],[AMOUNT]],"")</f>
        <v>0</v>
      </c>
      <c r="G36" s="8" t="e">
        <f>OM[[#This Row],[OBS ($K)]]*OM[[#This Row],[% IT]]</f>
        <v>#REF!</v>
      </c>
      <c r="H36" s="10" t="e">
        <f>OM[[#This Row],[OBS ($K)]]/(360-(DATE(2021,9,30)-Data_Dt))*(DATE(2021,9,30)-Data_Dt)+OM[[#This Row],[OBS ($K)]]</f>
        <v>#NAME?</v>
      </c>
      <c r="I3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6" s="11" t="e">
        <f>IF(COUNTIF([1]!IT_Defs[#Data],#REF!),"IT","")</f>
        <v>#REF!</v>
      </c>
      <c r="K3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6" s="3" t="str">
        <f>IFERROR(INDEX('[1]MDEP to PEG Look Up'!C:C,MATCH(#REF!,'[1]MDEP to PEG Look Up'!B:B,)),"N/A")</f>
        <v>N/A</v>
      </c>
    </row>
    <row r="37" spans="1:12" x14ac:dyDescent="0.25">
      <c r="A37" s="3" t="s">
        <v>97</v>
      </c>
      <c r="B37" s="3" t="s">
        <v>104</v>
      </c>
      <c r="C37" s="29">
        <v>163</v>
      </c>
      <c r="D37" s="8">
        <v>-8.2042699999999957</v>
      </c>
      <c r="E37" s="8" t="e">
        <f>OM[[#This Row],[AMOUNT]]*OM[[#This Row],[% IT]]</f>
        <v>#REF!</v>
      </c>
      <c r="F37" s="9">
        <f>IFERROR(OM[[#This Row],[OBS ($K)]]/OM[[#This Row],[AMOUNT]],"")</f>
        <v>-5.033294478527605E-2</v>
      </c>
      <c r="G37" s="8" t="e">
        <f>OM[[#This Row],[OBS ($K)]]*OM[[#This Row],[% IT]]</f>
        <v>#REF!</v>
      </c>
      <c r="H37" s="10" t="e">
        <f>OM[[#This Row],[OBS ($K)]]/(360-(DATE(2021,9,30)-Data_Dt))*(DATE(2021,9,30)-Data_Dt)+OM[[#This Row],[OBS ($K)]]</f>
        <v>#NAME?</v>
      </c>
      <c r="I3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7" s="11" t="e">
        <f>IF(COUNTIF([1]!IT_Defs[#Data],#REF!),"IT","")</f>
        <v>#REF!</v>
      </c>
      <c r="K3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7" s="3" t="str">
        <f>IFERROR(INDEX('[1]MDEP to PEG Look Up'!C:C,MATCH(#REF!,'[1]MDEP to PEG Look Up'!B:B,)),"N/A")</f>
        <v>N/A</v>
      </c>
    </row>
    <row r="38" spans="1:12" x14ac:dyDescent="0.25">
      <c r="A38" s="3" t="s">
        <v>97</v>
      </c>
      <c r="B38" s="3" t="s">
        <v>104</v>
      </c>
      <c r="C38" s="29">
        <v>7039</v>
      </c>
      <c r="D38" s="8">
        <v>3160.252629999999</v>
      </c>
      <c r="E38" s="8" t="e">
        <f>OM[[#This Row],[AMOUNT]]*OM[[#This Row],[% IT]]</f>
        <v>#REF!</v>
      </c>
      <c r="F38" s="9">
        <f>IFERROR(OM[[#This Row],[OBS ($K)]]/OM[[#This Row],[AMOUNT]],"")</f>
        <v>0.4489632945020598</v>
      </c>
      <c r="G38" s="8" t="e">
        <f>OM[[#This Row],[OBS ($K)]]*OM[[#This Row],[% IT]]</f>
        <v>#REF!</v>
      </c>
      <c r="H38" s="10" t="e">
        <f>OM[[#This Row],[OBS ($K)]]/(360-(DATE(2021,9,30)-Data_Dt))*(DATE(2021,9,30)-Data_Dt)+OM[[#This Row],[OBS ($K)]]</f>
        <v>#NAME?</v>
      </c>
      <c r="I3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8" s="11" t="e">
        <f>IF(COUNTIF([1]!IT_Defs[#Data],#REF!),"IT","")</f>
        <v>#REF!</v>
      </c>
      <c r="K3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8" s="3" t="str">
        <f>IFERROR(INDEX('[1]MDEP to PEG Look Up'!C:C,MATCH(#REF!,'[1]MDEP to PEG Look Up'!B:B,)),"N/A")</f>
        <v>N/A</v>
      </c>
    </row>
    <row r="39" spans="1:12" x14ac:dyDescent="0.25">
      <c r="A39" s="3" t="s">
        <v>97</v>
      </c>
      <c r="B39" s="3" t="s">
        <v>104</v>
      </c>
      <c r="C39" s="29">
        <v>82</v>
      </c>
      <c r="D39" s="8"/>
      <c r="E39" s="8" t="e">
        <f>OM[[#This Row],[AMOUNT]]*OM[[#This Row],[% IT]]</f>
        <v>#REF!</v>
      </c>
      <c r="F39" s="9">
        <f>IFERROR(OM[[#This Row],[OBS ($K)]]/OM[[#This Row],[AMOUNT]],"")</f>
        <v>0</v>
      </c>
      <c r="G39" s="8" t="e">
        <f>OM[[#This Row],[OBS ($K)]]*OM[[#This Row],[% IT]]</f>
        <v>#REF!</v>
      </c>
      <c r="H39" s="10" t="e">
        <f>OM[[#This Row],[OBS ($K)]]/(360-(DATE(2021,9,30)-Data_Dt))*(DATE(2021,9,30)-Data_Dt)+OM[[#This Row],[OBS ($K)]]</f>
        <v>#NAME?</v>
      </c>
      <c r="I3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39" s="11" t="e">
        <f>IF(COUNTIF([1]!IT_Defs[#Data],#REF!),"IT","")</f>
        <v>#REF!</v>
      </c>
      <c r="K3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39" s="3" t="str">
        <f>IFERROR(INDEX('[1]MDEP to PEG Look Up'!C:C,MATCH(#REF!,'[1]MDEP to PEG Look Up'!B:B,)),"N/A")</f>
        <v>N/A</v>
      </c>
    </row>
    <row r="40" spans="1:12" x14ac:dyDescent="0.25">
      <c r="A40" s="3" t="s">
        <v>97</v>
      </c>
      <c r="B40" s="3" t="s">
        <v>104</v>
      </c>
      <c r="C40" s="29">
        <v>335</v>
      </c>
      <c r="D40" s="8"/>
      <c r="E40" s="8" t="e">
        <f>OM[[#This Row],[AMOUNT]]*OM[[#This Row],[% IT]]</f>
        <v>#REF!</v>
      </c>
      <c r="F40" s="9">
        <f>IFERROR(OM[[#This Row],[OBS ($K)]]/OM[[#This Row],[AMOUNT]],"")</f>
        <v>0</v>
      </c>
      <c r="G40" s="8" t="e">
        <f>OM[[#This Row],[OBS ($K)]]*OM[[#This Row],[% IT]]</f>
        <v>#REF!</v>
      </c>
      <c r="H40" s="10" t="e">
        <f>OM[[#This Row],[OBS ($K)]]/(360-(DATE(2021,9,30)-Data_Dt))*(DATE(2021,9,30)-Data_Dt)+OM[[#This Row],[OBS ($K)]]</f>
        <v>#NAME?</v>
      </c>
      <c r="I4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0" s="11" t="e">
        <f>IF(COUNTIF([1]!IT_Defs[#Data],#REF!),"IT","")</f>
        <v>#REF!</v>
      </c>
      <c r="K4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0" s="3" t="str">
        <f>IFERROR(INDEX('[1]MDEP to PEG Look Up'!C:C,MATCH(#REF!,'[1]MDEP to PEG Look Up'!B:B,)),"N/A")</f>
        <v>N/A</v>
      </c>
    </row>
    <row r="41" spans="1:12" x14ac:dyDescent="0.25">
      <c r="A41" s="3" t="s">
        <v>97</v>
      </c>
      <c r="B41" s="3" t="s">
        <v>104</v>
      </c>
      <c r="C41" s="29">
        <v>110</v>
      </c>
      <c r="D41" s="8"/>
      <c r="E41" s="8" t="e">
        <f>OM[[#This Row],[AMOUNT]]*OM[[#This Row],[% IT]]</f>
        <v>#REF!</v>
      </c>
      <c r="F41" s="9">
        <f>IFERROR(OM[[#This Row],[OBS ($K)]]/OM[[#This Row],[AMOUNT]],"")</f>
        <v>0</v>
      </c>
      <c r="G41" s="8" t="e">
        <f>OM[[#This Row],[OBS ($K)]]*OM[[#This Row],[% IT]]</f>
        <v>#REF!</v>
      </c>
      <c r="H41" s="10" t="e">
        <f>OM[[#This Row],[OBS ($K)]]/(360-(DATE(2021,9,30)-Data_Dt))*(DATE(2021,9,30)-Data_Dt)+OM[[#This Row],[OBS ($K)]]</f>
        <v>#NAME?</v>
      </c>
      <c r="I4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1" s="11" t="e">
        <f>IF(COUNTIF([1]!IT_Defs[#Data],#REF!),"IT","")</f>
        <v>#REF!</v>
      </c>
      <c r="K4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1" s="3" t="str">
        <f>IFERROR(INDEX('[1]MDEP to PEG Look Up'!C:C,MATCH(#REF!,'[1]MDEP to PEG Look Up'!B:B,)),"N/A")</f>
        <v>N/A</v>
      </c>
    </row>
    <row r="42" spans="1:12" x14ac:dyDescent="0.25">
      <c r="A42" s="3" t="s">
        <v>97</v>
      </c>
      <c r="B42" s="3" t="s">
        <v>104</v>
      </c>
      <c r="C42" s="29">
        <v>502</v>
      </c>
      <c r="D42" s="8">
        <v>177.70945</v>
      </c>
      <c r="E42" s="8" t="e">
        <f>OM[[#This Row],[AMOUNT]]*OM[[#This Row],[% IT]]</f>
        <v>#REF!</v>
      </c>
      <c r="F42" s="9">
        <f>IFERROR(OM[[#This Row],[OBS ($K)]]/OM[[#This Row],[AMOUNT]],"")</f>
        <v>0.35400288844621514</v>
      </c>
      <c r="G42" s="8" t="e">
        <f>OM[[#This Row],[OBS ($K)]]*OM[[#This Row],[% IT]]</f>
        <v>#REF!</v>
      </c>
      <c r="H42" s="10" t="e">
        <f>OM[[#This Row],[OBS ($K)]]/(360-(DATE(2021,9,30)-Data_Dt))*(DATE(2021,9,30)-Data_Dt)+OM[[#This Row],[OBS ($K)]]</f>
        <v>#NAME?</v>
      </c>
      <c r="I4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2" s="11" t="e">
        <f>IF(COUNTIF([1]!IT_Defs[#Data],#REF!),"IT","")</f>
        <v>#REF!</v>
      </c>
      <c r="K4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2" s="3" t="str">
        <f>IFERROR(INDEX('[1]MDEP to PEG Look Up'!C:C,MATCH(#REF!,'[1]MDEP to PEG Look Up'!B:B,)),"N/A")</f>
        <v>N/A</v>
      </c>
    </row>
    <row r="43" spans="1:12" x14ac:dyDescent="0.25">
      <c r="A43" s="3" t="s">
        <v>97</v>
      </c>
      <c r="B43" s="3" t="s">
        <v>104</v>
      </c>
      <c r="C43" s="29">
        <v>92</v>
      </c>
      <c r="D43" s="8">
        <v>22.827470000000002</v>
      </c>
      <c r="E43" s="8" t="e">
        <f>OM[[#This Row],[AMOUNT]]*OM[[#This Row],[% IT]]</f>
        <v>#REF!</v>
      </c>
      <c r="F43" s="9">
        <f>IFERROR(OM[[#This Row],[OBS ($K)]]/OM[[#This Row],[AMOUNT]],"")</f>
        <v>0.24812467391304349</v>
      </c>
      <c r="G43" s="8" t="e">
        <f>OM[[#This Row],[OBS ($K)]]*OM[[#This Row],[% IT]]</f>
        <v>#REF!</v>
      </c>
      <c r="H43" s="10" t="e">
        <f>OM[[#This Row],[OBS ($K)]]/(360-(DATE(2021,9,30)-Data_Dt))*(DATE(2021,9,30)-Data_Dt)+OM[[#This Row],[OBS ($K)]]</f>
        <v>#NAME?</v>
      </c>
      <c r="I4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3" s="11" t="e">
        <f>IF(COUNTIF([1]!IT_Defs[#Data],#REF!),"IT","")</f>
        <v>#REF!</v>
      </c>
      <c r="K4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3" s="3" t="str">
        <f>IFERROR(INDEX('[1]MDEP to PEG Look Up'!C:C,MATCH(#REF!,'[1]MDEP to PEG Look Up'!B:B,)),"N/A")</f>
        <v>N/A</v>
      </c>
    </row>
    <row r="44" spans="1:12" x14ac:dyDescent="0.25">
      <c r="A44" s="3" t="s">
        <v>97</v>
      </c>
      <c r="B44" s="3" t="s">
        <v>104</v>
      </c>
      <c r="C44" s="29">
        <v>38797</v>
      </c>
      <c r="D44" s="8">
        <v>16497.230199999995</v>
      </c>
      <c r="E44" s="8" t="e">
        <f>OM[[#This Row],[AMOUNT]]*OM[[#This Row],[% IT]]</f>
        <v>#REF!</v>
      </c>
      <c r="F44" s="9">
        <f>IFERROR(OM[[#This Row],[OBS ($K)]]/OM[[#This Row],[AMOUNT]],"")</f>
        <v>0.42521922313580934</v>
      </c>
      <c r="G44" s="8" t="e">
        <f>OM[[#This Row],[OBS ($K)]]*OM[[#This Row],[% IT]]</f>
        <v>#REF!</v>
      </c>
      <c r="H44" s="10" t="e">
        <f>OM[[#This Row],[OBS ($K)]]/(360-(DATE(2021,9,30)-Data_Dt))*(DATE(2021,9,30)-Data_Dt)+OM[[#This Row],[OBS ($K)]]</f>
        <v>#NAME?</v>
      </c>
      <c r="I4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4" s="11" t="e">
        <f>IF(COUNTIF([1]!IT_Defs[#Data],#REF!),"IT","")</f>
        <v>#REF!</v>
      </c>
      <c r="K4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4" s="3" t="str">
        <f>IFERROR(INDEX('[1]MDEP to PEG Look Up'!C:C,MATCH(#REF!,'[1]MDEP to PEG Look Up'!B:B,)),"N/A")</f>
        <v>N/A</v>
      </c>
    </row>
    <row r="45" spans="1:12" x14ac:dyDescent="0.25">
      <c r="A45" s="3" t="s">
        <v>97</v>
      </c>
      <c r="B45" s="3" t="s">
        <v>104</v>
      </c>
      <c r="C45" s="29">
        <v>2481</v>
      </c>
      <c r="D45" s="8">
        <v>405.61773000000005</v>
      </c>
      <c r="E45" s="8" t="e">
        <f>OM[[#This Row],[AMOUNT]]*OM[[#This Row],[% IT]]</f>
        <v>#REF!</v>
      </c>
      <c r="F45" s="9">
        <f>IFERROR(OM[[#This Row],[OBS ($K)]]/OM[[#This Row],[AMOUNT]],"")</f>
        <v>0.16348961305925033</v>
      </c>
      <c r="G45" s="8" t="e">
        <f>OM[[#This Row],[OBS ($K)]]*OM[[#This Row],[% IT]]</f>
        <v>#REF!</v>
      </c>
      <c r="H45" s="10" t="e">
        <f>OM[[#This Row],[OBS ($K)]]/(360-(DATE(2021,9,30)-Data_Dt))*(DATE(2021,9,30)-Data_Dt)+OM[[#This Row],[OBS ($K)]]</f>
        <v>#NAME?</v>
      </c>
      <c r="I4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5" s="11" t="e">
        <f>IF(COUNTIF([1]!IT_Defs[#Data],#REF!),"IT","")</f>
        <v>#REF!</v>
      </c>
      <c r="K4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5" s="3" t="str">
        <f>IFERROR(INDEX('[1]MDEP to PEG Look Up'!C:C,MATCH(#REF!,'[1]MDEP to PEG Look Up'!B:B,)),"N/A")</f>
        <v>N/A</v>
      </c>
    </row>
    <row r="46" spans="1:12" x14ac:dyDescent="0.25">
      <c r="A46" s="3" t="s">
        <v>97</v>
      </c>
      <c r="B46" s="3" t="s">
        <v>104</v>
      </c>
      <c r="C46" s="29">
        <v>5</v>
      </c>
      <c r="D46" s="8"/>
      <c r="E46" s="8" t="e">
        <f>OM[[#This Row],[AMOUNT]]*OM[[#This Row],[% IT]]</f>
        <v>#REF!</v>
      </c>
      <c r="F46" s="9">
        <f>IFERROR(OM[[#This Row],[OBS ($K)]]/OM[[#This Row],[AMOUNT]],"")</f>
        <v>0</v>
      </c>
      <c r="G46" s="8" t="e">
        <f>OM[[#This Row],[OBS ($K)]]*OM[[#This Row],[% IT]]</f>
        <v>#REF!</v>
      </c>
      <c r="H46" s="10" t="e">
        <f>OM[[#This Row],[OBS ($K)]]/(360-(DATE(2021,9,30)-Data_Dt))*(DATE(2021,9,30)-Data_Dt)+OM[[#This Row],[OBS ($K)]]</f>
        <v>#NAME?</v>
      </c>
      <c r="I4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6" s="11" t="e">
        <f>IF(COUNTIF([1]!IT_Defs[#Data],#REF!),"IT","")</f>
        <v>#REF!</v>
      </c>
      <c r="K4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6" s="3" t="str">
        <f>IFERROR(INDEX('[1]MDEP to PEG Look Up'!C:C,MATCH(#REF!,'[1]MDEP to PEG Look Up'!B:B,)),"N/A")</f>
        <v>N/A</v>
      </c>
    </row>
    <row r="47" spans="1:12" x14ac:dyDescent="0.25">
      <c r="A47" s="3" t="s">
        <v>97</v>
      </c>
      <c r="B47" s="3" t="s">
        <v>104</v>
      </c>
      <c r="C47" s="29">
        <v>652</v>
      </c>
      <c r="D47" s="8">
        <v>187.29148999999998</v>
      </c>
      <c r="E47" s="8" t="e">
        <f>OM[[#This Row],[AMOUNT]]*OM[[#This Row],[% IT]]</f>
        <v>#REF!</v>
      </c>
      <c r="F47" s="9">
        <f>IFERROR(OM[[#This Row],[OBS ($K)]]/OM[[#This Row],[AMOUNT]],"")</f>
        <v>0.28725688650306747</v>
      </c>
      <c r="G47" s="8" t="e">
        <f>OM[[#This Row],[OBS ($K)]]*OM[[#This Row],[% IT]]</f>
        <v>#REF!</v>
      </c>
      <c r="H47" s="10" t="e">
        <f>OM[[#This Row],[OBS ($K)]]/(360-(DATE(2021,9,30)-Data_Dt))*(DATE(2021,9,30)-Data_Dt)+OM[[#This Row],[OBS ($K)]]</f>
        <v>#NAME?</v>
      </c>
      <c r="I4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7" s="11" t="e">
        <f>IF(COUNTIF([1]!IT_Defs[#Data],#REF!),"IT","")</f>
        <v>#REF!</v>
      </c>
      <c r="K4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7" s="3" t="str">
        <f>IFERROR(INDEX('[1]MDEP to PEG Look Up'!C:C,MATCH(#REF!,'[1]MDEP to PEG Look Up'!B:B,)),"N/A")</f>
        <v>N/A</v>
      </c>
    </row>
    <row r="48" spans="1:12" x14ac:dyDescent="0.25">
      <c r="A48" s="3" t="s">
        <v>97</v>
      </c>
      <c r="B48" s="3" t="s">
        <v>104</v>
      </c>
      <c r="C48" s="29">
        <v>2043</v>
      </c>
      <c r="D48" s="8">
        <v>726.61735000000033</v>
      </c>
      <c r="E48" s="8" t="e">
        <f>OM[[#This Row],[AMOUNT]]*OM[[#This Row],[% IT]]</f>
        <v>#REF!</v>
      </c>
      <c r="F48" s="9">
        <f>IFERROR(OM[[#This Row],[OBS ($K)]]/OM[[#This Row],[AMOUNT]],"")</f>
        <v>0.35566194322075395</v>
      </c>
      <c r="G48" s="8" t="e">
        <f>OM[[#This Row],[OBS ($K)]]*OM[[#This Row],[% IT]]</f>
        <v>#REF!</v>
      </c>
      <c r="H48" s="10" t="e">
        <f>OM[[#This Row],[OBS ($K)]]/(360-(DATE(2021,9,30)-Data_Dt))*(DATE(2021,9,30)-Data_Dt)+OM[[#This Row],[OBS ($K)]]</f>
        <v>#NAME?</v>
      </c>
      <c r="I4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8" s="11" t="e">
        <f>IF(COUNTIF([1]!IT_Defs[#Data],#REF!),"IT","")</f>
        <v>#REF!</v>
      </c>
      <c r="K4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8" s="3" t="str">
        <f>IFERROR(INDEX('[1]MDEP to PEG Look Up'!C:C,MATCH(#REF!,'[1]MDEP to PEG Look Up'!B:B,)),"N/A")</f>
        <v>N/A</v>
      </c>
    </row>
    <row r="49" spans="1:12" x14ac:dyDescent="0.25">
      <c r="A49" s="3" t="s">
        <v>97</v>
      </c>
      <c r="B49" s="3" t="s">
        <v>104</v>
      </c>
      <c r="C49" s="29">
        <v>249</v>
      </c>
      <c r="D49" s="8">
        <v>49.975059999999992</v>
      </c>
      <c r="E49" s="8" t="e">
        <f>OM[[#This Row],[AMOUNT]]*OM[[#This Row],[% IT]]</f>
        <v>#REF!</v>
      </c>
      <c r="F49" s="9">
        <f>IFERROR(OM[[#This Row],[OBS ($K)]]/OM[[#This Row],[AMOUNT]],"")</f>
        <v>0.2007030522088353</v>
      </c>
      <c r="G49" s="8" t="e">
        <f>OM[[#This Row],[OBS ($K)]]*OM[[#This Row],[% IT]]</f>
        <v>#REF!</v>
      </c>
      <c r="H49" s="10" t="e">
        <f>OM[[#This Row],[OBS ($K)]]/(360-(DATE(2021,9,30)-Data_Dt))*(DATE(2021,9,30)-Data_Dt)+OM[[#This Row],[OBS ($K)]]</f>
        <v>#NAME?</v>
      </c>
      <c r="I4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49" s="11" t="e">
        <f>IF(COUNTIF([1]!IT_Defs[#Data],#REF!),"IT","")</f>
        <v>#REF!</v>
      </c>
      <c r="K4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49" s="3" t="str">
        <f>IFERROR(INDEX('[1]MDEP to PEG Look Up'!C:C,MATCH(#REF!,'[1]MDEP to PEG Look Up'!B:B,)),"N/A")</f>
        <v>N/A</v>
      </c>
    </row>
    <row r="50" spans="1:12" x14ac:dyDescent="0.25">
      <c r="A50" s="3" t="s">
        <v>97</v>
      </c>
      <c r="B50" s="3" t="s">
        <v>104</v>
      </c>
      <c r="C50" s="29">
        <v>3445</v>
      </c>
      <c r="D50" s="8">
        <v>1141.5485299999996</v>
      </c>
      <c r="E50" s="8" t="e">
        <f>OM[[#This Row],[AMOUNT]]*OM[[#This Row],[% IT]]</f>
        <v>#REF!</v>
      </c>
      <c r="F50" s="9">
        <f>IFERROR(OM[[#This Row],[OBS ($K)]]/OM[[#This Row],[AMOUNT]],"")</f>
        <v>0.33136386937590701</v>
      </c>
      <c r="G50" s="8" t="e">
        <f>OM[[#This Row],[OBS ($K)]]*OM[[#This Row],[% IT]]</f>
        <v>#REF!</v>
      </c>
      <c r="H50" s="10" t="e">
        <f>OM[[#This Row],[OBS ($K)]]/(360-(DATE(2021,9,30)-Data_Dt))*(DATE(2021,9,30)-Data_Dt)+OM[[#This Row],[OBS ($K)]]</f>
        <v>#NAME?</v>
      </c>
      <c r="I5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0" s="11" t="e">
        <f>IF(COUNTIF([1]!IT_Defs[#Data],#REF!),"IT","")</f>
        <v>#REF!</v>
      </c>
      <c r="K5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0" s="3" t="str">
        <f>IFERROR(INDEX('[1]MDEP to PEG Look Up'!C:C,MATCH(#REF!,'[1]MDEP to PEG Look Up'!B:B,)),"N/A")</f>
        <v>N/A</v>
      </c>
    </row>
    <row r="51" spans="1:12" x14ac:dyDescent="0.25">
      <c r="A51" s="3" t="s">
        <v>97</v>
      </c>
      <c r="B51" s="3" t="s">
        <v>104</v>
      </c>
      <c r="C51" s="29">
        <v>152</v>
      </c>
      <c r="D51" s="8">
        <v>66.338130000000021</v>
      </c>
      <c r="E51" s="8" t="e">
        <f>OM[[#This Row],[AMOUNT]]*OM[[#This Row],[% IT]]</f>
        <v>#REF!</v>
      </c>
      <c r="F51" s="9">
        <f>IFERROR(OM[[#This Row],[OBS ($K)]]/OM[[#This Row],[AMOUNT]],"")</f>
        <v>0.43643506578947383</v>
      </c>
      <c r="G51" s="8" t="e">
        <f>OM[[#This Row],[OBS ($K)]]*OM[[#This Row],[% IT]]</f>
        <v>#REF!</v>
      </c>
      <c r="H51" s="10" t="e">
        <f>OM[[#This Row],[OBS ($K)]]/(360-(DATE(2021,9,30)-Data_Dt))*(DATE(2021,9,30)-Data_Dt)+OM[[#This Row],[OBS ($K)]]</f>
        <v>#NAME?</v>
      </c>
      <c r="I5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1" s="11" t="e">
        <f>IF(COUNTIF([1]!IT_Defs[#Data],#REF!),"IT","")</f>
        <v>#REF!</v>
      </c>
      <c r="K5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1" s="3" t="str">
        <f>IFERROR(INDEX('[1]MDEP to PEG Look Up'!C:C,MATCH(#REF!,'[1]MDEP to PEG Look Up'!B:B,)),"N/A")</f>
        <v>N/A</v>
      </c>
    </row>
    <row r="52" spans="1:12" x14ac:dyDescent="0.25">
      <c r="A52" s="3" t="s">
        <v>97</v>
      </c>
      <c r="B52" s="3" t="s">
        <v>104</v>
      </c>
      <c r="C52" s="29">
        <v>49506</v>
      </c>
      <c r="D52" s="8">
        <v>21831.344039999996</v>
      </c>
      <c r="E52" s="8" t="e">
        <f>OM[[#This Row],[AMOUNT]]*OM[[#This Row],[% IT]]</f>
        <v>#REF!</v>
      </c>
      <c r="F52" s="9">
        <f>IFERROR(OM[[#This Row],[OBS ($K)]]/OM[[#This Row],[AMOUNT]],"")</f>
        <v>0.44098380075142402</v>
      </c>
      <c r="G52" s="8" t="e">
        <f>OM[[#This Row],[OBS ($K)]]*OM[[#This Row],[% IT]]</f>
        <v>#REF!</v>
      </c>
      <c r="H52" s="10" t="e">
        <f>OM[[#This Row],[OBS ($K)]]/(360-(DATE(2021,9,30)-Data_Dt))*(DATE(2021,9,30)-Data_Dt)+OM[[#This Row],[OBS ($K)]]</f>
        <v>#NAME?</v>
      </c>
      <c r="I5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2" s="11" t="e">
        <f>IF(COUNTIF([1]!IT_Defs[#Data],#REF!),"IT","")</f>
        <v>#REF!</v>
      </c>
      <c r="K5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2" s="3" t="str">
        <f>IFERROR(INDEX('[1]MDEP to PEG Look Up'!C:C,MATCH(#REF!,'[1]MDEP to PEG Look Up'!B:B,)),"N/A")</f>
        <v>N/A</v>
      </c>
    </row>
    <row r="53" spans="1:12" x14ac:dyDescent="0.25">
      <c r="A53" s="3" t="s">
        <v>97</v>
      </c>
      <c r="B53" s="3" t="s">
        <v>104</v>
      </c>
      <c r="C53" s="29">
        <v>2561</v>
      </c>
      <c r="D53" s="8">
        <v>1030.8644999999997</v>
      </c>
      <c r="E53" s="8" t="e">
        <f>OM[[#This Row],[AMOUNT]]*OM[[#This Row],[% IT]]</f>
        <v>#REF!</v>
      </c>
      <c r="F53" s="9">
        <f>IFERROR(OM[[#This Row],[OBS ($K)]]/OM[[#This Row],[AMOUNT]],"")</f>
        <v>0.40252420929324473</v>
      </c>
      <c r="G53" s="8" t="e">
        <f>OM[[#This Row],[OBS ($K)]]*OM[[#This Row],[% IT]]</f>
        <v>#REF!</v>
      </c>
      <c r="H53" s="10" t="e">
        <f>OM[[#This Row],[OBS ($K)]]/(360-(DATE(2021,9,30)-Data_Dt))*(DATE(2021,9,30)-Data_Dt)+OM[[#This Row],[OBS ($K)]]</f>
        <v>#NAME?</v>
      </c>
      <c r="I5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3" s="11" t="e">
        <f>IF(COUNTIF([1]!IT_Defs[#Data],#REF!),"IT","")</f>
        <v>#REF!</v>
      </c>
      <c r="K5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3" s="3" t="str">
        <f>IFERROR(INDEX('[1]MDEP to PEG Look Up'!C:C,MATCH(#REF!,'[1]MDEP to PEG Look Up'!B:B,)),"N/A")</f>
        <v>N/A</v>
      </c>
    </row>
    <row r="54" spans="1:12" x14ac:dyDescent="0.25">
      <c r="A54" s="3" t="s">
        <v>97</v>
      </c>
      <c r="B54" s="3" t="s">
        <v>104</v>
      </c>
      <c r="C54" s="29">
        <v>109956</v>
      </c>
      <c r="D54" s="8">
        <v>70350.422599999991</v>
      </c>
      <c r="E54" s="8" t="e">
        <f>OM[[#This Row],[AMOUNT]]*OM[[#This Row],[% IT]]</f>
        <v>#REF!</v>
      </c>
      <c r="F54" s="9">
        <f>IFERROR(OM[[#This Row],[OBS ($K)]]/OM[[#This Row],[AMOUNT]],"")</f>
        <v>0.63980521845101668</v>
      </c>
      <c r="G54" s="8" t="e">
        <f>OM[[#This Row],[OBS ($K)]]*OM[[#This Row],[% IT]]</f>
        <v>#REF!</v>
      </c>
      <c r="H54" s="10" t="e">
        <f>OM[[#This Row],[OBS ($K)]]/(360-(DATE(2021,9,30)-Data_Dt))*(DATE(2021,9,30)-Data_Dt)+OM[[#This Row],[OBS ($K)]]</f>
        <v>#NAME?</v>
      </c>
      <c r="I54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4" s="11" t="e">
        <f>IF(COUNTIF([1]!IT_Defs[#Data],#REF!),"IT","")</f>
        <v>#REF!</v>
      </c>
      <c r="K54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4" s="3" t="str">
        <f>IFERROR(INDEX('[1]MDEP to PEG Look Up'!C:C,MATCH(#REF!,'[1]MDEP to PEG Look Up'!B:B,)),"N/A")</f>
        <v>N/A</v>
      </c>
    </row>
    <row r="55" spans="1:12" x14ac:dyDescent="0.25">
      <c r="A55" s="3" t="s">
        <v>99</v>
      </c>
      <c r="B55" s="3" t="s">
        <v>104</v>
      </c>
      <c r="C55" s="29"/>
      <c r="D55" s="8">
        <v>47.798799999999993</v>
      </c>
      <c r="E55" s="8" t="e">
        <f>OM[[#This Row],[AMOUNT]]*OM[[#This Row],[% IT]]</f>
        <v>#REF!</v>
      </c>
      <c r="F55" s="9" t="str">
        <f>IFERROR(OM[[#This Row],[OBS ($K)]]/OM[[#This Row],[AMOUNT]],"")</f>
        <v/>
      </c>
      <c r="G55" s="8" t="e">
        <f>OM[[#This Row],[OBS ($K)]]*OM[[#This Row],[% IT]]</f>
        <v>#REF!</v>
      </c>
      <c r="H55" s="10" t="e">
        <f>OM[[#This Row],[OBS ($K)]]/(360-(DATE(2021,9,30)-Data_Dt))*(DATE(2021,9,30)-Data_Dt)+OM[[#This Row],[OBS ($K)]]</f>
        <v>#NAME?</v>
      </c>
      <c r="I55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5" s="11" t="e">
        <f>IF(COUNTIF([1]!IT_Defs[#Data],#REF!),"IT","")</f>
        <v>#REF!</v>
      </c>
      <c r="K55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5" s="3" t="str">
        <f>IFERROR(INDEX('[1]MDEP to PEG Look Up'!C:C,MATCH(#REF!,'[1]MDEP to PEG Look Up'!B:B,)),"N/A")</f>
        <v>N/A</v>
      </c>
    </row>
    <row r="56" spans="1:12" x14ac:dyDescent="0.25">
      <c r="A56" s="3" t="s">
        <v>99</v>
      </c>
      <c r="B56" s="3" t="s">
        <v>104</v>
      </c>
      <c r="C56" s="29">
        <v>105</v>
      </c>
      <c r="D56" s="8"/>
      <c r="E56" s="8" t="e">
        <f>OM[[#This Row],[AMOUNT]]*OM[[#This Row],[% IT]]</f>
        <v>#REF!</v>
      </c>
      <c r="F56" s="9">
        <f>IFERROR(OM[[#This Row],[OBS ($K)]]/OM[[#This Row],[AMOUNT]],"")</f>
        <v>0</v>
      </c>
      <c r="G56" s="8" t="e">
        <f>OM[[#This Row],[OBS ($K)]]*OM[[#This Row],[% IT]]</f>
        <v>#REF!</v>
      </c>
      <c r="H56" s="10" t="e">
        <f>OM[[#This Row],[OBS ($K)]]/(360-(DATE(2021,9,30)-Data_Dt))*(DATE(2021,9,30)-Data_Dt)+OM[[#This Row],[OBS ($K)]]</f>
        <v>#NAME?</v>
      </c>
      <c r="I56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6" s="11" t="e">
        <f>IF(COUNTIF([1]!IT_Defs[#Data],#REF!),"IT","")</f>
        <v>#REF!</v>
      </c>
      <c r="K56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6" s="3" t="str">
        <f>IFERROR(INDEX('[1]MDEP to PEG Look Up'!C:C,MATCH(#REF!,'[1]MDEP to PEG Look Up'!B:B,)),"N/A")</f>
        <v>N/A</v>
      </c>
    </row>
    <row r="57" spans="1:12" x14ac:dyDescent="0.25">
      <c r="A57" s="3" t="s">
        <v>99</v>
      </c>
      <c r="B57" s="3" t="s">
        <v>104</v>
      </c>
      <c r="C57" s="29"/>
      <c r="D57" s="8">
        <v>950</v>
      </c>
      <c r="E57" s="8" t="e">
        <f>OM[[#This Row],[AMOUNT]]*OM[[#This Row],[% IT]]</f>
        <v>#REF!</v>
      </c>
      <c r="F57" s="9" t="str">
        <f>IFERROR(OM[[#This Row],[OBS ($K)]]/OM[[#This Row],[AMOUNT]],"")</f>
        <v/>
      </c>
      <c r="G57" s="8" t="e">
        <f>OM[[#This Row],[OBS ($K)]]*OM[[#This Row],[% IT]]</f>
        <v>#REF!</v>
      </c>
      <c r="H57" s="10" t="e">
        <f>OM[[#This Row],[OBS ($K)]]/(360-(DATE(2021,9,30)-Data_Dt))*(DATE(2021,9,30)-Data_Dt)+OM[[#This Row],[OBS ($K)]]</f>
        <v>#NAME?</v>
      </c>
      <c r="I57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7" s="11" t="e">
        <f>IF(COUNTIF([1]!IT_Defs[#Data],#REF!),"IT","")</f>
        <v>#REF!</v>
      </c>
      <c r="K57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7" s="3" t="str">
        <f>IFERROR(INDEX('[1]MDEP to PEG Look Up'!C:C,MATCH(#REF!,'[1]MDEP to PEG Look Up'!B:B,)),"N/A")</f>
        <v>N/A</v>
      </c>
    </row>
    <row r="58" spans="1:12" x14ac:dyDescent="0.25">
      <c r="A58" s="3" t="s">
        <v>99</v>
      </c>
      <c r="B58" s="3" t="s">
        <v>104</v>
      </c>
      <c r="C58" s="29">
        <v>41</v>
      </c>
      <c r="D58" s="8"/>
      <c r="E58" s="8" t="e">
        <f>OM[[#This Row],[AMOUNT]]*OM[[#This Row],[% IT]]</f>
        <v>#REF!</v>
      </c>
      <c r="F58" s="9">
        <f>IFERROR(OM[[#This Row],[OBS ($K)]]/OM[[#This Row],[AMOUNT]],"")</f>
        <v>0</v>
      </c>
      <c r="G58" s="8" t="e">
        <f>OM[[#This Row],[OBS ($K)]]*OM[[#This Row],[% IT]]</f>
        <v>#REF!</v>
      </c>
      <c r="H58" s="10" t="e">
        <f>OM[[#This Row],[OBS ($K)]]/(360-(DATE(2021,9,30)-Data_Dt))*(DATE(2021,9,30)-Data_Dt)+OM[[#This Row],[OBS ($K)]]</f>
        <v>#NAME?</v>
      </c>
      <c r="I58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8" s="11" t="e">
        <f>IF(COUNTIF([1]!IT_Defs[#Data],#REF!),"IT","")</f>
        <v>#REF!</v>
      </c>
      <c r="K58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8" s="3" t="str">
        <f>IFERROR(INDEX('[1]MDEP to PEG Look Up'!C:C,MATCH(#REF!,'[1]MDEP to PEG Look Up'!B:B,)),"N/A")</f>
        <v>N/A</v>
      </c>
    </row>
    <row r="59" spans="1:12" x14ac:dyDescent="0.25">
      <c r="A59" s="3" t="s">
        <v>99</v>
      </c>
      <c r="B59" s="3" t="s">
        <v>104</v>
      </c>
      <c r="C59" s="29">
        <v>2840</v>
      </c>
      <c r="D59" s="8"/>
      <c r="E59" s="8" t="e">
        <f>OM[[#This Row],[AMOUNT]]*OM[[#This Row],[% IT]]</f>
        <v>#REF!</v>
      </c>
      <c r="F59" s="9">
        <f>IFERROR(OM[[#This Row],[OBS ($K)]]/OM[[#This Row],[AMOUNT]],"")</f>
        <v>0</v>
      </c>
      <c r="G59" s="8" t="e">
        <f>OM[[#This Row],[OBS ($K)]]*OM[[#This Row],[% IT]]</f>
        <v>#REF!</v>
      </c>
      <c r="H59" s="10" t="e">
        <f>OM[[#This Row],[OBS ($K)]]/(360-(DATE(2021,9,30)-Data_Dt))*(DATE(2021,9,30)-Data_Dt)+OM[[#This Row],[OBS ($K)]]</f>
        <v>#NAME?</v>
      </c>
      <c r="I59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59" s="11" t="e">
        <f>IF(COUNTIF([1]!IT_Defs[#Data],#REF!),"IT","")</f>
        <v>#REF!</v>
      </c>
      <c r="K59" s="9" t="e">
        <f>IF(OM[[#This Row],[IT MDEP]]="",0,IFERROR(AVERAGEIFS([1]!IT_Defs[Avg Percent],[1]!IT_Defs[MDEP],#REF!,[1]!IT_Defs[Cmd],OM[[#This Row],[DB]]),AVERAGEIFS([1]!IT_Defs[Avg Percent],[1]!IT_Defs[MDEP],#REF!)))</f>
        <v>#REF!</v>
      </c>
      <c r="L59" s="3" t="str">
        <f>IFERROR(INDEX('[1]MDEP to PEG Look Up'!C:C,MATCH(#REF!,'[1]MDEP to PEG Look Up'!B:B,)),"N/A")</f>
        <v>N/A</v>
      </c>
    </row>
    <row r="60" spans="1:12" x14ac:dyDescent="0.25">
      <c r="A60" s="3" t="s">
        <v>102</v>
      </c>
      <c r="B60" s="3" t="s">
        <v>104</v>
      </c>
      <c r="C60" s="29"/>
      <c r="D60" s="8">
        <v>1386</v>
      </c>
      <c r="E60" s="8" t="e">
        <f>OM[[#This Row],[AMOUNT]]*OM[[#This Row],[% IT]]</f>
        <v>#REF!</v>
      </c>
      <c r="F60" s="9" t="str">
        <f>IFERROR(OM[[#This Row],[OBS ($K)]]/OM[[#This Row],[AMOUNT]],"")</f>
        <v/>
      </c>
      <c r="G60" s="8" t="e">
        <f>OM[[#This Row],[OBS ($K)]]*OM[[#This Row],[% IT]]</f>
        <v>#REF!</v>
      </c>
      <c r="H60" s="10" t="e">
        <f>OM[[#This Row],[OBS ($K)]]/(360-(DATE(2021,9,30)-Data_Dt))*(DATE(2021,9,30)-Data_Dt)+OM[[#This Row],[OBS ($K)]]</f>
        <v>#NAME?</v>
      </c>
      <c r="I60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60" s="11" t="e">
        <f>IF(COUNTIF([1]!IT_Defs[#Data],#REF!),"IT","")</f>
        <v>#REF!</v>
      </c>
      <c r="K60" s="9" t="e">
        <f>IF(OM[[#This Row],[IT MDEP]]="",0,IFERROR(AVERAGEIFS([1]!IT_Defs[Avg Percent],[1]!IT_Defs[MDEP],#REF!,[1]!IT_Defs[Cmd],OM[[#This Row],[DB]]),AVERAGEIFS([1]!IT_Defs[Avg Percent],[1]!IT_Defs[MDEP],#REF!)))</f>
        <v>#REF!</v>
      </c>
      <c r="L60" s="3" t="str">
        <f>IFERROR(INDEX('[1]MDEP to PEG Look Up'!C:C,MATCH(#REF!,'[1]MDEP to PEG Look Up'!B:B,)),"N/A")</f>
        <v>N/A</v>
      </c>
    </row>
    <row r="61" spans="1:12" x14ac:dyDescent="0.25">
      <c r="A61" s="3" t="s">
        <v>102</v>
      </c>
      <c r="B61" s="3" t="s">
        <v>104</v>
      </c>
      <c r="C61" s="29">
        <v>4407</v>
      </c>
      <c r="D61" s="8">
        <v>19876.062240000003</v>
      </c>
      <c r="E61" s="8" t="e">
        <f>OM[[#This Row],[AMOUNT]]*OM[[#This Row],[% IT]]</f>
        <v>#REF!</v>
      </c>
      <c r="F61" s="9">
        <f>IFERROR(OM[[#This Row],[OBS ($K)]]/OM[[#This Row],[AMOUNT]],"")</f>
        <v>4.5101116950306341</v>
      </c>
      <c r="G61" s="8" t="e">
        <f>OM[[#This Row],[OBS ($K)]]*OM[[#This Row],[% IT]]</f>
        <v>#REF!</v>
      </c>
      <c r="H61" s="10" t="e">
        <f>OM[[#This Row],[OBS ($K)]]/(360-(DATE(2021,9,30)-Data_Dt))*(DATE(2021,9,30)-Data_Dt)+OM[[#This Row],[OBS ($K)]]</f>
        <v>#NAME?</v>
      </c>
      <c r="I61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61" s="11" t="e">
        <f>IF(COUNTIF([1]!IT_Defs[#Data],#REF!),"IT","")</f>
        <v>#REF!</v>
      </c>
      <c r="K61" s="9" t="e">
        <f>IF(OM[[#This Row],[IT MDEP]]="",0,IFERROR(AVERAGEIFS([1]!IT_Defs[Avg Percent],[1]!IT_Defs[MDEP],#REF!,[1]!IT_Defs[Cmd],OM[[#This Row],[DB]]),AVERAGEIFS([1]!IT_Defs[Avg Percent],[1]!IT_Defs[MDEP],#REF!)))</f>
        <v>#REF!</v>
      </c>
      <c r="L61" s="3" t="str">
        <f>IFERROR(INDEX('[1]MDEP to PEG Look Up'!C:C,MATCH(#REF!,'[1]MDEP to PEG Look Up'!B:B,)),"N/A")</f>
        <v>N/A</v>
      </c>
    </row>
    <row r="62" spans="1:12" x14ac:dyDescent="0.25">
      <c r="A62" s="3" t="s">
        <v>102</v>
      </c>
      <c r="B62" s="3" t="s">
        <v>104</v>
      </c>
      <c r="C62" s="29">
        <v>4378</v>
      </c>
      <c r="D62" s="8">
        <v>9340.1751899999981</v>
      </c>
      <c r="E62" s="8" t="e">
        <f>OM[[#This Row],[AMOUNT]]*OM[[#This Row],[% IT]]</f>
        <v>#REF!</v>
      </c>
      <c r="F62" s="9">
        <f>IFERROR(OM[[#This Row],[OBS ($K)]]/OM[[#This Row],[AMOUNT]],"")</f>
        <v>2.1334342599360436</v>
      </c>
      <c r="G62" s="8" t="e">
        <f>OM[[#This Row],[OBS ($K)]]*OM[[#This Row],[% IT]]</f>
        <v>#REF!</v>
      </c>
      <c r="H62" s="10" t="e">
        <f>OM[[#This Row],[OBS ($K)]]/(360-(DATE(2021,9,30)-Data_Dt))*(DATE(2021,9,30)-Data_Dt)+OM[[#This Row],[OBS ($K)]]</f>
        <v>#NAME?</v>
      </c>
      <c r="I62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62" s="11" t="e">
        <f>IF(COUNTIF([1]!IT_Defs[#Data],#REF!),"IT","")</f>
        <v>#REF!</v>
      </c>
      <c r="K62" s="9" t="e">
        <f>IF(OM[[#This Row],[IT MDEP]]="",0,IFERROR(AVERAGEIFS([1]!IT_Defs[Avg Percent],[1]!IT_Defs[MDEP],#REF!,[1]!IT_Defs[Cmd],OM[[#This Row],[DB]]),AVERAGEIFS([1]!IT_Defs[Avg Percent],[1]!IT_Defs[MDEP],#REF!)))</f>
        <v>#REF!</v>
      </c>
      <c r="L62" s="3" t="str">
        <f>IFERROR(INDEX('[1]MDEP to PEG Look Up'!C:C,MATCH(#REF!,'[1]MDEP to PEG Look Up'!B:B,)),"N/A")</f>
        <v>N/A</v>
      </c>
    </row>
    <row r="63" spans="1:12" x14ac:dyDescent="0.25">
      <c r="A63" s="3" t="s">
        <v>102</v>
      </c>
      <c r="B63" s="3" t="s">
        <v>104</v>
      </c>
      <c r="C63" s="29"/>
      <c r="D63" s="8">
        <v>2019.5810300000001</v>
      </c>
      <c r="E63" s="8" t="e">
        <f>OM[[#This Row],[AMOUNT]]*OM[[#This Row],[% IT]]</f>
        <v>#REF!</v>
      </c>
      <c r="F63" s="9" t="str">
        <f>IFERROR(OM[[#This Row],[OBS ($K)]]/OM[[#This Row],[AMOUNT]],"")</f>
        <v/>
      </c>
      <c r="G63" s="8" t="e">
        <f>OM[[#This Row],[OBS ($K)]]*OM[[#This Row],[% IT]]</f>
        <v>#REF!</v>
      </c>
      <c r="H63" s="10" t="e">
        <f>OM[[#This Row],[OBS ($K)]]/(360-(DATE(2021,9,30)-Data_Dt))*(DATE(2021,9,30)-Data_Dt)+OM[[#This Row],[OBS ($K)]]</f>
        <v>#NAME?</v>
      </c>
      <c r="I63" s="10" t="e">
        <f>IF(AND(OM[[#This Row],[IT MDEP]]="IT",OM[[#This Row],[IT AFP ($K)]]-(OM[[#This Row],[IT OBS ($K)]]/(360-(DATE(2021,9,30)-Data_Dt))*(DATE(2021,9,30)-Data_Dt)+OM[[#This Row],[IT OBS ($K)]])&gt;0),OM[[#This Row],[IT AFP ($K)]]-(OM[[#This Row],[IT OBS ($K)]]/(360-(DATE(2021,9,30)-Data_Dt))*(DATE(2021,9,30)-Data_Dt)+OM[[#This Row],[IT OBS ($K)]]),0)</f>
        <v>#REF!</v>
      </c>
      <c r="J63" s="11" t="e">
        <f>IF(COUNTIF([1]!IT_Defs[#Data],#REF!),"IT","")</f>
        <v>#REF!</v>
      </c>
      <c r="K63" s="9" t="e">
        <f>IF(OM[[#This Row],[IT MDEP]]="",0,IFERROR(AVERAGEIFS([1]!IT_Defs[Avg Percent],[1]!IT_Defs[MDEP],#REF!,[1]!IT_Defs[Cmd],OM[[#This Row],[DB]]),AVERAGEIFS([1]!IT_Defs[Avg Percent],[1]!IT_Defs[MDEP],#REF!)))</f>
        <v>#REF!</v>
      </c>
      <c r="L63" s="3" t="str">
        <f>IFERROR(INDEX('[1]MDEP to PEG Look Up'!C:C,MATCH(#REF!,'[1]MDEP to PEG Look Up'!B:B,)),"N/A")</f>
        <v>N/A</v>
      </c>
    </row>
    <row r="64" spans="1:12" x14ac:dyDescent="0.25">
      <c r="C64" s="30"/>
    </row>
    <row r="65" spans="3:3" x14ac:dyDescent="0.25">
      <c r="C65" s="30"/>
    </row>
    <row r="66" spans="3:3" x14ac:dyDescent="0.25">
      <c r="C66" s="30"/>
    </row>
    <row r="67" spans="3:3" x14ac:dyDescent="0.25">
      <c r="C67" s="30"/>
    </row>
    <row r="68" spans="3:3" x14ac:dyDescent="0.25">
      <c r="C68" s="30"/>
    </row>
    <row r="69" spans="3:3" x14ac:dyDescent="0.25">
      <c r="C69" s="30"/>
    </row>
    <row r="70" spans="3:3" x14ac:dyDescent="0.25">
      <c r="C70" s="30"/>
    </row>
    <row r="71" spans="3:3" x14ac:dyDescent="0.25">
      <c r="C71" s="30"/>
    </row>
    <row r="72" spans="3:3" x14ac:dyDescent="0.25">
      <c r="C72" s="30"/>
    </row>
    <row r="73" spans="3:3" x14ac:dyDescent="0.25">
      <c r="C73" s="30"/>
    </row>
    <row r="74" spans="3:3" x14ac:dyDescent="0.25">
      <c r="C74" s="30"/>
    </row>
    <row r="75" spans="3:3" x14ac:dyDescent="0.25">
      <c r="C75" s="30"/>
    </row>
    <row r="76" spans="3:3" x14ac:dyDescent="0.25">
      <c r="C76" s="30"/>
    </row>
    <row r="77" spans="3:3" x14ac:dyDescent="0.25">
      <c r="C77" s="30"/>
    </row>
  </sheetData>
  <conditionalFormatting sqref="L2:L63">
    <cfRule type="containsText" dxfId="33" priority="1" operator="containsText" text="N/A">
      <formula>NOT(ISERROR(SEARCH("N/A",L2)))</formula>
    </cfRule>
  </conditionalFormatting>
  <conditionalFormatting sqref="I2:I63">
    <cfRule type="expression" dxfId="32" priority="2">
      <formula>AND($J2="IT",$I2&gt;0)</formula>
    </cfRule>
  </conditionalFormatting>
  <dataValidations count="1">
    <dataValidation type="list" allowBlank="1" showInputMessage="1" showErrorMessage="1" sqref="Q2" xr:uid="{584D822B-839A-4A2C-8F38-CECFD29E37B2}">
      <formula1>$P$4:$P$7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9554-D64B-4EFE-9947-BDA5E33287F3}">
  <dimension ref="A1:E29"/>
  <sheetViews>
    <sheetView workbookViewId="0">
      <selection activeCell="C6" sqref="C6"/>
    </sheetView>
  </sheetViews>
  <sheetFormatPr defaultRowHeight="12.75" x14ac:dyDescent="0.2"/>
  <cols>
    <col min="1" max="1" width="14.5703125" bestFit="1" customWidth="1"/>
    <col min="2" max="2" width="17.5703125" customWidth="1"/>
  </cols>
  <sheetData>
    <row r="1" spans="1:5" x14ac:dyDescent="0.2">
      <c r="A1" s="2" t="s">
        <v>106</v>
      </c>
    </row>
    <row r="2" spans="1:5" x14ac:dyDescent="0.2">
      <c r="A2" t="s">
        <v>0</v>
      </c>
      <c r="C2" s="1"/>
    </row>
    <row r="3" spans="1:5" x14ac:dyDescent="0.2">
      <c r="A3" t="s">
        <v>1</v>
      </c>
      <c r="C3" s="36" t="s">
        <v>107</v>
      </c>
    </row>
    <row r="4" spans="1:5" x14ac:dyDescent="0.2">
      <c r="A4" s="44" t="s">
        <v>2</v>
      </c>
    </row>
    <row r="5" spans="1:5" x14ac:dyDescent="0.2">
      <c r="A5" s="44" t="s">
        <v>2</v>
      </c>
      <c r="C5" s="34"/>
    </row>
    <row r="6" spans="1:5" ht="14.25" x14ac:dyDescent="0.25">
      <c r="A6" t="s">
        <v>1</v>
      </c>
      <c r="C6" s="35">
        <f>SUMPRODUCT((0+A2:A50&gt;=DATE(2020,1,1))*(0+A2:A50&lt;=DATE(2020,3,31)))</f>
        <v>5</v>
      </c>
      <c r="D6" s="36" t="s">
        <v>22</v>
      </c>
      <c r="E6" s="36"/>
    </row>
    <row r="7" spans="1:5" x14ac:dyDescent="0.2">
      <c r="A7" t="s">
        <v>1</v>
      </c>
    </row>
    <row r="8" spans="1:5" x14ac:dyDescent="0.2">
      <c r="A8" s="44" t="s">
        <v>3</v>
      </c>
      <c r="C8" s="1"/>
    </row>
    <row r="9" spans="1:5" x14ac:dyDescent="0.2">
      <c r="A9" t="s">
        <v>4</v>
      </c>
      <c r="C9" s="1"/>
    </row>
    <row r="10" spans="1:5" x14ac:dyDescent="0.2">
      <c r="A10" t="s">
        <v>5</v>
      </c>
    </row>
    <row r="11" spans="1:5" x14ac:dyDescent="0.2">
      <c r="A11" t="s">
        <v>6</v>
      </c>
    </row>
    <row r="12" spans="1:5" x14ac:dyDescent="0.2">
      <c r="A12" t="s">
        <v>7</v>
      </c>
    </row>
    <row r="13" spans="1:5" x14ac:dyDescent="0.2">
      <c r="A13" t="s">
        <v>8</v>
      </c>
    </row>
    <row r="14" spans="1:5" x14ac:dyDescent="0.2">
      <c r="A14" t="s">
        <v>9</v>
      </c>
    </row>
    <row r="15" spans="1:5" x14ac:dyDescent="0.2">
      <c r="A15" t="s">
        <v>10</v>
      </c>
    </row>
    <row r="16" spans="1:5" x14ac:dyDescent="0.2">
      <c r="A16" t="s">
        <v>11</v>
      </c>
    </row>
    <row r="17" spans="1:1" x14ac:dyDescent="0.2">
      <c r="A17" t="s">
        <v>4</v>
      </c>
    </row>
    <row r="18" spans="1:1" x14ac:dyDescent="0.2">
      <c r="A18" t="s">
        <v>4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10</v>
      </c>
    </row>
    <row r="23" spans="1:1" x14ac:dyDescent="0.2">
      <c r="A23" s="44" t="s">
        <v>15</v>
      </c>
    </row>
    <row r="24" spans="1:1" x14ac:dyDescent="0.2">
      <c r="A24" t="s">
        <v>16</v>
      </c>
    </row>
    <row r="25" spans="1:1" x14ac:dyDescent="0.2">
      <c r="A25" t="s">
        <v>17</v>
      </c>
    </row>
    <row r="26" spans="1:1" x14ac:dyDescent="0.2">
      <c r="A26" s="44" t="s">
        <v>18</v>
      </c>
    </row>
    <row r="27" spans="1:1" x14ac:dyDescent="0.2">
      <c r="A27" t="s">
        <v>19</v>
      </c>
    </row>
    <row r="28" spans="1:1" x14ac:dyDescent="0.2">
      <c r="A28" t="s">
        <v>20</v>
      </c>
    </row>
    <row r="29" spans="1:1" x14ac:dyDescent="0.2">
      <c r="A29" t="s">
        <v>21</v>
      </c>
    </row>
  </sheetData>
  <autoFilter ref="A1:C29" xr:uid="{80548FC4-1490-43E3-BFB5-CF75513FF8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0DFA-861D-406E-B421-D123A2E32F57}">
  <dimension ref="A1:Q26"/>
  <sheetViews>
    <sheetView showGridLines="0" tabSelected="1"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9.140625" style="37"/>
    <col min="2" max="2" width="12" style="37" customWidth="1"/>
    <col min="3" max="3" width="10.28515625" style="37" customWidth="1"/>
    <col min="4" max="4" width="9.5703125" style="37" customWidth="1"/>
    <col min="5" max="5" width="13.42578125" style="37" customWidth="1"/>
    <col min="6" max="6" width="6" style="37" customWidth="1"/>
    <col min="7" max="8" width="12" style="37" bestFit="1" customWidth="1"/>
    <col min="9" max="9" width="10.140625" style="37" bestFit="1" customWidth="1"/>
    <col min="10" max="10" width="5.5703125" style="37" bestFit="1" customWidth="1"/>
    <col min="11" max="11" width="7" style="37" bestFit="1" customWidth="1"/>
    <col min="12" max="12" width="3.140625" style="37" bestFit="1" customWidth="1"/>
    <col min="13" max="13" width="10" style="37" customWidth="1"/>
    <col min="14" max="14" width="17.85546875" style="37" customWidth="1"/>
    <col min="15" max="16384" width="9.140625" style="37"/>
  </cols>
  <sheetData>
    <row r="1" spans="1:17" ht="39" customHeight="1" x14ac:dyDescent="0.2">
      <c r="A1" s="43" t="s">
        <v>128</v>
      </c>
    </row>
    <row r="2" spans="1:17" x14ac:dyDescent="0.2">
      <c r="B2" s="38"/>
    </row>
    <row r="3" spans="1:17" ht="13.5" thickBot="1" x14ac:dyDescent="0.25">
      <c r="B3" s="38"/>
    </row>
    <row r="4" spans="1:17" ht="13.5" thickBot="1" x14ac:dyDescent="0.25">
      <c r="B4" s="39" t="s">
        <v>108</v>
      </c>
      <c r="C4" s="39" t="s">
        <v>109</v>
      </c>
      <c r="D4" s="39" t="s">
        <v>110</v>
      </c>
      <c r="E4" s="39" t="s">
        <v>111</v>
      </c>
      <c r="H4" s="40" t="s">
        <v>108</v>
      </c>
      <c r="I4" s="40" t="s">
        <v>109</v>
      </c>
      <c r="J4" s="40" t="s">
        <v>112</v>
      </c>
      <c r="K4" s="40" t="s">
        <v>113</v>
      </c>
      <c r="N4" s="38" t="s">
        <v>114</v>
      </c>
    </row>
    <row r="5" spans="1:17" x14ac:dyDescent="0.2">
      <c r="B5" s="41" t="s">
        <v>115</v>
      </c>
      <c r="C5" s="41" t="s">
        <v>116</v>
      </c>
      <c r="D5" s="41">
        <v>36475</v>
      </c>
      <c r="E5" s="41" t="str">
        <f>(B5&amp;"-"&amp;C5)</f>
        <v>North-A1</v>
      </c>
      <c r="H5" s="40" t="s">
        <v>117</v>
      </c>
      <c r="I5" s="40" t="s">
        <v>116</v>
      </c>
      <c r="J5" s="40">
        <v>1</v>
      </c>
      <c r="K5" s="40">
        <v>63151</v>
      </c>
      <c r="N5" s="40" t="s">
        <v>108</v>
      </c>
      <c r="O5" s="40" t="s">
        <v>109</v>
      </c>
      <c r="P5" s="40" t="s">
        <v>112</v>
      </c>
      <c r="Q5" s="40" t="s">
        <v>113</v>
      </c>
    </row>
    <row r="6" spans="1:17" x14ac:dyDescent="0.2">
      <c r="B6" s="41" t="s">
        <v>117</v>
      </c>
      <c r="C6" s="41" t="s">
        <v>116</v>
      </c>
      <c r="D6" s="41">
        <v>63151</v>
      </c>
      <c r="E6" s="41" t="str">
        <f t="shared" ref="E6:E18" si="0">(B6&amp;"-"&amp;C6)</f>
        <v>South-A1</v>
      </c>
      <c r="H6" s="40"/>
      <c r="I6" s="40" t="s">
        <v>118</v>
      </c>
      <c r="J6" s="40">
        <v>1</v>
      </c>
      <c r="K6" s="40">
        <v>62611</v>
      </c>
      <c r="N6" s="40" t="s">
        <v>115</v>
      </c>
      <c r="O6" s="40" t="s">
        <v>116</v>
      </c>
      <c r="P6" s="40">
        <v>1</v>
      </c>
      <c r="Q6" s="40">
        <v>36475</v>
      </c>
    </row>
    <row r="7" spans="1:17" x14ac:dyDescent="0.2">
      <c r="B7" s="41" t="s">
        <v>119</v>
      </c>
      <c r="C7" s="41" t="s">
        <v>116</v>
      </c>
      <c r="D7" s="41">
        <v>69083</v>
      </c>
      <c r="E7" s="41" t="str">
        <f t="shared" si="0"/>
        <v>East-A1</v>
      </c>
      <c r="H7" s="40"/>
      <c r="I7" s="40" t="s">
        <v>120</v>
      </c>
      <c r="J7" s="40">
        <v>1</v>
      </c>
      <c r="K7" s="40">
        <v>6705</v>
      </c>
      <c r="N7" s="40"/>
      <c r="O7" s="40" t="s">
        <v>118</v>
      </c>
      <c r="P7" s="40">
        <v>1</v>
      </c>
      <c r="Q7" s="40">
        <v>14327</v>
      </c>
    </row>
    <row r="8" spans="1:17" x14ac:dyDescent="0.2">
      <c r="B8" s="41" t="s">
        <v>121</v>
      </c>
      <c r="C8" s="41" t="s">
        <v>118</v>
      </c>
      <c r="D8" s="41">
        <v>30105</v>
      </c>
      <c r="E8" s="41" t="str">
        <f t="shared" si="0"/>
        <v>West-A2</v>
      </c>
      <c r="H8" s="40"/>
      <c r="I8" s="40" t="s">
        <v>122</v>
      </c>
      <c r="J8" s="40">
        <v>1</v>
      </c>
      <c r="K8" s="40">
        <v>71044</v>
      </c>
      <c r="N8" s="40"/>
      <c r="O8" s="40" t="s">
        <v>120</v>
      </c>
      <c r="P8" s="40">
        <v>1</v>
      </c>
      <c r="Q8" s="40">
        <v>6194</v>
      </c>
    </row>
    <row r="9" spans="1:17" x14ac:dyDescent="0.2">
      <c r="B9" s="41" t="s">
        <v>115</v>
      </c>
      <c r="C9" s="41" t="s">
        <v>118</v>
      </c>
      <c r="D9" s="41">
        <v>14327</v>
      </c>
      <c r="E9" s="41" t="str">
        <f t="shared" si="0"/>
        <v>North-A2</v>
      </c>
      <c r="H9" s="42" t="s">
        <v>123</v>
      </c>
      <c r="I9" s="42"/>
      <c r="J9" s="42">
        <v>4</v>
      </c>
      <c r="K9" s="42">
        <v>203511</v>
      </c>
      <c r="N9" s="40"/>
      <c r="O9" s="40" t="s">
        <v>122</v>
      </c>
      <c r="P9" s="40">
        <v>1</v>
      </c>
      <c r="Q9" s="40">
        <v>47130</v>
      </c>
    </row>
    <row r="10" spans="1:17" x14ac:dyDescent="0.2">
      <c r="B10" s="41" t="s">
        <v>117</v>
      </c>
      <c r="C10" s="41" t="s">
        <v>118</v>
      </c>
      <c r="D10" s="41">
        <v>62611</v>
      </c>
      <c r="E10" s="41" t="str">
        <f t="shared" si="0"/>
        <v>South-A2</v>
      </c>
      <c r="H10" s="40" t="s">
        <v>115</v>
      </c>
      <c r="I10" s="40" t="s">
        <v>116</v>
      </c>
      <c r="J10" s="40">
        <v>1</v>
      </c>
      <c r="K10" s="40">
        <v>36475</v>
      </c>
      <c r="N10" s="42" t="s">
        <v>124</v>
      </c>
      <c r="O10" s="42"/>
      <c r="P10" s="42">
        <v>4</v>
      </c>
      <c r="Q10" s="42">
        <v>104126</v>
      </c>
    </row>
    <row r="11" spans="1:17" x14ac:dyDescent="0.2">
      <c r="B11" s="41" t="s">
        <v>119</v>
      </c>
      <c r="C11" s="41" t="s">
        <v>116</v>
      </c>
      <c r="D11" s="41">
        <v>84566</v>
      </c>
      <c r="E11" s="41" t="str">
        <f t="shared" si="0"/>
        <v>East-A1</v>
      </c>
      <c r="H11" s="40"/>
      <c r="I11" s="40" t="s">
        <v>118</v>
      </c>
      <c r="J11" s="40">
        <v>1</v>
      </c>
      <c r="K11" s="40">
        <v>14327</v>
      </c>
      <c r="N11" s="40" t="s">
        <v>119</v>
      </c>
      <c r="O11" s="40" t="s">
        <v>116</v>
      </c>
      <c r="P11" s="40">
        <v>4</v>
      </c>
      <c r="Q11" s="40">
        <v>312134</v>
      </c>
    </row>
    <row r="12" spans="1:17" x14ac:dyDescent="0.2">
      <c r="B12" s="41" t="s">
        <v>115</v>
      </c>
      <c r="C12" s="41" t="s">
        <v>120</v>
      </c>
      <c r="D12" s="41">
        <v>6194</v>
      </c>
      <c r="E12" s="41" t="str">
        <f t="shared" si="0"/>
        <v>North-A3</v>
      </c>
      <c r="H12" s="40"/>
      <c r="I12" s="40" t="s">
        <v>120</v>
      </c>
      <c r="J12" s="40">
        <v>1</v>
      </c>
      <c r="K12" s="40">
        <v>6194</v>
      </c>
      <c r="N12" s="40"/>
      <c r="O12" s="40" t="s">
        <v>118</v>
      </c>
      <c r="P12" s="40">
        <v>0</v>
      </c>
      <c r="Q12" s="40">
        <v>0</v>
      </c>
    </row>
    <row r="13" spans="1:17" x14ac:dyDescent="0.2">
      <c r="B13" s="41" t="s">
        <v>117</v>
      </c>
      <c r="C13" s="41" t="s">
        <v>120</v>
      </c>
      <c r="D13" s="41">
        <v>6705</v>
      </c>
      <c r="E13" s="41" t="str">
        <f t="shared" si="0"/>
        <v>South-A3</v>
      </c>
      <c r="H13" s="40"/>
      <c r="I13" s="40" t="s">
        <v>122</v>
      </c>
      <c r="J13" s="40">
        <v>1</v>
      </c>
      <c r="K13" s="40">
        <v>47130</v>
      </c>
      <c r="N13" s="40"/>
      <c r="O13" s="40" t="s">
        <v>120</v>
      </c>
      <c r="P13" s="40">
        <v>0</v>
      </c>
      <c r="Q13" s="40">
        <v>0</v>
      </c>
    </row>
    <row r="14" spans="1:17" x14ac:dyDescent="0.2">
      <c r="B14" s="41" t="s">
        <v>119</v>
      </c>
      <c r="C14" s="41" t="s">
        <v>116</v>
      </c>
      <c r="D14" s="41">
        <v>93760</v>
      </c>
      <c r="E14" s="41" t="str">
        <f t="shared" si="0"/>
        <v>East-A1</v>
      </c>
      <c r="H14" s="42" t="s">
        <v>124</v>
      </c>
      <c r="I14" s="42"/>
      <c r="J14" s="42">
        <v>4</v>
      </c>
      <c r="K14" s="42">
        <v>104126</v>
      </c>
      <c r="N14" s="40"/>
      <c r="O14" s="40" t="s">
        <v>122</v>
      </c>
      <c r="P14" s="40">
        <v>0</v>
      </c>
      <c r="Q14" s="40">
        <v>0</v>
      </c>
    </row>
    <row r="15" spans="1:17" x14ac:dyDescent="0.2">
      <c r="B15" s="41" t="s">
        <v>121</v>
      </c>
      <c r="C15" s="41" t="s">
        <v>120</v>
      </c>
      <c r="D15" s="41">
        <v>39613</v>
      </c>
      <c r="E15" s="41" t="str">
        <f t="shared" si="0"/>
        <v>West-A3</v>
      </c>
      <c r="H15" s="40" t="s">
        <v>121</v>
      </c>
      <c r="I15" s="40" t="s">
        <v>118</v>
      </c>
      <c r="J15" s="40">
        <v>1</v>
      </c>
      <c r="K15" s="40">
        <v>30105</v>
      </c>
      <c r="N15" s="42" t="s">
        <v>125</v>
      </c>
      <c r="O15" s="42"/>
      <c r="P15" s="42">
        <v>4</v>
      </c>
      <c r="Q15" s="42">
        <v>312134</v>
      </c>
    </row>
    <row r="16" spans="1:17" x14ac:dyDescent="0.2">
      <c r="B16" s="41" t="s">
        <v>117</v>
      </c>
      <c r="C16" s="41" t="s">
        <v>122</v>
      </c>
      <c r="D16" s="41">
        <v>71044</v>
      </c>
      <c r="E16" s="41" t="str">
        <f t="shared" si="0"/>
        <v>South-A4</v>
      </c>
      <c r="H16" s="40"/>
      <c r="I16" s="40" t="s">
        <v>120</v>
      </c>
      <c r="J16" s="40">
        <v>1</v>
      </c>
      <c r="K16" s="40">
        <v>39613</v>
      </c>
      <c r="N16" s="40" t="s">
        <v>121</v>
      </c>
      <c r="O16" s="40" t="s">
        <v>116</v>
      </c>
      <c r="P16" s="40">
        <v>0</v>
      </c>
      <c r="Q16" s="40">
        <v>0</v>
      </c>
    </row>
    <row r="17" spans="2:17" x14ac:dyDescent="0.2">
      <c r="B17" s="41" t="s">
        <v>119</v>
      </c>
      <c r="C17" s="41" t="s">
        <v>116</v>
      </c>
      <c r="D17" s="41">
        <v>64725</v>
      </c>
      <c r="E17" s="41" t="str">
        <f t="shared" si="0"/>
        <v>East-A1</v>
      </c>
      <c r="H17" s="42" t="s">
        <v>126</v>
      </c>
      <c r="I17" s="42"/>
      <c r="J17" s="42">
        <v>2</v>
      </c>
      <c r="K17" s="42">
        <v>69718</v>
      </c>
      <c r="N17" s="40"/>
      <c r="O17" s="40" t="s">
        <v>118</v>
      </c>
      <c r="P17" s="40">
        <v>1</v>
      </c>
      <c r="Q17" s="40">
        <v>30105</v>
      </c>
    </row>
    <row r="18" spans="2:17" x14ac:dyDescent="0.2">
      <c r="B18" s="41" t="s">
        <v>115</v>
      </c>
      <c r="C18" s="41" t="s">
        <v>122</v>
      </c>
      <c r="D18" s="41">
        <v>47130</v>
      </c>
      <c r="E18" s="41" t="str">
        <f t="shared" si="0"/>
        <v>North-A4</v>
      </c>
      <c r="H18" s="40" t="s">
        <v>119</v>
      </c>
      <c r="I18" s="40" t="s">
        <v>116</v>
      </c>
      <c r="J18" s="40">
        <v>4</v>
      </c>
      <c r="K18" s="40">
        <v>312134</v>
      </c>
      <c r="N18" s="40"/>
      <c r="O18" s="40" t="s">
        <v>120</v>
      </c>
      <c r="P18" s="40">
        <v>1</v>
      </c>
      <c r="Q18" s="40">
        <v>39613</v>
      </c>
    </row>
    <row r="19" spans="2:17" x14ac:dyDescent="0.2">
      <c r="H19" s="42" t="s">
        <v>125</v>
      </c>
      <c r="I19" s="42"/>
      <c r="J19" s="42">
        <v>4</v>
      </c>
      <c r="K19" s="42">
        <v>312134</v>
      </c>
      <c r="N19" s="40"/>
      <c r="O19" s="40" t="s">
        <v>122</v>
      </c>
      <c r="P19" s="40">
        <v>0</v>
      </c>
      <c r="Q19" s="40">
        <v>0</v>
      </c>
    </row>
    <row r="20" spans="2:17" x14ac:dyDescent="0.2">
      <c r="H20" s="42" t="s">
        <v>127</v>
      </c>
      <c r="I20" s="42"/>
      <c r="J20" s="42">
        <v>14</v>
      </c>
      <c r="K20" s="42">
        <v>689489</v>
      </c>
      <c r="N20" s="42" t="s">
        <v>126</v>
      </c>
      <c r="O20" s="42"/>
      <c r="P20" s="42">
        <v>2</v>
      </c>
      <c r="Q20" s="42">
        <v>69718</v>
      </c>
    </row>
    <row r="21" spans="2:17" x14ac:dyDescent="0.2">
      <c r="N21" s="40" t="s">
        <v>117</v>
      </c>
      <c r="O21" s="40" t="s">
        <v>116</v>
      </c>
      <c r="P21" s="40">
        <v>1</v>
      </c>
      <c r="Q21" s="40">
        <v>63151</v>
      </c>
    </row>
    <row r="22" spans="2:17" x14ac:dyDescent="0.2">
      <c r="N22" s="40"/>
      <c r="O22" s="40" t="s">
        <v>118</v>
      </c>
      <c r="P22" s="40">
        <v>1</v>
      </c>
      <c r="Q22" s="40">
        <v>62611</v>
      </c>
    </row>
    <row r="23" spans="2:17" x14ac:dyDescent="0.2">
      <c r="N23" s="40"/>
      <c r="O23" s="40" t="s">
        <v>120</v>
      </c>
      <c r="P23" s="40">
        <v>1</v>
      </c>
      <c r="Q23" s="40">
        <v>6705</v>
      </c>
    </row>
    <row r="24" spans="2:17" x14ac:dyDescent="0.2">
      <c r="N24" s="40"/>
      <c r="O24" s="40" t="s">
        <v>122</v>
      </c>
      <c r="P24" s="40">
        <v>1</v>
      </c>
      <c r="Q24" s="40">
        <v>71044</v>
      </c>
    </row>
    <row r="25" spans="2:17" x14ac:dyDescent="0.2">
      <c r="N25" s="42" t="s">
        <v>123</v>
      </c>
      <c r="O25" s="42"/>
      <c r="P25" s="42">
        <v>4</v>
      </c>
      <c r="Q25" s="42">
        <v>203511</v>
      </c>
    </row>
    <row r="26" spans="2:17" x14ac:dyDescent="0.2">
      <c r="N26" s="42" t="s">
        <v>127</v>
      </c>
      <c r="O26" s="42"/>
      <c r="P26" s="42">
        <v>14</v>
      </c>
      <c r="Q26" s="42">
        <v>689489</v>
      </c>
    </row>
  </sheetData>
  <sheetProtection formatColumns="0" formatRows="0" sort="0" autoFilter="0" pivotTables="0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2021-03-31T14:47:42Z</dcterms:created>
  <dcterms:modified xsi:type="dcterms:W3CDTF">2021-05-03T09:43:46Z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2021-03-31T14:47:42Z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e277c03d-402e-423a-ba1b-47cec1e91986</vt:lpwstr>
  </property>
  <property fmtid="{D5CDD505-2E9C-101B-9397-08002B2CF9AE}" pid="8" name="MSIP_Label_c135c4ba-2280-41f8-be7d-6f21d368baa3_ContentBits">
    <vt:lpwstr>0</vt:lpwstr>
  </property>
</Properties>
</file>