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1B62883D-6D2D-4610-A557-F0C3829C96B0}" xr6:coauthVersionLast="46" xr6:coauthVersionMax="46" xr10:uidLastSave="{00000000-0000-0000-0000-000000000000}"/>
  <bookViews>
    <workbookView xWindow="-120" yWindow="-120" windowWidth="20730" windowHeight="11160" activeTab="5" xr2:uid="{BFB8C668-BAB6-4412-BEEB-BFB13CA14109}"/>
  </bookViews>
  <sheets>
    <sheet name="Q1-Data" sheetId="6" r:id="rId1"/>
    <sheet name="Q1" sheetId="7" r:id="rId2"/>
    <sheet name="Q2" sheetId="5" r:id="rId3"/>
    <sheet name="Q3" sheetId="4" r:id="rId4"/>
    <sheet name="Q4" sheetId="3" r:id="rId5"/>
    <sheet name="Q5" sheetId="2" r:id="rId6"/>
  </sheets>
  <definedNames>
    <definedName name="_xlnm._FilterDatabase" localSheetId="3" hidden="1">'Q3'!$A$1:$D$10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6" i="3"/>
  <c r="G4" i="3"/>
  <c r="B12" i="4"/>
  <c r="B2" i="5"/>
  <c r="A3" i="7"/>
  <c r="A4" i="7"/>
  <c r="A5" i="7"/>
  <c r="A6" i="7"/>
  <c r="A7" i="7"/>
  <c r="A8" i="7"/>
  <c r="A9" i="7"/>
  <c r="A10" i="7"/>
  <c r="A11" i="7"/>
  <c r="A12" i="7"/>
  <c r="A2" i="7"/>
  <c r="D10" i="4" l="1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<sst xmlns="http://schemas.openxmlformats.org/spreadsheetml/2006/main" count="247" uniqueCount="117">
  <si>
    <t>Name</t>
  </si>
  <si>
    <t>Employee ID</t>
  </si>
  <si>
    <t>Designation</t>
  </si>
  <si>
    <t>Contant No.</t>
  </si>
  <si>
    <t>Email id</t>
  </si>
  <si>
    <t>Zone</t>
  </si>
  <si>
    <t>Contact No.</t>
  </si>
  <si>
    <t>Amrtia Kalra</t>
  </si>
  <si>
    <t>Vivek Bhargava</t>
  </si>
  <si>
    <t>Suhail Khan</t>
  </si>
  <si>
    <t>Anumita Batra</t>
  </si>
  <si>
    <t>Mehul Kumar</t>
  </si>
  <si>
    <t>Mikul Bhatiya</t>
  </si>
  <si>
    <t>Rihana Malik</t>
  </si>
  <si>
    <t>Ritika Pant</t>
  </si>
  <si>
    <t>NTXT1232</t>
  </si>
  <si>
    <t>NTXT1233</t>
  </si>
  <si>
    <t>NTXT1234</t>
  </si>
  <si>
    <t>NTXT1235</t>
  </si>
  <si>
    <t>NTXT1236</t>
  </si>
  <si>
    <t>NTXT1237</t>
  </si>
  <si>
    <t>NTXT1238</t>
  </si>
  <si>
    <t>NTXT1239</t>
  </si>
  <si>
    <t>Manager</t>
  </si>
  <si>
    <t>Sr. HR</t>
  </si>
  <si>
    <t>Floor Head</t>
  </si>
  <si>
    <t>TL</t>
  </si>
  <si>
    <t>PM</t>
  </si>
  <si>
    <t>amritakalra222@gmail.com</t>
  </si>
  <si>
    <t>b.bhargava22@gmail.com</t>
  </si>
  <si>
    <t>skhan22@gmail.com</t>
  </si>
  <si>
    <t>abtra65656@gmail.com</t>
  </si>
  <si>
    <t>mkumar221@gmail.com</t>
  </si>
  <si>
    <t>mbhatiya76@gmail.com</t>
  </si>
  <si>
    <t>rmalik221@gmail.com</t>
  </si>
  <si>
    <t>pant.ritika22@gmail.com</t>
  </si>
  <si>
    <t>East</t>
  </si>
  <si>
    <t>West</t>
  </si>
  <si>
    <t>South</t>
  </si>
  <si>
    <t>North</t>
  </si>
  <si>
    <t>Remarks</t>
  </si>
  <si>
    <t>Good</t>
  </si>
  <si>
    <t>Satisfactory</t>
  </si>
  <si>
    <t>Very Good</t>
  </si>
  <si>
    <t>Day</t>
  </si>
  <si>
    <t>Region</t>
  </si>
  <si>
    <t>Problem</t>
  </si>
  <si>
    <t>Mon</t>
  </si>
  <si>
    <t>Tue</t>
  </si>
  <si>
    <t>Wed</t>
  </si>
  <si>
    <t>Thu</t>
  </si>
  <si>
    <t>Fri</t>
  </si>
  <si>
    <t>Central</t>
  </si>
  <si>
    <t>defects</t>
  </si>
  <si>
    <t>shortage</t>
  </si>
  <si>
    <t>Method -1</t>
  </si>
  <si>
    <t>Method -2</t>
  </si>
  <si>
    <t>Prod_qty</t>
  </si>
  <si>
    <t>Delayed</t>
  </si>
  <si>
    <t>On Hold</t>
  </si>
  <si>
    <t>Problems Count</t>
  </si>
  <si>
    <t>Item</t>
  </si>
  <si>
    <t>Units</t>
  </si>
  <si>
    <t>Cost</t>
  </si>
  <si>
    <t>Total</t>
  </si>
  <si>
    <t>Pen</t>
  </si>
  <si>
    <t>Pencil</t>
  </si>
  <si>
    <t>Count Visible Items in a Filtered List</t>
  </si>
  <si>
    <t>Criteria</t>
  </si>
  <si>
    <t>Total Sales</t>
  </si>
  <si>
    <t>Criteria List</t>
  </si>
  <si>
    <t>Jun</t>
  </si>
  <si>
    <t>MonthList</t>
  </si>
  <si>
    <t>NameList</t>
  </si>
  <si>
    <t>Jan</t>
  </si>
  <si>
    <t>Feb</t>
  </si>
  <si>
    <t>Mar</t>
  </si>
  <si>
    <t>Sales</t>
  </si>
  <si>
    <t>Apr</t>
  </si>
  <si>
    <t>May</t>
  </si>
  <si>
    <t>Jul</t>
  </si>
  <si>
    <t>Aug</t>
  </si>
  <si>
    <t>sep</t>
  </si>
  <si>
    <t>Sep</t>
  </si>
  <si>
    <t>Oct</t>
  </si>
  <si>
    <t>Nov</t>
  </si>
  <si>
    <t xml:space="preserve"> </t>
  </si>
  <si>
    <t>Dec</t>
  </si>
  <si>
    <t>EBL</t>
  </si>
  <si>
    <t>Y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</si>
  <si>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</si>
  <si>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</si>
  <si>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</si>
  <si>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</si>
  <si>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</si>
  <si>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</si>
  <si>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</si>
  <si>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</si>
  <si>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</si>
  <si>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</si>
  <si>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</si>
  <si>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>Product Manufacturer</t>
  </si>
  <si>
    <t>PID</t>
  </si>
  <si>
    <t>Availability</t>
  </si>
  <si>
    <t>PLABEL</t>
  </si>
  <si>
    <t>Pathways  10 and Vgn Network</t>
  </si>
  <si>
    <t>HDS 12 and Vmax Prop</t>
  </si>
  <si>
    <t>Aarti</t>
  </si>
  <si>
    <t>Sandhya</t>
  </si>
  <si>
    <t>Manikesh</t>
  </si>
  <si>
    <t>Digvijay</t>
  </si>
  <si>
    <t>Danish</t>
  </si>
  <si>
    <t>Tina</t>
  </si>
  <si>
    <t>Esha</t>
  </si>
  <si>
    <t>Jony</t>
  </si>
  <si>
    <t>Bhashkar</t>
  </si>
  <si>
    <t>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</si>
</sst>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 Narrow"/>
      <family val="2"/>
    </font>
    <font>
      <b/>
      <sz val="14"/>
      <name val="Arial Narrow"/>
      <family val="2"/>
    </font>
    <font>
      <sz val="12"/>
      <name val="Arial"/>
      <family val="2"/>
    </font>
    <font>
      <u/>
      <sz val="11"/>
      <color indexed="12"/>
      <name val="Calibri"/>
      <family val="2"/>
      <scheme val="minor"/>
    </font>
    <font>
      <sz val="11"/>
      <name val="Arial"/>
      <family val="2"/>
    </font>
    <font>
      <b/>
      <sz val="10"/>
      <color indexed="12"/>
      <name val="Arial"/>
      <family val="2"/>
    </font>
    <font>
      <b/>
      <sz val="18"/>
      <name val="Arial Narrow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name val="Arial Narrow"/>
      <family val="2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141414"/>
      <name val="Segoe UI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 applyNumberFormat="0" applyFill="0" applyBorder="0" applyAlignment="0" applyProtection="0">
      <alignment horizontal="left" indent="1"/>
    </xf>
    <xf numFmtId="164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3" fillId="0" borderId="0" xfId="1"/>
    <xf numFmtId="0" fontId="5" fillId="0" borderId="0" xfId="1" applyFont="1"/>
    <xf numFmtId="0" fontId="6" fillId="0" borderId="0" xfId="2" applyFill="1" applyBorder="1" applyAlignment="1"/>
    <xf numFmtId="0" fontId="5" fillId="0" borderId="1" xfId="1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4" fillId="0" borderId="0" xfId="1" applyFont="1" applyFill="1"/>
    <xf numFmtId="0" fontId="5" fillId="0" borderId="0" xfId="1" applyFont="1" applyFill="1"/>
    <xf numFmtId="0" fontId="7" fillId="0" borderId="0" xfId="1" applyFont="1" applyFill="1"/>
    <xf numFmtId="0" fontId="1" fillId="0" borderId="1" xfId="1" applyFont="1" applyBorder="1"/>
    <xf numFmtId="0" fontId="3" fillId="0" borderId="1" xfId="1" applyBorder="1"/>
    <xf numFmtId="0" fontId="5" fillId="3" borderId="1" xfId="1" applyFont="1" applyFill="1" applyBorder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 applyProtection="1">
      <alignment horizontal="left"/>
      <protection locked="0"/>
    </xf>
    <xf numFmtId="0" fontId="9" fillId="0" borderId="0" xfId="1" applyFont="1"/>
    <xf numFmtId="0" fontId="10" fillId="0" borderId="0" xfId="1" applyFont="1" applyAlignment="1">
      <alignment horizontal="left" vertical="top"/>
    </xf>
    <xf numFmtId="0" fontId="10" fillId="0" borderId="0" xfId="1" applyFont="1" applyProtection="1">
      <protection locked="0"/>
    </xf>
    <xf numFmtId="0" fontId="11" fillId="0" borderId="0" xfId="1" applyFont="1"/>
    <xf numFmtId="0" fontId="12" fillId="0" borderId="0" xfId="1" applyFont="1"/>
    <xf numFmtId="0" fontId="1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4" borderId="1" xfId="0" applyFill="1" applyBorder="1"/>
    <xf numFmtId="165" fontId="0" fillId="0" borderId="1" xfId="3" applyNumberFormat="1" applyFont="1" applyBorder="1"/>
    <xf numFmtId="0" fontId="14" fillId="0" borderId="0" xfId="0" applyFon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15" fillId="0" borderId="1" xfId="0" applyFont="1" applyBorder="1"/>
    <xf numFmtId="0" fontId="0" fillId="0" borderId="1" xfId="0" applyBorder="1" applyAlignment="1">
      <alignment horizontal="center"/>
    </xf>
    <xf numFmtId="0" fontId="1" fillId="5" borderId="0" xfId="0" applyFont="1" applyFill="1"/>
    <xf numFmtId="0" fontId="0" fillId="5" borderId="0" xfId="0" applyFont="1" applyFill="1"/>
    <xf numFmtId="0" fontId="1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16" fillId="8" borderId="1" xfId="3" applyNumberFormat="1" applyFont="1" applyFill="1" applyBorder="1"/>
    <xf numFmtId="0" fontId="0" fillId="0" borderId="1" xfId="0" applyFont="1" applyBorder="1" applyAlignment="1">
      <alignment horizontal="left" vertical="center"/>
    </xf>
  </cellXfs>
  <cellStyles count="4">
    <cellStyle name="Comma 2" xfId="3" xr:uid="{CDFB3054-730B-4777-9056-491FEA775622}"/>
    <cellStyle name="Ctx_Hyperlink" xfId="2" xr:uid="{E8FD1FCB-6E42-43AE-9F59-BA0C1F5FBBBF}"/>
    <cellStyle name="Normal" xfId="0" builtinId="0"/>
    <cellStyle name="Normal 2" xfId="1" xr:uid="{45271DAB-AECE-4C9C-A3D0-778ECA5C5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BECF-F7CD-4761-8CBF-0B8F49A47189}">
  <sheetPr codeName="Sheet1"/>
  <dimension ref="A1:D25"/>
  <sheetViews>
    <sheetView workbookViewId="0"/>
  </sheetViews>
  <sheetFormatPr defaultRowHeight="15" x14ac:dyDescent="0.25"/>
  <cols>
    <col min="1" max="1" width="35.42578125" customWidth="1"/>
    <col min="2" max="2" width="11.5703125" customWidth="1"/>
    <col min="3" max="3" width="13.140625" customWidth="1"/>
    <col min="8" max="8" width="28.5703125" customWidth="1"/>
  </cols>
  <sheetData>
    <row r="1" spans="1:4" x14ac:dyDescent="0.25">
      <c r="A1" s="29" t="s">
        <v>101</v>
      </c>
      <c r="B1" s="30" t="s">
        <v>104</v>
      </c>
      <c r="C1" s="30" t="s">
        <v>103</v>
      </c>
      <c r="D1" s="30" t="s">
        <v>102</v>
      </c>
    </row>
    <row r="2" spans="1:4" ht="15" customHeight="1" x14ac:dyDescent="0.25">
      <c r="A2" s="31" t="s">
        <v>105</v>
      </c>
      <c r="B2" s="1" t="s">
        <v>88</v>
      </c>
      <c r="C2" s="1" t="s">
        <v>89</v>
      </c>
      <c r="D2" s="1">
        <v>20357</v>
      </c>
    </row>
    <row r="3" spans="1:4" x14ac:dyDescent="0.25">
      <c r="A3" s="31"/>
      <c r="B3" s="1" t="s">
        <v>90</v>
      </c>
      <c r="C3" s="1" t="s">
        <v>89</v>
      </c>
      <c r="D3" s="1">
        <v>20357</v>
      </c>
    </row>
    <row r="4" spans="1:4" x14ac:dyDescent="0.25">
      <c r="A4" s="31"/>
      <c r="B4" s="1" t="s">
        <v>91</v>
      </c>
      <c r="C4" s="1" t="s">
        <v>89</v>
      </c>
      <c r="D4" s="1">
        <v>20357</v>
      </c>
    </row>
    <row r="5" spans="1:4" x14ac:dyDescent="0.25">
      <c r="A5" s="31"/>
      <c r="B5" s="1" t="s">
        <v>92</v>
      </c>
      <c r="C5" s="1" t="s">
        <v>89</v>
      </c>
      <c r="D5" s="1">
        <v>20357</v>
      </c>
    </row>
    <row r="6" spans="1:4" x14ac:dyDescent="0.25">
      <c r="A6" s="31"/>
      <c r="B6" s="1" t="s">
        <v>93</v>
      </c>
      <c r="C6" s="1" t="s">
        <v>89</v>
      </c>
      <c r="D6" s="1">
        <v>20357</v>
      </c>
    </row>
    <row r="7" spans="1:4" x14ac:dyDescent="0.25">
      <c r="A7" s="31"/>
      <c r="B7" s="1" t="s">
        <v>94</v>
      </c>
      <c r="C7" s="1" t="s">
        <v>89</v>
      </c>
      <c r="D7" s="1">
        <v>19978</v>
      </c>
    </row>
    <row r="8" spans="1:4" x14ac:dyDescent="0.25">
      <c r="A8" s="31"/>
      <c r="B8" s="1" t="s">
        <v>95</v>
      </c>
      <c r="C8" s="1" t="s">
        <v>89</v>
      </c>
      <c r="D8" s="1">
        <v>20357</v>
      </c>
    </row>
    <row r="9" spans="1:4" x14ac:dyDescent="0.25">
      <c r="A9" s="31"/>
      <c r="B9" s="1" t="s">
        <v>96</v>
      </c>
      <c r="C9" s="1" t="s">
        <v>89</v>
      </c>
      <c r="D9" s="1">
        <v>20357</v>
      </c>
    </row>
    <row r="10" spans="1:4" x14ac:dyDescent="0.25">
      <c r="A10" s="31"/>
      <c r="B10" s="1" t="s">
        <v>97</v>
      </c>
      <c r="C10" s="1" t="s">
        <v>89</v>
      </c>
      <c r="D10" s="1">
        <v>19969</v>
      </c>
    </row>
    <row r="11" spans="1:4" x14ac:dyDescent="0.25">
      <c r="A11" s="31"/>
      <c r="B11" s="1" t="s">
        <v>98</v>
      </c>
      <c r="C11" s="1" t="s">
        <v>89</v>
      </c>
      <c r="D11" s="1">
        <v>20357</v>
      </c>
    </row>
    <row r="12" spans="1:4" x14ac:dyDescent="0.25">
      <c r="A12" s="31"/>
      <c r="B12" s="1" t="s">
        <v>99</v>
      </c>
      <c r="C12" s="1" t="s">
        <v>89</v>
      </c>
      <c r="D12" s="1">
        <v>20357</v>
      </c>
    </row>
    <row r="13" spans="1:4" x14ac:dyDescent="0.25">
      <c r="A13" s="32"/>
      <c r="B13" s="1" t="s">
        <v>100</v>
      </c>
      <c r="C13" s="1" t="s">
        <v>89</v>
      </c>
      <c r="D13" s="1">
        <v>20357</v>
      </c>
    </row>
    <row r="14" spans="1:4" x14ac:dyDescent="0.25">
      <c r="A14" s="33" t="s">
        <v>106</v>
      </c>
      <c r="B14" s="1" t="s">
        <v>88</v>
      </c>
      <c r="C14" s="1" t="s">
        <v>89</v>
      </c>
      <c r="D14" s="1">
        <v>20589</v>
      </c>
    </row>
    <row r="15" spans="1:4" x14ac:dyDescent="0.25">
      <c r="A15" s="34"/>
      <c r="B15" s="1" t="s">
        <v>90</v>
      </c>
      <c r="C15" s="1" t="s">
        <v>89</v>
      </c>
      <c r="D15" s="1">
        <v>20589</v>
      </c>
    </row>
    <row r="16" spans="1:4" x14ac:dyDescent="0.25">
      <c r="A16" s="34"/>
      <c r="B16" s="1" t="s">
        <v>91</v>
      </c>
      <c r="C16" s="1" t="s">
        <v>89</v>
      </c>
      <c r="D16" s="1">
        <v>19678</v>
      </c>
    </row>
    <row r="17" spans="1:4" x14ac:dyDescent="0.25">
      <c r="A17" s="34"/>
      <c r="B17" s="1" t="s">
        <v>92</v>
      </c>
      <c r="C17" s="1" t="s">
        <v>89</v>
      </c>
      <c r="D17" s="1">
        <v>20589</v>
      </c>
    </row>
    <row r="18" spans="1:4" x14ac:dyDescent="0.25">
      <c r="A18" s="34"/>
      <c r="B18" s="1" t="s">
        <v>93</v>
      </c>
      <c r="C18" s="1" t="s">
        <v>89</v>
      </c>
      <c r="D18" s="1">
        <v>20589</v>
      </c>
    </row>
    <row r="19" spans="1:4" x14ac:dyDescent="0.25">
      <c r="A19" s="34"/>
      <c r="B19" s="1" t="s">
        <v>94</v>
      </c>
      <c r="C19" s="1" t="s">
        <v>89</v>
      </c>
      <c r="D19" s="1">
        <v>20589</v>
      </c>
    </row>
    <row r="20" spans="1:4" x14ac:dyDescent="0.25">
      <c r="A20" s="34"/>
      <c r="B20" s="1" t="s">
        <v>95</v>
      </c>
      <c r="C20" s="1" t="s">
        <v>89</v>
      </c>
      <c r="D20" s="1">
        <v>20589</v>
      </c>
    </row>
    <row r="21" spans="1:4" x14ac:dyDescent="0.25">
      <c r="A21" s="34"/>
      <c r="B21" s="1" t="s">
        <v>96</v>
      </c>
      <c r="C21" s="1" t="s">
        <v>89</v>
      </c>
      <c r="D21" s="1">
        <v>20589</v>
      </c>
    </row>
    <row r="22" spans="1:4" x14ac:dyDescent="0.25">
      <c r="A22" s="34"/>
      <c r="B22" s="1" t="s">
        <v>97</v>
      </c>
      <c r="C22" s="1" t="s">
        <v>89</v>
      </c>
      <c r="D22" s="1">
        <v>20589</v>
      </c>
    </row>
    <row r="23" spans="1:4" x14ac:dyDescent="0.25">
      <c r="A23" s="34"/>
      <c r="B23" s="1" t="s">
        <v>98</v>
      </c>
      <c r="C23" s="1" t="s">
        <v>89</v>
      </c>
      <c r="D23" s="1">
        <v>20589</v>
      </c>
    </row>
    <row r="24" spans="1:4" x14ac:dyDescent="0.25">
      <c r="A24" s="34"/>
      <c r="B24" s="1" t="s">
        <v>99</v>
      </c>
      <c r="C24" s="1" t="s">
        <v>89</v>
      </c>
      <c r="D24" s="1">
        <v>20589</v>
      </c>
    </row>
    <row r="25" spans="1:4" x14ac:dyDescent="0.25">
      <c r="A25" s="35"/>
      <c r="B25" s="1" t="s">
        <v>100</v>
      </c>
      <c r="C25" s="1" t="s">
        <v>89</v>
      </c>
      <c r="D25" s="1">
        <v>18976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6553-E816-4784-8DEE-876F6D92A596}">
  <sheetPr codeName="Sheet2"/>
  <dimension ref="A1:D12"/>
  <sheetViews>
    <sheetView workbookViewId="0">
      <selection activeCell="A8" sqref="A8"/>
    </sheetView>
  </sheetViews>
  <sheetFormatPr defaultRowHeight="15" x14ac:dyDescent="0.25"/>
  <cols>
    <col min="1" max="1" width="35" customWidth="1"/>
    <col min="2" max="2" width="11.5703125" style="36" customWidth="1"/>
    <col min="3" max="3" width="13" style="36" customWidth="1"/>
    <col min="4" max="4" width="9.140625" style="36"/>
  </cols>
  <sheetData>
    <row r="1" spans="1:4" x14ac:dyDescent="0.25">
      <c r="A1" s="29" t="s">
        <v>101</v>
      </c>
      <c r="B1" s="30" t="s">
        <v>104</v>
      </c>
      <c r="C1" s="30" t="s">
        <v>103</v>
      </c>
      <c r="D1" s="30" t="s">
        <v>102</v>
      </c>
    </row>
    <row r="2" spans="1:4" ht="15" customHeight="1" x14ac:dyDescent="0.3">
      <c r="A2" s="37" t="str">
        <f>IFERROR(LOOKUP("zzz",'Q1-Data'!$A$2:INDEX('Q1-Data'!$A$2:$A$25,MATCH('Q1'!D3,'Q1-Data'!$D$2:$D$25,0))),"Data Not found")</f>
        <v>Pathways  10 and Vgn Network</v>
      </c>
      <c r="B2" s="38" t="s">
        <v>88</v>
      </c>
      <c r="C2" s="38" t="s">
        <v>89</v>
      </c>
      <c r="D2" s="38">
        <v>20357</v>
      </c>
    </row>
    <row r="3" spans="1:4" ht="16.5" x14ac:dyDescent="0.3">
      <c r="A3" s="37" t="str">
        <f>IFERROR(LOOKUP("zzz",'Q1-Data'!$A$2:INDEX('Q1-Data'!$A$2:$A$25,MATCH('Q1'!D4,'Q1-Data'!$D$2:$D$25,0))),"Data Not found")</f>
        <v>Pathways  10 and Vgn Network</v>
      </c>
      <c r="B3" s="38" t="s">
        <v>90</v>
      </c>
      <c r="C3" s="38" t="s">
        <v>89</v>
      </c>
      <c r="D3" s="38">
        <v>20357</v>
      </c>
    </row>
    <row r="4" spans="1:4" ht="16.5" x14ac:dyDescent="0.3">
      <c r="A4" s="37" t="str">
        <f>IFERROR(LOOKUP("zzz",'Q1-Data'!$A$2:INDEX('Q1-Data'!$A$2:$A$25,MATCH('Q1'!D5,'Q1-Data'!$D$2:$D$25,0))),"Data Not found")</f>
        <v>Pathways  10 and Vgn Network</v>
      </c>
      <c r="B4" s="38" t="s">
        <v>91</v>
      </c>
      <c r="C4" s="38" t="s">
        <v>89</v>
      </c>
      <c r="D4" s="38">
        <v>20357</v>
      </c>
    </row>
    <row r="5" spans="1:4" ht="16.5" x14ac:dyDescent="0.3">
      <c r="A5" s="37" t="str">
        <f>IFERROR(LOOKUP("zzz",'Q1-Data'!$A$2:INDEX('Q1-Data'!$A$2:$A$25,MATCH('Q1'!D6,'Q1-Data'!$D$2:$D$25,0))),"Data Not found")</f>
        <v>Pathways  10 and Vgn Network</v>
      </c>
      <c r="B5" s="38" t="s">
        <v>94</v>
      </c>
      <c r="C5" s="38" t="s">
        <v>89</v>
      </c>
      <c r="D5" s="38">
        <v>19978</v>
      </c>
    </row>
    <row r="6" spans="1:4" ht="16.5" x14ac:dyDescent="0.3">
      <c r="A6" s="37" t="str">
        <f>IFERROR(LOOKUP("zzz",'Q1-Data'!$A$2:INDEX('Q1-Data'!$A$2:$A$25,MATCH('Q1'!D7,'Q1-Data'!$D$2:$D$25,0))),"Data Not found")</f>
        <v>Pathways  10 and Vgn Network</v>
      </c>
      <c r="B6" s="38" t="s">
        <v>97</v>
      </c>
      <c r="C6" s="38" t="s">
        <v>89</v>
      </c>
      <c r="D6" s="38">
        <v>19969</v>
      </c>
    </row>
    <row r="7" spans="1:4" ht="16.5" x14ac:dyDescent="0.3">
      <c r="A7" s="37" t="str">
        <f>IFERROR(LOOKUP("zzz",'Q1-Data'!$A$2:INDEX('Q1-Data'!$A$2:$A$25,MATCH('Q1'!D8,'Q1-Data'!$D$2:$D$25,0))),"Data Not found")</f>
        <v>HDS 12 and Vmax Prop</v>
      </c>
      <c r="B7" s="38" t="s">
        <v>100</v>
      </c>
      <c r="C7" s="38" t="s">
        <v>89</v>
      </c>
      <c r="D7" s="38">
        <v>20357</v>
      </c>
    </row>
    <row r="8" spans="1:4" ht="16.5" x14ac:dyDescent="0.3">
      <c r="A8" s="37" t="str">
        <f>IFERROR(LOOKUP("zzz",'Q1-Data'!$A$2:INDEX('Q1-Data'!$A$2:$A$25,MATCH('Q1'!D9,'Q1-Data'!$D$2:$D$25,0))),"Data Not found")</f>
        <v>HDS 12 and Vmax Prop</v>
      </c>
      <c r="B8" s="38" t="s">
        <v>90</v>
      </c>
      <c r="C8" s="38" t="s">
        <v>89</v>
      </c>
      <c r="D8" s="38">
        <v>20589</v>
      </c>
    </row>
    <row r="9" spans="1:4" ht="16.5" x14ac:dyDescent="0.3">
      <c r="A9" s="37" t="str">
        <f>IFERROR(LOOKUP("zzz",'Q1-Data'!$A$2:INDEX('Q1-Data'!$A$2:$A$25,MATCH('Q1'!D10,'Q1-Data'!$D$2:$D$25,0))),"Data Not found")</f>
        <v>HDS 12 and Vmax Prop</v>
      </c>
      <c r="B9" s="38" t="s">
        <v>91</v>
      </c>
      <c r="C9" s="38" t="s">
        <v>89</v>
      </c>
      <c r="D9" s="38">
        <v>19678</v>
      </c>
    </row>
    <row r="10" spans="1:4" ht="16.5" x14ac:dyDescent="0.3">
      <c r="A10" s="37" t="str">
        <f>IFERROR(LOOKUP("zzz",'Q1-Data'!$A$2:INDEX('Q1-Data'!$A$2:$A$25,MATCH('Q1'!D11,'Q1-Data'!$D$2:$D$25,0))),"Data Not found")</f>
        <v>HDS 12 and Vmax Prop</v>
      </c>
      <c r="B10" s="38" t="s">
        <v>92</v>
      </c>
      <c r="C10" s="38" t="s">
        <v>89</v>
      </c>
      <c r="D10" s="38">
        <v>20589</v>
      </c>
    </row>
    <row r="11" spans="1:4" ht="16.5" x14ac:dyDescent="0.3">
      <c r="A11" s="37" t="str">
        <f>IFERROR(LOOKUP("zzz",'Q1-Data'!$A$2:INDEX('Q1-Data'!$A$2:$A$25,MATCH('Q1'!D12,'Q1-Data'!$D$2:$D$25,0))),"Data Not found")</f>
        <v>HDS 12 and Vmax Prop</v>
      </c>
      <c r="B11" s="38" t="s">
        <v>99</v>
      </c>
      <c r="C11" s="38" t="s">
        <v>89</v>
      </c>
      <c r="D11" s="38">
        <v>20589</v>
      </c>
    </row>
    <row r="12" spans="1:4" ht="16.5" x14ac:dyDescent="0.3">
      <c r="A12" s="37" t="str">
        <f>IFERROR(LOOKUP("zzz",'Q1-Data'!$A$2:INDEX('Q1-Data'!$A$2:$A$25,MATCH('Q1'!D13,'Q1-Data'!$D$2:$D$25,0))),"Data Not found")</f>
        <v>Data Not found</v>
      </c>
      <c r="B12" s="38" t="s">
        <v>100</v>
      </c>
      <c r="C12" s="38" t="s">
        <v>89</v>
      </c>
      <c r="D12" s="38">
        <v>18976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D6A4-90E8-44A3-9940-7C3F054BF2AD}">
  <dimension ref="A1:P18"/>
  <sheetViews>
    <sheetView workbookViewId="0">
      <selection activeCell="B2" sqref="B2"/>
    </sheetView>
  </sheetViews>
  <sheetFormatPr defaultRowHeight="15" x14ac:dyDescent="0.25"/>
  <cols>
    <col min="1" max="1" width="10" customWidth="1"/>
    <col min="2" max="10" width="11.5703125" bestFit="1" customWidth="1"/>
    <col min="12" max="12" width="11" customWidth="1"/>
    <col min="13" max="13" width="9.85546875" customWidth="1"/>
  </cols>
  <sheetData>
    <row r="1" spans="1:16" x14ac:dyDescent="0.25">
      <c r="A1" s="24" t="s">
        <v>68</v>
      </c>
      <c r="B1" s="24" t="s">
        <v>69</v>
      </c>
      <c r="C1" s="25"/>
      <c r="D1" s="25"/>
      <c r="E1" s="25"/>
      <c r="F1" s="25"/>
      <c r="G1" s="25"/>
      <c r="H1" s="25"/>
      <c r="I1" s="25"/>
      <c r="J1" s="25"/>
      <c r="K1" s="25"/>
      <c r="L1" s="39" t="s">
        <v>70</v>
      </c>
      <c r="M1" s="40"/>
      <c r="N1" s="25"/>
      <c r="O1" s="25"/>
      <c r="P1" s="25"/>
    </row>
    <row r="2" spans="1:16" x14ac:dyDescent="0.25">
      <c r="A2" s="26" t="s">
        <v>78</v>
      </c>
      <c r="B2" s="43">
        <f ca="1">OFFSET(A6,MATCH(A3,A7:A15,0),MONTH(0+(1&amp;A2)))</f>
        <v>228000</v>
      </c>
      <c r="C2" s="25"/>
      <c r="D2" s="25"/>
      <c r="E2" s="25"/>
      <c r="F2" s="25"/>
      <c r="G2" s="25"/>
      <c r="H2" s="25"/>
      <c r="I2" s="25"/>
      <c r="J2" s="25"/>
      <c r="K2" s="25"/>
      <c r="L2" s="41" t="s">
        <v>72</v>
      </c>
      <c r="M2" s="41" t="s">
        <v>73</v>
      </c>
      <c r="N2" s="25"/>
      <c r="O2" s="25"/>
      <c r="P2" s="25"/>
    </row>
    <row r="3" spans="1:16" x14ac:dyDescent="0.25">
      <c r="A3" s="26" t="s">
        <v>110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42" t="s">
        <v>74</v>
      </c>
      <c r="M3" s="42" t="s">
        <v>107</v>
      </c>
      <c r="N3" s="25"/>
      <c r="O3" s="25"/>
      <c r="P3" s="25"/>
    </row>
    <row r="4" spans="1:16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42" t="s">
        <v>75</v>
      </c>
      <c r="M4" s="42" t="s">
        <v>108</v>
      </c>
      <c r="N4" s="25"/>
      <c r="O4" s="25"/>
      <c r="P4" s="25"/>
    </row>
    <row r="5" spans="1:16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42" t="s">
        <v>76</v>
      </c>
      <c r="M5" s="42" t="s">
        <v>109</v>
      </c>
      <c r="N5" s="25"/>
      <c r="O5" s="25"/>
      <c r="P5" s="25"/>
    </row>
    <row r="6" spans="1:16" x14ac:dyDescent="0.25">
      <c r="A6" s="24" t="s">
        <v>77</v>
      </c>
      <c r="B6" s="24" t="s">
        <v>74</v>
      </c>
      <c r="C6" s="24" t="s">
        <v>75</v>
      </c>
      <c r="D6" s="24" t="s">
        <v>76</v>
      </c>
      <c r="E6" s="24" t="s">
        <v>78</v>
      </c>
      <c r="F6" s="24" t="s">
        <v>79</v>
      </c>
      <c r="G6" s="24" t="s">
        <v>71</v>
      </c>
      <c r="H6" s="24" t="s">
        <v>80</v>
      </c>
      <c r="I6" s="24" t="s">
        <v>81</v>
      </c>
      <c r="J6" s="24" t="s">
        <v>82</v>
      </c>
      <c r="K6" s="25"/>
      <c r="L6" s="42" t="s">
        <v>78</v>
      </c>
      <c r="M6" s="42" t="s">
        <v>110</v>
      </c>
      <c r="N6" s="25"/>
      <c r="O6" s="25"/>
      <c r="P6" s="25"/>
    </row>
    <row r="7" spans="1:16" x14ac:dyDescent="0.25">
      <c r="A7" s="44" t="s">
        <v>107</v>
      </c>
      <c r="B7" s="27">
        <v>187900</v>
      </c>
      <c r="C7" s="27">
        <v>343500</v>
      </c>
      <c r="D7" s="27">
        <v>343500</v>
      </c>
      <c r="E7" s="27">
        <v>321900</v>
      </c>
      <c r="F7" s="27">
        <v>330700</v>
      </c>
      <c r="G7" s="27">
        <v>426100</v>
      </c>
      <c r="H7" s="27">
        <v>163700</v>
      </c>
      <c r="I7" s="27">
        <v>325200</v>
      </c>
      <c r="J7" s="27">
        <v>187900</v>
      </c>
      <c r="K7" s="25"/>
      <c r="L7" s="42" t="s">
        <v>79</v>
      </c>
      <c r="M7" s="42" t="s">
        <v>111</v>
      </c>
      <c r="N7" s="25"/>
      <c r="O7" s="25"/>
      <c r="P7" s="25"/>
    </row>
    <row r="8" spans="1:16" x14ac:dyDescent="0.25">
      <c r="A8" s="44" t="s">
        <v>108</v>
      </c>
      <c r="B8" s="27">
        <v>173100</v>
      </c>
      <c r="C8" s="27">
        <v>496400</v>
      </c>
      <c r="D8" s="27">
        <v>496400</v>
      </c>
      <c r="E8" s="27">
        <v>433200</v>
      </c>
      <c r="F8" s="27">
        <v>320000</v>
      </c>
      <c r="G8" s="27">
        <v>241300</v>
      </c>
      <c r="H8" s="27">
        <v>242300</v>
      </c>
      <c r="I8" s="27">
        <v>397900</v>
      </c>
      <c r="J8" s="27">
        <v>173100</v>
      </c>
      <c r="K8" s="25"/>
      <c r="L8" s="42" t="s">
        <v>71</v>
      </c>
      <c r="M8" s="42" t="s">
        <v>112</v>
      </c>
      <c r="N8" s="25"/>
      <c r="O8" s="25"/>
      <c r="P8" s="25"/>
    </row>
    <row r="9" spans="1:16" x14ac:dyDescent="0.25">
      <c r="A9" s="44" t="s">
        <v>109</v>
      </c>
      <c r="B9" s="27">
        <v>463400</v>
      </c>
      <c r="C9" s="27">
        <v>205400</v>
      </c>
      <c r="D9" s="27">
        <v>205400</v>
      </c>
      <c r="E9" s="27">
        <v>349600</v>
      </c>
      <c r="F9" s="27">
        <v>112900</v>
      </c>
      <c r="G9" s="27">
        <v>330000</v>
      </c>
      <c r="H9" s="27">
        <v>330000</v>
      </c>
      <c r="I9" s="27">
        <v>312800</v>
      </c>
      <c r="J9" s="27">
        <v>463400</v>
      </c>
      <c r="K9" s="25"/>
      <c r="L9" s="42" t="s">
        <v>80</v>
      </c>
      <c r="M9" s="42" t="s">
        <v>113</v>
      </c>
      <c r="N9" s="25"/>
      <c r="O9" s="25"/>
      <c r="P9" s="25"/>
    </row>
    <row r="10" spans="1:16" x14ac:dyDescent="0.25">
      <c r="A10" s="44" t="s">
        <v>110</v>
      </c>
      <c r="B10" s="27">
        <v>443300</v>
      </c>
      <c r="C10" s="27">
        <v>413200</v>
      </c>
      <c r="D10" s="27">
        <v>413200</v>
      </c>
      <c r="E10" s="27">
        <v>228000</v>
      </c>
      <c r="F10" s="27">
        <v>310500</v>
      </c>
      <c r="G10" s="27">
        <v>108500</v>
      </c>
      <c r="H10" s="27">
        <v>108500</v>
      </c>
      <c r="I10" s="27">
        <v>135400</v>
      </c>
      <c r="J10" s="27">
        <v>443300</v>
      </c>
      <c r="K10" s="25"/>
      <c r="L10" s="42" t="s">
        <v>81</v>
      </c>
      <c r="M10" s="42" t="s">
        <v>114</v>
      </c>
      <c r="N10" s="25"/>
      <c r="O10" s="25"/>
      <c r="P10" s="25"/>
    </row>
    <row r="11" spans="1:16" x14ac:dyDescent="0.25">
      <c r="A11" s="44" t="s">
        <v>111</v>
      </c>
      <c r="B11" s="27">
        <v>427400</v>
      </c>
      <c r="C11" s="27">
        <v>482400</v>
      </c>
      <c r="D11" s="27">
        <v>482400</v>
      </c>
      <c r="E11" s="27">
        <v>322600</v>
      </c>
      <c r="F11" s="27">
        <v>220100</v>
      </c>
      <c r="G11" s="27">
        <v>459600</v>
      </c>
      <c r="H11" s="27">
        <v>459600</v>
      </c>
      <c r="I11" s="27">
        <v>215300</v>
      </c>
      <c r="J11" s="27">
        <v>427400</v>
      </c>
      <c r="K11" s="25"/>
      <c r="L11" s="42" t="s">
        <v>83</v>
      </c>
      <c r="M11" s="42" t="s">
        <v>115</v>
      </c>
      <c r="N11" s="25"/>
      <c r="O11" s="25"/>
      <c r="P11" s="25"/>
    </row>
    <row r="12" spans="1:16" x14ac:dyDescent="0.25">
      <c r="A12" s="44" t="s">
        <v>112</v>
      </c>
      <c r="B12" s="27">
        <v>406800</v>
      </c>
      <c r="C12" s="27">
        <v>299000</v>
      </c>
      <c r="D12" s="27">
        <v>299000</v>
      </c>
      <c r="E12" s="27">
        <v>158600</v>
      </c>
      <c r="F12" s="27">
        <v>103300</v>
      </c>
      <c r="G12" s="27">
        <v>157300</v>
      </c>
      <c r="H12" s="27">
        <v>157300</v>
      </c>
      <c r="I12" s="27">
        <v>228100</v>
      </c>
      <c r="J12" s="27">
        <v>406800</v>
      </c>
      <c r="K12" s="25"/>
      <c r="L12" s="42" t="s">
        <v>84</v>
      </c>
      <c r="M12" s="42"/>
      <c r="N12" s="25"/>
      <c r="O12" s="25"/>
      <c r="P12" s="25"/>
    </row>
    <row r="13" spans="1:16" x14ac:dyDescent="0.25">
      <c r="A13" s="44" t="s">
        <v>113</v>
      </c>
      <c r="B13" s="27">
        <v>463400</v>
      </c>
      <c r="C13" s="27">
        <v>205400</v>
      </c>
      <c r="D13" s="27">
        <v>172600</v>
      </c>
      <c r="E13" s="27">
        <v>349600</v>
      </c>
      <c r="F13" s="27">
        <v>112900</v>
      </c>
      <c r="G13" s="27">
        <v>363600</v>
      </c>
      <c r="H13" s="27">
        <v>330000</v>
      </c>
      <c r="I13" s="27">
        <v>312800</v>
      </c>
      <c r="J13" s="27">
        <v>463400</v>
      </c>
      <c r="K13" s="25"/>
      <c r="L13" s="42" t="s">
        <v>85</v>
      </c>
      <c r="M13" s="42"/>
      <c r="N13" s="25"/>
      <c r="O13" s="25"/>
      <c r="P13" s="25"/>
    </row>
    <row r="14" spans="1:16" x14ac:dyDescent="0.25">
      <c r="A14" s="44" t="s">
        <v>114</v>
      </c>
      <c r="B14" s="27">
        <v>100000</v>
      </c>
      <c r="C14" s="27" t="s">
        <v>86</v>
      </c>
      <c r="D14" s="27">
        <v>100000</v>
      </c>
      <c r="E14" s="27"/>
      <c r="F14" s="27" t="s">
        <v>86</v>
      </c>
      <c r="G14" s="27">
        <v>200000</v>
      </c>
      <c r="H14" s="27"/>
      <c r="I14" s="27"/>
      <c r="J14" s="27"/>
      <c r="K14" s="25"/>
      <c r="L14" s="42" t="s">
        <v>87</v>
      </c>
      <c r="M14" s="42"/>
      <c r="N14" s="25"/>
      <c r="O14" s="25"/>
      <c r="P14" s="25"/>
    </row>
    <row r="15" spans="1:16" x14ac:dyDescent="0.25">
      <c r="A15" s="44" t="s">
        <v>115</v>
      </c>
      <c r="B15" s="27"/>
      <c r="C15" s="27">
        <v>200000</v>
      </c>
      <c r="D15" s="27"/>
      <c r="E15" s="27"/>
      <c r="F15" s="27"/>
      <c r="G15" s="27"/>
      <c r="H15" s="27"/>
      <c r="I15" s="27"/>
      <c r="J15" s="27"/>
      <c r="K15" s="25"/>
      <c r="L15" s="28"/>
      <c r="M15" s="28"/>
      <c r="N15" s="25"/>
      <c r="O15" s="25"/>
      <c r="P15" s="25"/>
    </row>
    <row r="16" spans="1:16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</sheetData>
  <dataValidations disablePrompts="1" count="2">
    <dataValidation type="list" allowBlank="1" showInputMessage="1" showErrorMessage="1" sqref="A3" xr:uid="{AD7CCA67-5C60-4126-8500-66356ED8DF90}">
      <formula1>$M$3:$M$11</formula1>
    </dataValidation>
    <dataValidation type="list" allowBlank="1" showInputMessage="1" showErrorMessage="1" sqref="A2" xr:uid="{038FE7DC-1556-444E-8F19-590BCE111342}">
      <formula1>$L$3:$L$14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F7B2-9962-4199-AFA0-0EE29FEB2CF1}">
  <sheetPr filterMode="1"/>
  <dimension ref="A1:H14"/>
  <sheetViews>
    <sheetView workbookViewId="0">
      <selection activeCell="B12" sqref="B12"/>
    </sheetView>
  </sheetViews>
  <sheetFormatPr defaultRowHeight="15.75" x14ac:dyDescent="0.25"/>
  <cols>
    <col min="1" max="1" width="9.140625" style="4"/>
    <col min="2" max="2" width="14.42578125" style="4" customWidth="1"/>
    <col min="3" max="5" width="9.140625" style="4"/>
    <col min="6" max="6" width="7.28515625" style="4" customWidth="1"/>
    <col min="7" max="7" width="10.28515625" style="4" customWidth="1"/>
    <col min="8" max="16384" width="9.140625" style="4"/>
  </cols>
  <sheetData>
    <row r="1" spans="1:8" ht="23.25" x14ac:dyDescent="0.35">
      <c r="A1" s="17" t="s">
        <v>61</v>
      </c>
      <c r="B1" s="18" t="s">
        <v>62</v>
      </c>
      <c r="C1" s="18" t="s">
        <v>63</v>
      </c>
      <c r="D1" s="18" t="s">
        <v>64</v>
      </c>
      <c r="F1" s="19"/>
    </row>
    <row r="2" spans="1:8" hidden="1" x14ac:dyDescent="0.25">
      <c r="A2" s="20" t="s">
        <v>65</v>
      </c>
      <c r="B2" s="21">
        <v>5</v>
      </c>
      <c r="C2" s="4">
        <v>15</v>
      </c>
      <c r="D2" s="4">
        <f t="shared" ref="D2:D10" si="0">IF(B2="","",B2*C2)</f>
        <v>75</v>
      </c>
      <c r="F2" s="23" t="s">
        <v>67</v>
      </c>
    </row>
    <row r="3" spans="1:8" hidden="1" x14ac:dyDescent="0.25">
      <c r="A3" s="20" t="s">
        <v>66</v>
      </c>
      <c r="B3" s="21">
        <v>9</v>
      </c>
      <c r="C3" s="4">
        <v>5</v>
      </c>
      <c r="D3" s="4">
        <f t="shared" si="0"/>
        <v>45</v>
      </c>
    </row>
    <row r="4" spans="1:8" hidden="1" x14ac:dyDescent="0.25">
      <c r="A4" s="20" t="s">
        <v>116</v>
      </c>
      <c r="B4" s="21">
        <v>9</v>
      </c>
      <c r="C4" s="4">
        <v>10</v>
      </c>
      <c r="D4" s="4">
        <f t="shared" si="0"/>
        <v>90</v>
      </c>
    </row>
    <row r="5" spans="1:8" hidden="1" x14ac:dyDescent="0.25">
      <c r="A5" s="20" t="s">
        <v>65</v>
      </c>
      <c r="B5" s="21">
        <v>6</v>
      </c>
      <c r="C5" s="4">
        <v>15</v>
      </c>
      <c r="D5" s="4">
        <f t="shared" si="0"/>
        <v>90</v>
      </c>
    </row>
    <row r="6" spans="1:8" x14ac:dyDescent="0.25">
      <c r="A6" s="20" t="s">
        <v>65</v>
      </c>
      <c r="B6" s="21">
        <v>15</v>
      </c>
      <c r="C6" s="4">
        <v>15</v>
      </c>
      <c r="D6" s="4">
        <f t="shared" si="0"/>
        <v>225</v>
      </c>
      <c r="H6" s="6"/>
    </row>
    <row r="7" spans="1:8" x14ac:dyDescent="0.25">
      <c r="A7" s="20" t="s">
        <v>116</v>
      </c>
      <c r="B7" s="21">
        <v>12</v>
      </c>
      <c r="C7" s="4">
        <v>10</v>
      </c>
      <c r="D7" s="4">
        <f t="shared" si="0"/>
        <v>120</v>
      </c>
    </row>
    <row r="8" spans="1:8" hidden="1" x14ac:dyDescent="0.25">
      <c r="A8" s="20" t="s">
        <v>116</v>
      </c>
      <c r="B8" s="21">
        <v>10</v>
      </c>
      <c r="C8" s="4">
        <v>5</v>
      </c>
      <c r="D8" s="4">
        <f t="shared" si="0"/>
        <v>50</v>
      </c>
    </row>
    <row r="9" spans="1:8" hidden="1" x14ac:dyDescent="0.25">
      <c r="A9" s="20" t="s">
        <v>116</v>
      </c>
      <c r="B9" s="21">
        <v>6</v>
      </c>
      <c r="C9" s="4">
        <v>10</v>
      </c>
      <c r="D9" s="4">
        <f t="shared" si="0"/>
        <v>60</v>
      </c>
    </row>
    <row r="10" spans="1:8" x14ac:dyDescent="0.25">
      <c r="A10" s="4" t="s">
        <v>65</v>
      </c>
      <c r="B10" s="4">
        <v>11</v>
      </c>
      <c r="C10" s="4">
        <v>15</v>
      </c>
      <c r="D10" s="4">
        <f t="shared" si="0"/>
        <v>165</v>
      </c>
    </row>
    <row r="12" spans="1:8" x14ac:dyDescent="0.25">
      <c r="A12" s="15" t="s">
        <v>65</v>
      </c>
      <c r="B12" s="4">
        <f ca="1">SUMPRODUCT(SUBTOTAL(3,OFFSET(A1:A10,ROW(A1:A10)-MIN(ROW(A1:A10)),,1)), --(A1:A10=A12))</f>
        <v>2</v>
      </c>
    </row>
    <row r="14" spans="1:8" ht="21" x14ac:dyDescent="0.35">
      <c r="F14" s="22"/>
    </row>
  </sheetData>
  <autoFilter ref="A1:D10" xr:uid="{00000000-0009-0000-0000-000012000000}">
    <filterColumn colId="3">
      <customFilters>
        <customFilter operator="greaterThan" val="100"/>
      </customFilters>
    </filterColumn>
  </autoFilter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CF-760A-4E58-B8FA-8F8E1369D0BA}">
  <dimension ref="A1:N13"/>
  <sheetViews>
    <sheetView workbookViewId="0">
      <selection activeCell="G7" sqref="G7"/>
    </sheetView>
  </sheetViews>
  <sheetFormatPr defaultColWidth="8.85546875" defaultRowHeight="15.75" x14ac:dyDescent="0.25"/>
  <cols>
    <col min="1" max="1" width="5.7109375" style="4" customWidth="1"/>
    <col min="2" max="2" width="7.85546875" style="4" customWidth="1"/>
    <col min="3" max="3" width="9" style="4" bestFit="1" customWidth="1"/>
    <col min="4" max="4" width="7.85546875" style="4" customWidth="1"/>
    <col min="5" max="5" width="2.7109375" style="4" customWidth="1"/>
    <col min="6" max="6" width="17.5703125" style="5" bestFit="1" customWidth="1"/>
    <col min="7" max="14" width="8.85546875" style="5"/>
    <col min="15" max="16384" width="8.85546875" style="4"/>
  </cols>
  <sheetData>
    <row r="1" spans="1:14" ht="18" x14ac:dyDescent="0.25">
      <c r="A1" s="14" t="s">
        <v>44</v>
      </c>
      <c r="B1" s="14" t="s">
        <v>45</v>
      </c>
      <c r="C1" s="14" t="s">
        <v>57</v>
      </c>
      <c r="D1" s="14" t="s">
        <v>46</v>
      </c>
      <c r="F1" s="11"/>
      <c r="G1" s="12"/>
      <c r="H1" s="12"/>
      <c r="I1" s="12"/>
      <c r="J1" s="12"/>
      <c r="K1" s="12"/>
      <c r="L1" s="12"/>
      <c r="M1" s="6"/>
    </row>
    <row r="2" spans="1:14" x14ac:dyDescent="0.25">
      <c r="A2" s="15" t="s">
        <v>47</v>
      </c>
      <c r="B2" s="15" t="s">
        <v>36</v>
      </c>
      <c r="C2" s="15">
        <v>163</v>
      </c>
      <c r="D2" s="15" t="s">
        <v>58</v>
      </c>
      <c r="F2" s="7" t="s">
        <v>45</v>
      </c>
      <c r="G2" s="16" t="s">
        <v>36</v>
      </c>
      <c r="J2" s="12"/>
      <c r="K2" s="12"/>
      <c r="L2" s="12"/>
      <c r="M2" s="12"/>
    </row>
    <row r="3" spans="1:14" x14ac:dyDescent="0.25">
      <c r="A3" s="15" t="s">
        <v>48</v>
      </c>
      <c r="B3" s="15" t="s">
        <v>37</v>
      </c>
      <c r="C3" s="15">
        <v>102</v>
      </c>
      <c r="D3" s="15"/>
      <c r="J3" s="13"/>
      <c r="K3" s="12"/>
      <c r="L3" s="12"/>
      <c r="M3" s="12"/>
    </row>
    <row r="4" spans="1:14" x14ac:dyDescent="0.25">
      <c r="A4" s="15" t="s">
        <v>49</v>
      </c>
      <c r="B4" s="15" t="s">
        <v>37</v>
      </c>
      <c r="C4" s="15">
        <v>118</v>
      </c>
      <c r="D4" s="15" t="s">
        <v>59</v>
      </c>
      <c r="F4" s="7" t="s">
        <v>60</v>
      </c>
      <c r="G4" s="8">
        <f>COUNTIFS(B2:B11,G2,D2:D11,"&lt;&gt;")</f>
        <v>2</v>
      </c>
      <c r="H4" s="5" t="s">
        <v>55</v>
      </c>
    </row>
    <row r="5" spans="1:14" x14ac:dyDescent="0.25">
      <c r="A5" s="15" t="s">
        <v>50</v>
      </c>
      <c r="B5" s="15" t="s">
        <v>37</v>
      </c>
      <c r="C5" s="15">
        <v>147</v>
      </c>
      <c r="D5" s="15"/>
    </row>
    <row r="6" spans="1:14" x14ac:dyDescent="0.25">
      <c r="A6" s="15" t="s">
        <v>51</v>
      </c>
      <c r="B6" s="15" t="s">
        <v>52</v>
      </c>
      <c r="C6" s="15">
        <v>59</v>
      </c>
      <c r="D6" s="15" t="s">
        <v>53</v>
      </c>
      <c r="F6" s="7" t="s">
        <v>60</v>
      </c>
      <c r="G6" s="8">
        <f>SUMPRODUCT(--(B2:B11=G2),--(D2:D11&lt;&gt;""))</f>
        <v>2</v>
      </c>
      <c r="H6" s="5" t="s">
        <v>56</v>
      </c>
    </row>
    <row r="7" spans="1:14" x14ac:dyDescent="0.25">
      <c r="A7" s="15" t="s">
        <v>47</v>
      </c>
      <c r="B7" s="15" t="s">
        <v>37</v>
      </c>
      <c r="C7" s="15">
        <v>75</v>
      </c>
      <c r="D7" s="15"/>
    </row>
    <row r="8" spans="1:14" x14ac:dyDescent="0.25">
      <c r="A8" s="15" t="s">
        <v>48</v>
      </c>
      <c r="B8" s="15" t="s">
        <v>36</v>
      </c>
      <c r="C8" s="15">
        <v>172</v>
      </c>
      <c r="D8" s="15"/>
    </row>
    <row r="9" spans="1:14" x14ac:dyDescent="0.25">
      <c r="A9" s="15" t="s">
        <v>49</v>
      </c>
      <c r="B9" s="15" t="s">
        <v>36</v>
      </c>
      <c r="C9" s="15">
        <v>142</v>
      </c>
      <c r="D9" s="15" t="s">
        <v>54</v>
      </c>
    </row>
    <row r="10" spans="1:14" x14ac:dyDescent="0.25">
      <c r="A10" s="15" t="s">
        <v>50</v>
      </c>
      <c r="B10" s="15" t="s">
        <v>36</v>
      </c>
      <c r="C10" s="15">
        <v>54</v>
      </c>
      <c r="D10" s="15"/>
    </row>
    <row r="11" spans="1:14" x14ac:dyDescent="0.25">
      <c r="A11" s="15" t="s">
        <v>51</v>
      </c>
      <c r="B11" s="15" t="s">
        <v>37</v>
      </c>
      <c r="C11" s="15">
        <v>150</v>
      </c>
      <c r="D11" s="15" t="s">
        <v>58</v>
      </c>
      <c r="F11" s="9"/>
      <c r="G11" s="10"/>
    </row>
    <row r="13" spans="1:14" x14ac:dyDescent="0.25">
      <c r="I13" s="4"/>
      <c r="J13" s="4"/>
      <c r="K13" s="4"/>
      <c r="L13" s="4"/>
      <c r="M13" s="4"/>
      <c r="N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C720-8B35-4B5C-BBBC-E611BC1B2FF4}">
  <dimension ref="A1:M12"/>
  <sheetViews>
    <sheetView tabSelected="1" workbookViewId="0">
      <selection activeCell="D15" sqref="D15"/>
    </sheetView>
  </sheetViews>
  <sheetFormatPr defaultRowHeight="15" x14ac:dyDescent="0.25"/>
  <cols>
    <col min="1" max="2" width="14.5703125" bestFit="1" customWidth="1"/>
    <col min="3" max="3" width="11.5703125" bestFit="1" customWidth="1"/>
    <col min="6" max="6" width="14.5703125" bestFit="1" customWidth="1"/>
    <col min="7" max="7" width="11.5703125" bestFit="1" customWidth="1"/>
    <col min="8" max="8" width="25.5703125" bestFit="1" customWidth="1"/>
    <col min="12" max="13" width="11.28515625" bestFit="1" customWidth="1"/>
  </cols>
  <sheetData>
    <row r="1" spans="1:13" x14ac:dyDescent="0.25">
      <c r="A1" s="3" t="s">
        <v>1</v>
      </c>
      <c r="B1" s="3" t="s">
        <v>0</v>
      </c>
      <c r="C1" s="3" t="s">
        <v>2</v>
      </c>
      <c r="F1" s="3" t="s">
        <v>0</v>
      </c>
      <c r="G1" s="3" t="s">
        <v>3</v>
      </c>
      <c r="H1" s="3" t="s">
        <v>4</v>
      </c>
      <c r="K1" s="3" t="s">
        <v>5</v>
      </c>
      <c r="L1" s="3" t="s">
        <v>6</v>
      </c>
      <c r="M1" s="3" t="s">
        <v>40</v>
      </c>
    </row>
    <row r="2" spans="1:13" x14ac:dyDescent="0.25">
      <c r="A2" s="1" t="s">
        <v>15</v>
      </c>
      <c r="B2" s="1" t="s">
        <v>7</v>
      </c>
      <c r="C2" s="1" t="s">
        <v>23</v>
      </c>
      <c r="F2" s="1" t="s">
        <v>7</v>
      </c>
      <c r="G2" s="1">
        <v>9866554433</v>
      </c>
      <c r="H2" s="1" t="s">
        <v>28</v>
      </c>
      <c r="K2" s="1" t="s">
        <v>36</v>
      </c>
      <c r="L2" s="1">
        <v>9866554433</v>
      </c>
      <c r="M2" s="1" t="s">
        <v>41</v>
      </c>
    </row>
    <row r="3" spans="1:13" x14ac:dyDescent="0.25">
      <c r="A3" s="1" t="s">
        <v>16</v>
      </c>
      <c r="B3" s="1" t="s">
        <v>8</v>
      </c>
      <c r="C3" s="1" t="s">
        <v>24</v>
      </c>
      <c r="F3" s="1" t="s">
        <v>8</v>
      </c>
      <c r="G3" s="1">
        <v>9899664433</v>
      </c>
      <c r="H3" s="1" t="s">
        <v>29</v>
      </c>
      <c r="K3" s="1" t="s">
        <v>37</v>
      </c>
      <c r="L3" s="1">
        <v>9899664433</v>
      </c>
      <c r="M3" s="1" t="s">
        <v>41</v>
      </c>
    </row>
    <row r="4" spans="1:13" x14ac:dyDescent="0.25">
      <c r="A4" s="1" t="s">
        <v>17</v>
      </c>
      <c r="B4" s="1" t="s">
        <v>9</v>
      </c>
      <c r="C4" s="1" t="s">
        <v>25</v>
      </c>
      <c r="F4" s="1" t="s">
        <v>9</v>
      </c>
      <c r="G4" s="1">
        <v>9900009988</v>
      </c>
      <c r="H4" s="1" t="s">
        <v>30</v>
      </c>
      <c r="K4" s="1" t="s">
        <v>38</v>
      </c>
      <c r="L4" s="1">
        <v>9900009988</v>
      </c>
      <c r="M4" s="1" t="s">
        <v>42</v>
      </c>
    </row>
    <row r="5" spans="1:13" x14ac:dyDescent="0.25">
      <c r="A5" s="1" t="s">
        <v>18</v>
      </c>
      <c r="B5" s="1" t="s">
        <v>10</v>
      </c>
      <c r="C5" s="1" t="s">
        <v>26</v>
      </c>
      <c r="F5" s="1" t="s">
        <v>10</v>
      </c>
      <c r="G5" s="1">
        <v>9900006665</v>
      </c>
      <c r="H5" s="1" t="s">
        <v>31</v>
      </c>
      <c r="K5" s="1" t="s">
        <v>39</v>
      </c>
      <c r="L5" s="1">
        <v>9900006665</v>
      </c>
      <c r="M5" s="1" t="s">
        <v>43</v>
      </c>
    </row>
    <row r="6" spans="1:13" x14ac:dyDescent="0.25">
      <c r="A6" s="1" t="s">
        <v>19</v>
      </c>
      <c r="B6" s="1" t="s">
        <v>11</v>
      </c>
      <c r="C6" s="1" t="s">
        <v>27</v>
      </c>
      <c r="F6" s="1" t="s">
        <v>11</v>
      </c>
      <c r="G6" s="1">
        <v>3322442266</v>
      </c>
      <c r="H6" s="1" t="s">
        <v>32</v>
      </c>
      <c r="K6" s="1" t="s">
        <v>36</v>
      </c>
      <c r="L6" s="1">
        <v>3322442266</v>
      </c>
      <c r="M6" s="1" t="s">
        <v>43</v>
      </c>
    </row>
    <row r="7" spans="1:13" x14ac:dyDescent="0.25">
      <c r="A7" s="1" t="s">
        <v>20</v>
      </c>
      <c r="B7" s="1" t="s">
        <v>12</v>
      </c>
      <c r="C7" s="1" t="s">
        <v>26</v>
      </c>
      <c r="F7" s="1" t="s">
        <v>12</v>
      </c>
      <c r="G7" s="1">
        <v>9988756565</v>
      </c>
      <c r="H7" s="1" t="s">
        <v>33</v>
      </c>
      <c r="K7" s="1" t="s">
        <v>36</v>
      </c>
      <c r="L7" s="1">
        <v>9988756565</v>
      </c>
      <c r="M7" s="1" t="s">
        <v>42</v>
      </c>
    </row>
    <row r="8" spans="1:13" x14ac:dyDescent="0.25">
      <c r="A8" s="1" t="s">
        <v>21</v>
      </c>
      <c r="B8" s="1" t="s">
        <v>13</v>
      </c>
      <c r="C8" s="1" t="s">
        <v>23</v>
      </c>
      <c r="F8" s="1" t="s">
        <v>13</v>
      </c>
      <c r="G8" s="1">
        <v>9888856565</v>
      </c>
      <c r="H8" s="1" t="s">
        <v>34</v>
      </c>
      <c r="K8" s="1" t="s">
        <v>37</v>
      </c>
      <c r="L8" s="1">
        <v>9888856565</v>
      </c>
      <c r="M8" s="1" t="s">
        <v>42</v>
      </c>
    </row>
    <row r="9" spans="1:13" x14ac:dyDescent="0.25">
      <c r="A9" s="1" t="s">
        <v>22</v>
      </c>
      <c r="B9" s="1" t="s">
        <v>14</v>
      </c>
      <c r="C9" s="1" t="s">
        <v>24</v>
      </c>
      <c r="F9" s="1" t="s">
        <v>14</v>
      </c>
      <c r="G9" s="1">
        <v>9986543434</v>
      </c>
      <c r="H9" s="1" t="s">
        <v>35</v>
      </c>
      <c r="K9" s="1" t="s">
        <v>38</v>
      </c>
      <c r="L9" s="1">
        <v>9986543434</v>
      </c>
      <c r="M9" s="1" t="s">
        <v>41</v>
      </c>
    </row>
    <row r="11" spans="1:13" x14ac:dyDescent="0.25">
      <c r="F11" s="2" t="s">
        <v>1</v>
      </c>
      <c r="G11" s="2" t="s">
        <v>40</v>
      </c>
    </row>
    <row r="12" spans="1:13" x14ac:dyDescent="0.25">
      <c r="F12" s="1" t="s">
        <v>18</v>
      </c>
      <c r="G12" s="1" t="str">
        <f>VLOOKUP(VLOOKUP(VLOOKUP(F12,$A$2:$C$9,2,0),$F$2:$H$9,2,0),L2:M9,2,0)</f>
        <v>Very Good</v>
      </c>
    </row>
  </sheetData>
  <phoneticPr fontId="2" type="noConversion"/>
  <dataValidations count="1">
    <dataValidation type="list" allowBlank="1" showInputMessage="1" showErrorMessage="1" sqref="F12" xr:uid="{B14AC36F-F724-43A9-9B31-B0EB5F5680ED}">
      <formula1>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Q1-Data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2019-12-20T13:15:42Z</dcterms:created>
  <dcterms:modified xsi:type="dcterms:W3CDTF">2021-05-03T09:45:17Z</dcterms:modified>
</cp:coreProperties>
</file>