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REPO\Personal\HARIHAR\"/>
    </mc:Choice>
  </mc:AlternateContent>
  <xr:revisionPtr revIDLastSave="0" documentId="13_ncr:1_{6E2D8382-247A-482B-A184-2A690F8A99DD}" xr6:coauthVersionLast="47" xr6:coauthVersionMax="47" xr10:uidLastSave="{00000000-0000-0000-0000-000000000000}"/>
  <bookViews>
    <workbookView xWindow="57480" yWindow="-120" windowWidth="29040" windowHeight="15720" firstSheet="3" activeTab="7" xr2:uid="{EE559F27-3060-42D0-A474-945E051E05EE}"/>
  </bookViews>
  <sheets>
    <sheet name="लोन" sheetId="1" r:id="rId1"/>
    <sheet name="Rent_Details" sheetId="2" r:id="rId2"/>
    <sheet name="ELECTRIC BILL" sheetId="7" r:id="rId3"/>
    <sheet name="AS ON 15 OCT" sheetId="8" r:id="rId4"/>
    <sheet name="EMI-DETAILS UPDATED AS ON 16-06" sheetId="6" r:id="rId5"/>
    <sheet name="EMI-DETAILS  AS ON 01-DEC-23" sheetId="9" r:id="rId6"/>
    <sheet name="ELECTRIC DETAILS-COMPLETE" sheetId="10" r:id="rId7"/>
    <sheet name="FINAL" sheetId="12" r:id="rId8"/>
    <sheet name="6 DEC" sheetId="11" r:id="rId9"/>
  </sheets>
  <definedNames>
    <definedName name="_xlnm._FilterDatabase" localSheetId="4" hidden="1">'EMI-DETAILS UPDATED AS ON 16-06'!$A$2:$L$31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2" l="1"/>
  <c r="E13" i="12"/>
  <c r="E9" i="12"/>
  <c r="E5" i="12"/>
  <c r="D5" i="12"/>
  <c r="C5" i="12"/>
  <c r="L12" i="9"/>
  <c r="G7" i="9"/>
  <c r="H8" i="10"/>
  <c r="F10" i="11"/>
  <c r="F9" i="11"/>
  <c r="E6" i="11"/>
  <c r="E4" i="11"/>
  <c r="D4" i="11"/>
  <c r="D3" i="11"/>
  <c r="D8" i="8"/>
  <c r="D16" i="8"/>
  <c r="H3" i="9"/>
  <c r="F3" i="9"/>
  <c r="H4" i="9" s="1"/>
  <c r="F4" i="9" s="1"/>
  <c r="B10" i="7"/>
  <c r="B4" i="7"/>
  <c r="B6" i="7" s="1"/>
  <c r="C9" i="1"/>
  <c r="M8" i="1"/>
  <c r="C10" i="1"/>
  <c r="C33" i="1"/>
  <c r="L8" i="1"/>
  <c r="K8" i="1"/>
  <c r="C15" i="2"/>
  <c r="H3" i="6"/>
  <c r="F3" i="6"/>
  <c r="H4" i="6" s="1"/>
  <c r="F4" i="6" s="1"/>
  <c r="H5" i="6" s="1"/>
  <c r="F5" i="6" s="1"/>
  <c r="H6" i="6" s="1"/>
  <c r="F6" i="6" s="1"/>
  <c r="G7" i="6" s="1"/>
  <c r="F1" i="8" l="1"/>
  <c r="H5" i="9"/>
  <c r="F5" i="9" s="1"/>
  <c r="H6" i="9" s="1"/>
  <c r="F6" i="9" s="1"/>
  <c r="H7" i="6"/>
  <c r="F7" i="6" s="1"/>
  <c r="H8" i="6" s="1"/>
  <c r="F8" i="6" s="1"/>
  <c r="H9" i="6" s="1"/>
  <c r="F9" i="6" s="1"/>
  <c r="G10" i="6" s="1"/>
  <c r="J8" i="1"/>
  <c r="F8" i="1"/>
  <c r="G8" i="1"/>
  <c r="H8" i="1"/>
  <c r="I8" i="1"/>
  <c r="E5" i="1"/>
  <c r="E6" i="1"/>
  <c r="E7" i="1"/>
  <c r="E4" i="1"/>
  <c r="D5" i="1"/>
  <c r="D6" i="1"/>
  <c r="D7" i="1"/>
  <c r="D4" i="1"/>
  <c r="C8" i="1"/>
  <c r="H7" i="9" l="1"/>
  <c r="F7" i="9" s="1"/>
  <c r="H8" i="9" s="1"/>
  <c r="F8" i="9" s="1"/>
  <c r="H9" i="9" s="1"/>
  <c r="F9" i="9" s="1"/>
  <c r="G10" i="9" s="1"/>
  <c r="H10" i="9" s="1"/>
  <c r="F10" i="9" s="1"/>
  <c r="H11" i="9" s="1"/>
  <c r="F11" i="9" s="1"/>
  <c r="H10" i="6"/>
  <c r="F10" i="6" s="1"/>
  <c r="H11" i="6" s="1"/>
  <c r="F11" i="6" s="1"/>
  <c r="H12" i="6" s="1"/>
  <c r="F12" i="6" s="1"/>
  <c r="G13" i="6" s="1"/>
  <c r="E8" i="1"/>
  <c r="D8" i="1"/>
  <c r="F12" i="9" l="1"/>
  <c r="G13" i="9" s="1"/>
  <c r="H13" i="9" s="1"/>
  <c r="F13" i="9" s="1"/>
  <c r="H14" i="9" s="1"/>
  <c r="F14" i="9" s="1"/>
  <c r="H15" i="9" s="1"/>
  <c r="F15" i="9" s="1"/>
  <c r="H12" i="9"/>
  <c r="C11" i="1"/>
  <c r="H13" i="6"/>
  <c r="F13" i="6" s="1"/>
  <c r="H14" i="6" s="1"/>
  <c r="F14" i="6" s="1"/>
  <c r="H15" i="6" s="1"/>
  <c r="F15" i="6" s="1"/>
  <c r="G16" i="6" s="1"/>
  <c r="G16" i="9" l="1"/>
  <c r="H16" i="9" s="1"/>
  <c r="F16" i="9" s="1"/>
  <c r="H17" i="9" s="1"/>
  <c r="F17" i="9" s="1"/>
  <c r="H18" i="9" s="1"/>
  <c r="F18" i="9" s="1"/>
  <c r="H16" i="6"/>
  <c r="F16" i="6" s="1"/>
  <c r="H17" i="6" s="1"/>
  <c r="F17" i="6" s="1"/>
  <c r="H18" i="6" s="1"/>
  <c r="F18" i="6" s="1"/>
  <c r="G19" i="6" s="1"/>
  <c r="G19" i="9" l="1"/>
  <c r="H19" i="9" s="1"/>
  <c r="F19" i="9" s="1"/>
  <c r="H20" i="9" s="1"/>
  <c r="F20" i="9" s="1"/>
  <c r="H21" i="9" s="1"/>
  <c r="F21" i="9" s="1"/>
  <c r="H19" i="6"/>
  <c r="F19" i="6" s="1"/>
  <c r="H20" i="6" s="1"/>
  <c r="F20" i="6" s="1"/>
  <c r="H21" i="6" s="1"/>
  <c r="F21" i="6" s="1"/>
  <c r="G22" i="6" s="1"/>
  <c r="G22" i="9" l="1"/>
  <c r="H22" i="9" s="1"/>
  <c r="F22" i="9" s="1"/>
  <c r="H23" i="9" s="1"/>
  <c r="F23" i="9" s="1"/>
  <c r="H24" i="9" s="1"/>
  <c r="F24" i="9" s="1"/>
  <c r="H22" i="6"/>
  <c r="F22" i="6" s="1"/>
  <c r="H23" i="6" s="1"/>
  <c r="F23" i="6" s="1"/>
  <c r="H24" i="6" s="1"/>
  <c r="F24" i="6" s="1"/>
  <c r="G25" i="9" l="1"/>
  <c r="H25" i="9" s="1"/>
  <c r="F25" i="9" s="1"/>
  <c r="H26" i="9" s="1"/>
  <c r="F26" i="9" s="1"/>
  <c r="H27" i="9" s="1"/>
  <c r="F27" i="9" s="1"/>
  <c r="G25" i="6"/>
  <c r="H25" i="6" s="1"/>
  <c r="F25" i="6" s="1"/>
  <c r="H26" i="6" s="1"/>
  <c r="F26" i="6" s="1"/>
  <c r="H27" i="6" s="1"/>
  <c r="F27" i="6" s="1"/>
  <c r="G28" i="6" s="1"/>
  <c r="H28" i="6" s="1"/>
  <c r="F28" i="6" s="1"/>
  <c r="H29" i="6" s="1"/>
  <c r="F29" i="6" s="1"/>
  <c r="H30" i="6" s="1"/>
  <c r="F30" i="6" s="1"/>
  <c r="G31" i="6" s="1"/>
  <c r="H31" i="6" s="1"/>
  <c r="F31" i="6" s="1"/>
  <c r="G28" i="9" l="1"/>
  <c r="H28" i="9" s="1"/>
  <c r="F28" i="9" s="1"/>
  <c r="H29" i="9" s="1"/>
  <c r="F29" i="9" s="1"/>
  <c r="H30" i="9" s="1"/>
  <c r="F30" i="9" s="1"/>
  <c r="G31" i="9" l="1"/>
  <c r="H31" i="9" s="1"/>
  <c r="F31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PRAVEEN SINGH</author>
    <author>tc={5801B20A-FE7E-46EA-B6BE-5B00BFE443AC}</author>
  </authors>
  <commentList>
    <comment ref="C8" authorId="0" shapeId="0" xr:uid="{83C2E79A-CCF6-4AC8-BE7E-49EAE323E08C}">
      <text>
        <r>
          <rPr>
            <b/>
            <sz val="9"/>
            <color indexed="81"/>
            <rFont val="Tahoma"/>
            <family val="2"/>
          </rPr>
          <t>PRAVEEN SINGH:</t>
        </r>
        <r>
          <rPr>
            <sz val="9"/>
            <color indexed="81"/>
            <rFont val="Tahoma"/>
            <family val="2"/>
          </rPr>
          <t xml:space="preserve">
ये पैसा जो आपने उधार लिया था उसमे कटा है|</t>
        </r>
      </text>
    </comment>
    <comment ref="C9" authorId="0" shapeId="0" xr:uid="{1AB2DD3B-1E85-47A1-B217-3F1459B6DE9F}">
      <text>
        <r>
          <rPr>
            <b/>
            <sz val="9"/>
            <color indexed="81"/>
            <rFont val="Tahoma"/>
            <family val="2"/>
          </rPr>
          <t>PRAVEEN SINGH:</t>
        </r>
        <r>
          <rPr>
            <sz val="9"/>
            <color indexed="81"/>
            <rFont val="Tahoma"/>
            <family val="2"/>
          </rPr>
          <t xml:space="preserve">
ये पैसा जो आपने उधार लिया था उसमे कटा है|</t>
        </r>
      </text>
    </comment>
    <comment ref="C10" authorId="0" shapeId="0" xr:uid="{0229A509-9A92-4197-B36C-4F5F6605768D}">
      <text>
        <r>
          <rPr>
            <b/>
            <sz val="9"/>
            <color indexed="81"/>
            <rFont val="Tahoma"/>
            <family val="2"/>
          </rPr>
          <t>PRAVEEN SINGH:</t>
        </r>
        <r>
          <rPr>
            <sz val="9"/>
            <color indexed="81"/>
            <rFont val="Tahoma"/>
            <family val="2"/>
          </rPr>
          <t xml:space="preserve">
ये पैसा जो आपने उधार लिया था उसमे कटा है|</t>
        </r>
      </text>
    </comment>
    <comment ref="C11" authorId="0" shapeId="0" xr:uid="{7F8BB80C-C0E2-4118-9C47-30AB0AC117D5}">
      <text>
        <r>
          <rPr>
            <b/>
            <sz val="9"/>
            <color indexed="81"/>
            <rFont val="Tahoma"/>
            <family val="2"/>
          </rPr>
          <t>PRAVEEN SINGH:</t>
        </r>
        <r>
          <rPr>
            <sz val="9"/>
            <color indexed="81"/>
            <rFont val="Tahoma"/>
            <family val="2"/>
          </rPr>
          <t xml:space="preserve">
ये पैसा जो आपने उधार लिया था उसमे कटा है|</t>
        </r>
      </text>
    </comment>
    <comment ref="C12" authorId="0" shapeId="0" xr:uid="{59A8ED39-3566-44DE-A8D3-A69FCA34FDB7}">
      <text>
        <r>
          <rPr>
            <b/>
            <sz val="9"/>
            <color indexed="81"/>
            <rFont val="Tahoma"/>
            <family val="2"/>
          </rPr>
          <t>PRAVEEN SINGH:</t>
        </r>
        <r>
          <rPr>
            <sz val="9"/>
            <color indexed="81"/>
            <rFont val="Tahoma"/>
            <family val="2"/>
          </rPr>
          <t xml:space="preserve">
ये पैसा जो आपने उधार लिया था उसमे कटा है|</t>
        </r>
      </text>
    </comment>
    <comment ref="C14" authorId="1" shapeId="0" xr:uid="{5801B20A-FE7E-46EA-B6BE-5B00BFE443A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2900  AARIF NE GOOGLE PAY ME TRANSFER KIYA </t>
      </text>
    </comment>
  </commentList>
</comments>
</file>

<file path=xl/sharedStrings.xml><?xml version="1.0" encoding="utf-8"?>
<sst xmlns="http://schemas.openxmlformats.org/spreadsheetml/2006/main" count="271" uniqueCount="146">
  <si>
    <t>दिनांक</t>
  </si>
  <si>
    <t>विवरण</t>
  </si>
  <si>
    <t>डेबिट राशि</t>
  </si>
  <si>
    <t>आप को उधार दिया</t>
  </si>
  <si>
    <t>कुल राशि</t>
  </si>
  <si>
    <t>अप्रैल माह का किराया</t>
  </si>
  <si>
    <t>विजली 80 यूनिट 80X7=</t>
  </si>
  <si>
    <t>राशि</t>
  </si>
  <si>
    <t>एक माह का किराया एडवांस</t>
  </si>
  <si>
    <t>फ़रवरी माह का किराया</t>
  </si>
  <si>
    <t>मार्च माह का किराया</t>
  </si>
  <si>
    <t>फ्लैट के किराये का विवरण</t>
  </si>
  <si>
    <t>मई माह का किराया</t>
  </si>
  <si>
    <t>विजली 50 यूनिट 50X7=</t>
  </si>
  <si>
    <t>विजली 301-130= 171यूनिट 171X7=</t>
  </si>
  <si>
    <t xml:space="preserve">व्याज  मार्च </t>
  </si>
  <si>
    <t>व्याज  अप्रैल</t>
  </si>
  <si>
    <t>लोन राशि</t>
  </si>
  <si>
    <t>शेष राशि</t>
  </si>
  <si>
    <t xml:space="preserve">कुल लोन + व्याज </t>
  </si>
  <si>
    <t xml:space="preserve">कुल किराया + बिजली </t>
  </si>
  <si>
    <t xml:space="preserve">लोन से दिये गए किराये का विवरण </t>
  </si>
  <si>
    <t>व्याज  जून</t>
  </si>
  <si>
    <t>व्याज  जुलाई</t>
  </si>
  <si>
    <t>बिजली</t>
  </si>
  <si>
    <t>जून माह का किराया</t>
  </si>
  <si>
    <t>जुलाई माह का किराया</t>
  </si>
  <si>
    <t>अगस्त माह का किराया</t>
  </si>
  <si>
    <t>व्याज  अगस्त</t>
  </si>
  <si>
    <t>सितम्बर माह का किराया</t>
  </si>
  <si>
    <t xml:space="preserve">हरिहर किशोर पाण्डेय मकान मालिक </t>
  </si>
  <si>
    <t>लोनऔर ब्याज का विवरण</t>
  </si>
  <si>
    <t>HARIHAR KISHOR PANDEY</t>
  </si>
  <si>
    <t>INT-APR</t>
  </si>
  <si>
    <t>INT-MAR</t>
  </si>
  <si>
    <t>INT-MAY</t>
  </si>
  <si>
    <t>INT-JUN</t>
  </si>
  <si>
    <t>INT-AUG</t>
  </si>
  <si>
    <t>INT-SEP</t>
  </si>
  <si>
    <t>Pmt No.</t>
  </si>
  <si>
    <t>Payment Date</t>
  </si>
  <si>
    <t>Beginning Balance</t>
  </si>
  <si>
    <t>Payment</t>
  </si>
  <si>
    <t>Principal</t>
  </si>
  <si>
    <t>Interest</t>
  </si>
  <si>
    <t>Ending 
Balance</t>
  </si>
  <si>
    <t>Particulart</t>
  </si>
  <si>
    <t xml:space="preserve">Loan Amount </t>
  </si>
  <si>
    <t>Rent-APR</t>
  </si>
  <si>
    <t>Electric 80X7</t>
  </si>
  <si>
    <t>Rent-MAY</t>
  </si>
  <si>
    <t>Electric 171X7</t>
  </si>
  <si>
    <t>Rent-JUN</t>
  </si>
  <si>
    <t>बिजली 725-301= 425 यूनिट 425X7=</t>
  </si>
  <si>
    <t>INT-JULY</t>
  </si>
  <si>
    <t>Rent Aug</t>
  </si>
  <si>
    <t>Rent-JULY</t>
  </si>
  <si>
    <t>Rent-SEP</t>
  </si>
  <si>
    <t>व्याज  सितम्बर</t>
  </si>
  <si>
    <t>अक्तूबर</t>
  </si>
  <si>
    <t>बिजली 719-301= 418 यूनिट 418X7=</t>
  </si>
  <si>
    <t>व्याज मई</t>
  </si>
  <si>
    <t xml:space="preserve">Electric </t>
  </si>
  <si>
    <t>Rent-OCT</t>
  </si>
  <si>
    <t>Rent-NOV</t>
  </si>
  <si>
    <t>INT-OCT</t>
  </si>
  <si>
    <t>INT-NOV</t>
  </si>
  <si>
    <t>बिजली मेरा (418x7=2926) आरिफ़ (2900)  पहले का बकाया  2041</t>
  </si>
  <si>
    <t>STATUS</t>
  </si>
  <si>
    <t>DONE</t>
  </si>
  <si>
    <t>PENDING</t>
  </si>
  <si>
    <t>नवम्बर</t>
  </si>
  <si>
    <t>व्याज  अक्तूबर</t>
  </si>
  <si>
    <t>व्याज  नवम्बर</t>
  </si>
  <si>
    <t>दिसम्बर</t>
  </si>
  <si>
    <t>व्याज  दिसम्बर</t>
  </si>
  <si>
    <t>Electric</t>
  </si>
  <si>
    <t xml:space="preserve"> Paid By Me (719 -301 Unit) 418 X 7 =2926 Paid on 17 June</t>
  </si>
  <si>
    <t xml:space="preserve"> Paid By Me  (1215 -719) Unit 498 X 7 =3472 paid by me </t>
  </si>
  <si>
    <t>DISCRIPTION</t>
  </si>
  <si>
    <t>AMOUNT</t>
  </si>
  <si>
    <t>PREVIOUS BILL</t>
  </si>
  <si>
    <t>TOTAL</t>
  </si>
  <si>
    <t>CURRENT MONTH UNIT-1421</t>
  </si>
  <si>
    <t>FIRST FLOOR BILL 318 X 7</t>
  </si>
  <si>
    <t>GROUND FLOOR</t>
  </si>
  <si>
    <t>PREVIOU UNIT</t>
  </si>
  <si>
    <t>PRESENT UNIT</t>
  </si>
  <si>
    <t>TOTAL UNIT</t>
  </si>
  <si>
    <t xml:space="preserve"> (1533 -1215) Unit 318 X 7 =2226 paid by me cash Given to You By Guard</t>
  </si>
  <si>
    <t>(1820 -1533) Unit 287 X 7 =2009 PAID ONLINE AS ON 9 SEP</t>
  </si>
  <si>
    <t>Rent-DEC</t>
  </si>
  <si>
    <t>INT-DEC</t>
  </si>
  <si>
    <t>FINAL TILL DEC</t>
  </si>
  <si>
    <t>SR NO</t>
  </si>
  <si>
    <t>DESCRIPTION</t>
  </si>
  <si>
    <t>AS ON 24 SEP</t>
  </si>
  <si>
    <t>AS ON 7 OCT 8500 + 1500 INT</t>
  </si>
  <si>
    <t>AS ON 1 OCT RENT</t>
  </si>
  <si>
    <t>AS ON 1 OCT ELECTRIC</t>
  </si>
  <si>
    <t>LOAN</t>
  </si>
  <si>
    <t>AS ON 13 OCT 2023</t>
  </si>
  <si>
    <t>(ADVANCE PAID TO YOU 2000 X 3 = 6000 AS ON 09 SEP ),( 2300 FOR LABOUR SIFTING),(TRANSFER -3200 ON 24 SEP), (ELECTRIC JOINT-5000 ON 28 SEP)  - 5000 ELECTRIC</t>
  </si>
  <si>
    <t>INTREST OF 20000</t>
  </si>
  <si>
    <t>EXPENSE PENDING</t>
  </si>
  <si>
    <t>AS ON 1 NOV RENT</t>
  </si>
  <si>
    <t>(PENDING) Miter Current as on today : 2242  Miter Previous month : 2094   (2242- 2094 = 148 ) 148 7 = 1036
Total Electric Bill Amount 1036</t>
  </si>
  <si>
    <t>AS ON 7 OCT 8500 + 1500 INT =10000</t>
  </si>
  <si>
    <t>INT-JAN</t>
  </si>
  <si>
    <t>Rent-JAN</t>
  </si>
  <si>
    <t>INT-FEB</t>
  </si>
  <si>
    <t>Rent-FEB</t>
  </si>
  <si>
    <t>Rent-MAR</t>
  </si>
  <si>
    <t>AS ON TODAY</t>
  </si>
  <si>
    <t>INTREST NOV</t>
  </si>
  <si>
    <t>TILL TODAY</t>
  </si>
  <si>
    <t>Paid By You (301-130) = Unit  172 X7= 1197</t>
  </si>
  <si>
    <t>Paid By You  560 (130-50) Unit 80 X7 = 560</t>
  </si>
  <si>
    <t xml:space="preserve">(PENDING) Miter Current as on today : 2094  Miter Previous month : 1820   2094 -1820 = Unit 274  274x 7 = 1918 </t>
  </si>
  <si>
    <t>(PENDING) Miter Current as on today : 2242  Miter Previous month : 2094   (2242- 2094 = 148 ) 148 X 7 = 1036
Total Electric Bill Amount 1036</t>
  </si>
  <si>
    <t>(PENDING) Miter Current as on today : 2094  Miter Previous month : 1820   2094 -1820 = 274  274 x 7 = 1918
Total Electric Bill Amount 1918</t>
  </si>
  <si>
    <t>(PENDING) Miter Current as on today : 2242  Miter Previous month : 2094   (2242- 2094 = 148 ) 148 x 7 = 1036
Total Electric Bill Amount 1036</t>
  </si>
  <si>
    <t>PREVIOUS</t>
  </si>
  <si>
    <t>CURRENT</t>
  </si>
  <si>
    <t>MITER CHANGE -16-11-2023</t>
  </si>
  <si>
    <t xml:space="preserve"> AS ON 6-DEC-2023 MY  (2341-2242 = 79 ) 99 x 7 = 693</t>
  </si>
  <si>
    <t>TOTAL 171</t>
  </si>
  <si>
    <t>AFTER CHANGE</t>
  </si>
  <si>
    <t>NEW MITER</t>
  </si>
  <si>
    <t xml:space="preserve">TOTAL </t>
  </si>
  <si>
    <t>(PENDING) Miter Current as on today : 2341  Miter Previous month : 2242   (2341-2242 = 79 ) 99 x 7 = 693
Total Electric Bill Amount 693</t>
  </si>
  <si>
    <t>PAID 10000 ON 3 DEC</t>
  </si>
  <si>
    <t>MONTH</t>
  </si>
  <si>
    <t>RENT</t>
  </si>
  <si>
    <t>ELECTRIC</t>
  </si>
  <si>
    <t>INTREST</t>
  </si>
  <si>
    <t>OCT</t>
  </si>
  <si>
    <t>NOV</t>
  </si>
  <si>
    <t>DEC</t>
  </si>
  <si>
    <t>OPENING BALANCE AS ON 17 SEP</t>
  </si>
  <si>
    <t>TOTAL INTREST</t>
  </si>
  <si>
    <t>TOTAL OUTSTANDING</t>
  </si>
  <si>
    <t>TOTAL RENT</t>
  </si>
  <si>
    <t>TOTAL ELECTRIC</t>
  </si>
  <si>
    <t>TOTAL PAID</t>
  </si>
  <si>
    <t>AS ON TODAY 31 DEC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</si>
</sst>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mmmyyyy"/>
    <numFmt numFmtId="165" formatCode="[$-F800]dddd\,\ mmmm\ dd\,\ yyyy"/>
  </numFmts>
  <fonts count="3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9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theme="0"/>
      </right>
      <top/>
      <bottom/>
      <diagonal/>
    </border>
    <border>
      <left/>
      <right/>
      <top style="double">
        <color theme="0"/>
      </top>
      <bottom/>
      <diagonal/>
    </border>
    <border>
      <left style="double">
        <color theme="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14" fillId="7" borderId="0" applyNumberFormat="0" applyBorder="0" applyAlignment="0" applyProtection="0"/>
    <xf numFmtId="0" fontId="16" fillId="9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12" applyNumberFormat="0" applyAlignment="0" applyProtection="0"/>
    <xf numFmtId="0" fontId="15" fillId="18" borderId="21" applyNumberFormat="0" applyAlignment="0" applyProtection="0"/>
    <xf numFmtId="0" fontId="16" fillId="19" borderId="0" applyNumberFormat="0" applyBorder="0" applyAlignment="0" applyProtection="0"/>
    <xf numFmtId="0" fontId="16" fillId="21" borderId="0" applyNumberFormat="0" applyBorder="0" applyAlignment="0" applyProtection="0"/>
  </cellStyleXfs>
  <cellXfs count="153">
    <xf numFmtId="0" fontId="0" fillId="0" borderId="0" xfId="0"/>
    <xf numFmtId="0" fontId="2" fillId="2" borderId="1" xfId="0" applyFont="1" applyFill="1" applyBorder="1"/>
    <xf numFmtId="14" fontId="0" fillId="2" borderId="1" xfId="0" applyNumberFormat="1" applyFill="1" applyBorder="1"/>
    <xf numFmtId="0" fontId="1" fillId="2" borderId="1" xfId="0" applyFont="1" applyFill="1" applyBorder="1"/>
    <xf numFmtId="0" fontId="3" fillId="2" borderId="1" xfId="0" applyFont="1" applyFill="1" applyBorder="1"/>
    <xf numFmtId="0" fontId="2" fillId="3" borderId="1" xfId="0" applyFont="1" applyFill="1" applyBorder="1"/>
    <xf numFmtId="14" fontId="0" fillId="3" borderId="1" xfId="0" applyNumberFormat="1" applyFill="1" applyBorder="1"/>
    <xf numFmtId="0" fontId="1" fillId="3" borderId="1" xfId="0" applyFont="1" applyFill="1" applyBorder="1"/>
    <xf numFmtId="0" fontId="4" fillId="3" borderId="1" xfId="0" applyFont="1" applyFill="1" applyBorder="1"/>
    <xf numFmtId="14" fontId="1" fillId="3" borderId="1" xfId="0" applyNumberFormat="1" applyFont="1" applyFill="1" applyBorder="1"/>
    <xf numFmtId="0" fontId="7" fillId="3" borderId="1" xfId="0" applyFont="1" applyFill="1" applyBorder="1"/>
    <xf numFmtId="0" fontId="9" fillId="0" borderId="0" xfId="0" applyFont="1"/>
    <xf numFmtId="0" fontId="10" fillId="0" borderId="0" xfId="0" applyFont="1" applyAlignment="1">
      <alignment horizontal="center"/>
    </xf>
    <xf numFmtId="0" fontId="12" fillId="3" borderId="1" xfId="0" applyFont="1" applyFill="1" applyBorder="1"/>
    <xf numFmtId="0" fontId="11" fillId="3" borderId="1" xfId="0" applyFont="1" applyFill="1" applyBorder="1"/>
    <xf numFmtId="0" fontId="13" fillId="0" borderId="0" xfId="0" applyFont="1"/>
    <xf numFmtId="0" fontId="0" fillId="0" borderId="0" xfId="0" applyAlignment="1">
      <alignment vertical="center"/>
    </xf>
    <xf numFmtId="0" fontId="14" fillId="7" borderId="1" xfId="1" applyBorder="1"/>
    <xf numFmtId="14" fontId="14" fillId="7" borderId="1" xfId="1" applyNumberFormat="1" applyBorder="1"/>
    <xf numFmtId="0" fontId="0" fillId="8" borderId="1" xfId="0" applyFill="1" applyBorder="1" applyAlignment="1">
      <alignment horizontal="center"/>
    </xf>
    <xf numFmtId="14" fontId="1" fillId="10" borderId="1" xfId="0" applyNumberFormat="1" applyFont="1" applyFill="1" applyBorder="1"/>
    <xf numFmtId="0" fontId="1" fillId="10" borderId="1" xfId="0" applyFont="1" applyFill="1" applyBorder="1"/>
    <xf numFmtId="9" fontId="0" fillId="0" borderId="0" xfId="0" applyNumberFormat="1"/>
    <xf numFmtId="0" fontId="15" fillId="8" borderId="5" xfId="2" applyFont="1" applyFill="1" applyBorder="1"/>
    <xf numFmtId="0" fontId="15" fillId="8" borderId="5" xfId="2" applyFont="1" applyFill="1" applyBorder="1" applyAlignment="1">
      <alignment wrapText="1"/>
    </xf>
    <xf numFmtId="0" fontId="0" fillId="0" borderId="0" xfId="0" applyAlignment="1">
      <alignment wrapText="1"/>
    </xf>
    <xf numFmtId="0" fontId="18" fillId="9" borderId="6" xfId="2" applyFont="1" applyBorder="1" applyAlignment="1">
      <alignment vertical="center"/>
    </xf>
    <xf numFmtId="164" fontId="18" fillId="9" borderId="6" xfId="2" applyNumberFormat="1" applyFont="1" applyBorder="1" applyAlignment="1">
      <alignment vertical="center"/>
    </xf>
    <xf numFmtId="0" fontId="18" fillId="9" borderId="6" xfId="2" applyFont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18" fillId="9" borderId="1" xfId="2" applyFont="1" applyBorder="1" applyAlignment="1">
      <alignment vertical="center"/>
    </xf>
    <xf numFmtId="164" fontId="18" fillId="9" borderId="1" xfId="2" applyNumberFormat="1" applyFont="1" applyBorder="1" applyAlignment="1">
      <alignment vertical="center"/>
    </xf>
    <xf numFmtId="0" fontId="18" fillId="9" borderId="1" xfId="2" applyFont="1" applyBorder="1" applyAlignment="1">
      <alignment vertical="center" wrapText="1"/>
    </xf>
    <xf numFmtId="0" fontId="17" fillId="9" borderId="1" xfId="2" applyFont="1" applyBorder="1" applyAlignment="1">
      <alignment vertical="center"/>
    </xf>
    <xf numFmtId="164" fontId="17" fillId="9" borderId="1" xfId="2" applyNumberFormat="1" applyFont="1" applyBorder="1" applyAlignment="1">
      <alignment vertical="center"/>
    </xf>
    <xf numFmtId="0" fontId="17" fillId="9" borderId="1" xfId="2" applyFont="1" applyBorder="1" applyAlignment="1">
      <alignment vertical="center" wrapText="1"/>
    </xf>
    <xf numFmtId="0" fontId="20" fillId="10" borderId="1" xfId="2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2" fillId="0" borderId="0" xfId="0" applyFont="1"/>
    <xf numFmtId="0" fontId="22" fillId="12" borderId="1" xfId="4" applyBorder="1"/>
    <xf numFmtId="0" fontId="21" fillId="11" borderId="1" xfId="3" applyBorder="1"/>
    <xf numFmtId="0" fontId="1" fillId="0" borderId="1" xfId="0" applyFont="1" applyBorder="1"/>
    <xf numFmtId="0" fontId="23" fillId="13" borderId="1" xfId="5" applyBorder="1"/>
    <xf numFmtId="0" fontId="24" fillId="14" borderId="12" xfId="6"/>
    <xf numFmtId="0" fontId="25" fillId="14" borderId="12" xfId="6" applyFont="1"/>
    <xf numFmtId="0" fontId="17" fillId="10" borderId="1" xfId="2" applyFont="1" applyFill="1" applyBorder="1" applyAlignment="1">
      <alignment vertical="center"/>
    </xf>
    <xf numFmtId="164" fontId="17" fillId="10" borderId="1" xfId="2" applyNumberFormat="1" applyFont="1" applyFill="1" applyBorder="1" applyAlignment="1">
      <alignment vertical="center"/>
    </xf>
    <xf numFmtId="0" fontId="17" fillId="10" borderId="1" xfId="2" applyFont="1" applyFill="1" applyBorder="1" applyAlignment="1">
      <alignment vertical="center" wrapText="1"/>
    </xf>
    <xf numFmtId="0" fontId="26" fillId="9" borderId="1" xfId="2" applyFont="1" applyBorder="1" applyAlignment="1">
      <alignment vertical="center"/>
    </xf>
    <xf numFmtId="164" fontId="26" fillId="9" borderId="1" xfId="2" applyNumberFormat="1" applyFont="1" applyBorder="1" applyAlignment="1">
      <alignment vertical="center"/>
    </xf>
    <xf numFmtId="0" fontId="26" fillId="9" borderId="1" xfId="2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2" fillId="15" borderId="1" xfId="2" applyFont="1" applyFill="1" applyBorder="1" applyAlignment="1">
      <alignment vertical="center"/>
    </xf>
    <xf numFmtId="164" fontId="2" fillId="15" borderId="1" xfId="2" applyNumberFormat="1" applyFont="1" applyFill="1" applyBorder="1" applyAlignment="1">
      <alignment vertical="center"/>
    </xf>
    <xf numFmtId="0" fontId="27" fillId="15" borderId="1" xfId="2" applyFont="1" applyFill="1" applyBorder="1" applyAlignment="1">
      <alignment vertical="center" wrapText="1"/>
    </xf>
    <xf numFmtId="0" fontId="16" fillId="15" borderId="0" xfId="0" applyFont="1" applyFill="1" applyAlignment="1">
      <alignment vertical="center"/>
    </xf>
    <xf numFmtId="0" fontId="0" fillId="0" borderId="1" xfId="0" applyBorder="1"/>
    <xf numFmtId="0" fontId="2" fillId="10" borderId="13" xfId="0" applyFont="1" applyFill="1" applyBorder="1"/>
    <xf numFmtId="0" fontId="2" fillId="10" borderId="14" xfId="0" applyFont="1" applyFill="1" applyBorder="1"/>
    <xf numFmtId="0" fontId="2" fillId="10" borderId="15" xfId="0" applyFont="1" applyFill="1" applyBorder="1"/>
    <xf numFmtId="0" fontId="0" fillId="0" borderId="16" xfId="0" applyBorder="1"/>
    <xf numFmtId="3" fontId="0" fillId="0" borderId="17" xfId="0" applyNumberFormat="1" applyBorder="1"/>
    <xf numFmtId="3" fontId="2" fillId="16" borderId="20" xfId="0" applyNumberFormat="1" applyFont="1" applyFill="1" applyBorder="1"/>
    <xf numFmtId="0" fontId="29" fillId="10" borderId="1" xfId="2" applyFont="1" applyFill="1" applyBorder="1" applyAlignment="1">
      <alignment vertical="center"/>
    </xf>
    <xf numFmtId="164" fontId="29" fillId="10" borderId="1" xfId="2" applyNumberFormat="1" applyFont="1" applyFill="1" applyBorder="1" applyAlignment="1">
      <alignment vertical="center"/>
    </xf>
    <xf numFmtId="0" fontId="29" fillId="10" borderId="1" xfId="2" applyFont="1" applyFill="1" applyBorder="1" applyAlignment="1">
      <alignment vertical="center" wrapText="1"/>
    </xf>
    <xf numFmtId="0" fontId="30" fillId="9" borderId="1" xfId="2" applyFont="1" applyBorder="1" applyAlignment="1">
      <alignment vertical="center"/>
    </xf>
    <xf numFmtId="0" fontId="31" fillId="0" borderId="0" xfId="0" applyFont="1" applyAlignment="1">
      <alignment vertical="center"/>
    </xf>
    <xf numFmtId="0" fontId="0" fillId="0" borderId="22" xfId="0" applyBorder="1"/>
    <xf numFmtId="3" fontId="0" fillId="0" borderId="23" xfId="0" applyNumberFormat="1" applyBorder="1"/>
    <xf numFmtId="0" fontId="18" fillId="3" borderId="1" xfId="2" applyFont="1" applyFill="1" applyBorder="1" applyAlignment="1">
      <alignment vertical="center"/>
    </xf>
    <xf numFmtId="164" fontId="29" fillId="3" borderId="1" xfId="2" applyNumberFormat="1" applyFont="1" applyFill="1" applyBorder="1" applyAlignment="1">
      <alignment vertical="center"/>
    </xf>
    <xf numFmtId="0" fontId="29" fillId="3" borderId="1" xfId="2" applyFont="1" applyFill="1" applyBorder="1" applyAlignment="1">
      <alignment vertical="center" wrapText="1"/>
    </xf>
    <xf numFmtId="0" fontId="17" fillId="9" borderId="6" xfId="2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8" fillId="3" borderId="6" xfId="2" applyFont="1" applyFill="1" applyBorder="1" applyAlignment="1">
      <alignment vertical="center"/>
    </xf>
    <xf numFmtId="164" fontId="17" fillId="3" borderId="1" xfId="2" applyNumberFormat="1" applyFont="1" applyFill="1" applyBorder="1" applyAlignment="1">
      <alignment vertical="center"/>
    </xf>
    <xf numFmtId="0" fontId="17" fillId="3" borderId="1" xfId="2" applyFont="1" applyFill="1" applyBorder="1" applyAlignment="1">
      <alignment vertical="center"/>
    </xf>
    <xf numFmtId="0" fontId="20" fillId="3" borderId="1" xfId="2" applyFont="1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30" fillId="3" borderId="1" xfId="2" applyFont="1" applyFill="1" applyBorder="1" applyAlignment="1">
      <alignment vertical="center"/>
    </xf>
    <xf numFmtId="0" fontId="31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5" fillId="18" borderId="21" xfId="7" applyAlignment="1">
      <alignment vertical="center"/>
    </xf>
    <xf numFmtId="165" fontId="16" fillId="19" borderId="1" xfId="8" applyNumberFormat="1" applyBorder="1"/>
    <xf numFmtId="0" fontId="16" fillId="19" borderId="1" xfId="8" applyBorder="1"/>
    <xf numFmtId="0" fontId="16" fillId="19" borderId="1" xfId="8" applyBorder="1" applyAlignment="1">
      <alignment wrapText="1"/>
    </xf>
    <xf numFmtId="0" fontId="32" fillId="7" borderId="1" xfId="1" applyFont="1" applyBorder="1" applyAlignment="1">
      <alignment vertical="center"/>
    </xf>
    <xf numFmtId="165" fontId="16" fillId="20" borderId="1" xfId="8" applyNumberFormat="1" applyFill="1" applyBorder="1"/>
    <xf numFmtId="0" fontId="16" fillId="20" borderId="1" xfId="8" applyFill="1" applyBorder="1"/>
    <xf numFmtId="0" fontId="16" fillId="20" borderId="1" xfId="8" applyFill="1" applyBorder="1" applyAlignment="1">
      <alignment wrapText="1"/>
    </xf>
    <xf numFmtId="0" fontId="15" fillId="13" borderId="1" xfId="5" applyFont="1" applyBorder="1"/>
    <xf numFmtId="0" fontId="15" fillId="13" borderId="1" xfId="5" applyFont="1" applyBorder="1" applyAlignment="1">
      <alignment wrapText="1"/>
    </xf>
    <xf numFmtId="16" fontId="0" fillId="10" borderId="1" xfId="0" applyNumberFormat="1" applyFill="1" applyBorder="1"/>
    <xf numFmtId="0" fontId="0" fillId="10" borderId="1" xfId="0" applyFill="1" applyBorder="1"/>
    <xf numFmtId="0" fontId="14" fillId="7" borderId="0" xfId="1"/>
    <xf numFmtId="0" fontId="16" fillId="21" borderId="0" xfId="9"/>
    <xf numFmtId="0" fontId="23" fillId="13" borderId="0" xfId="5"/>
    <xf numFmtId="0" fontId="17" fillId="0" borderId="0" xfId="0" applyFont="1"/>
    <xf numFmtId="0" fontId="2" fillId="22" borderId="0" xfId="0" applyFont="1" applyFill="1" applyAlignment="1">
      <alignment vertical="center"/>
    </xf>
    <xf numFmtId="0" fontId="0" fillId="22" borderId="0" xfId="0" applyFill="1" applyAlignment="1">
      <alignment vertical="center"/>
    </xf>
    <xf numFmtId="0" fontId="2" fillId="23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2" fillId="16" borderId="18" xfId="0" applyFont="1" applyFill="1" applyBorder="1" applyAlignment="1">
      <alignment horizontal="center"/>
    </xf>
    <xf numFmtId="0" fontId="2" fillId="16" borderId="19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8" fillId="17" borderId="0" xfId="0" applyFont="1" applyFill="1" applyAlignment="1">
      <alignment horizontal="center"/>
    </xf>
    <xf numFmtId="0" fontId="19" fillId="8" borderId="9" xfId="2" applyFont="1" applyFill="1" applyBorder="1" applyAlignment="1">
      <alignment horizontal="center"/>
    </xf>
    <xf numFmtId="0" fontId="19" fillId="8" borderId="0" xfId="2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1" fillId="11" borderId="1" xfId="3" applyBorder="1" applyAlignment="1">
      <alignment horizontal="center" vertical="center"/>
    </xf>
    <xf numFmtId="0" fontId="0" fillId="0" borderId="0" xfId="0" applyBorder="1"/>
    <xf numFmtId="0" fontId="34" fillId="0" borderId="1" xfId="0" applyFont="1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7" borderId="25" xfId="1" applyBorder="1"/>
    <xf numFmtId="0" fontId="14" fillId="7" borderId="26" xfId="1" applyBorder="1"/>
    <xf numFmtId="0" fontId="14" fillId="7" borderId="27" xfId="1" applyBorder="1"/>
    <xf numFmtId="0" fontId="0" fillId="0" borderId="17" xfId="0" applyBorder="1"/>
    <xf numFmtId="0" fontId="0" fillId="0" borderId="16" xfId="0" applyBorder="1" applyAlignment="1">
      <alignment horizontal="center"/>
    </xf>
    <xf numFmtId="0" fontId="0" fillId="0" borderId="23" xfId="0" applyBorder="1"/>
    <xf numFmtId="0" fontId="1" fillId="0" borderId="16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7" xfId="0" applyFont="1" applyBorder="1"/>
    <xf numFmtId="0" fontId="34" fillId="0" borderId="16" xfId="0" applyFont="1" applyFill="1" applyBorder="1" applyAlignment="1">
      <alignment horizontal="center"/>
    </xf>
    <xf numFmtId="0" fontId="34" fillId="0" borderId="17" xfId="0" applyFont="1" applyFill="1" applyBorder="1"/>
    <xf numFmtId="0" fontId="33" fillId="0" borderId="16" xfId="0" applyFont="1" applyBorder="1" applyAlignment="1">
      <alignment horizontal="center"/>
    </xf>
    <xf numFmtId="0" fontId="33" fillId="0" borderId="17" xfId="0" applyFont="1" applyBorder="1"/>
    <xf numFmtId="0" fontId="17" fillId="20" borderId="28" xfId="0" applyFont="1" applyFill="1" applyBorder="1" applyAlignment="1">
      <alignment horizontal="center"/>
    </xf>
    <xf numFmtId="0" fontId="17" fillId="20" borderId="29" xfId="0" applyFont="1" applyFill="1" applyBorder="1" applyAlignment="1">
      <alignment horizontal="center"/>
    </xf>
    <xf numFmtId="0" fontId="17" fillId="20" borderId="30" xfId="0" applyFont="1" applyFill="1" applyBorder="1"/>
  </cellXfs>
  <cellStyles count="10">
    <cellStyle name="20% - Accent1" xfId="8" builtinId="30"/>
    <cellStyle name="20% - Accent2" xfId="9" builtinId="34"/>
    <cellStyle name="20% - Accent3" xfId="2" builtinId="38"/>
    <cellStyle name="Accent1" xfId="5" builtinId="29"/>
    <cellStyle name="Bad" xfId="4" builtinId="27"/>
    <cellStyle name="Calculation" xfId="6" builtinId="22"/>
    <cellStyle name="Check Cell" xfId="7" builtinId="23"/>
    <cellStyle name="Good" xfId="3" builtinId="26"/>
    <cellStyle name="Neutral" xfId="1" builtinId="28"/>
    <cellStyle name="Normal" xfId="0" builtinId="0"/>
  </cellStyles>
  <dxfs count="0"/>
  <tableStyles count="1" defaultTableStyle="TableStyleMedium2" defaultPivotStyle="PivotStyleLight16">
    <tableStyle name="Invisible" pivot="0" table="0" count="0" xr9:uid="{4B6A9484-A1C8-4B13-B02F-D7F3CB9AA895}"/>
  </tableStyles>
  <colors>
    <mruColors>
      <color rgb="FFF6F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AVEEN SINGH" id="{3B1CA0E5-A935-4AAB-A89F-3942BCC0AB60}" userId="S::Praveensingh@pksdatalko.onmicrosoft.com::a8b1bd61-1b8b-4bde-b76e-7edc21a8b89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4" dT="2023-06-16T21:36:29.95" personId="{3B1CA0E5-A935-4AAB-A89F-3942BCC0AB60}" id="{5801B20A-FE7E-46EA-B6BE-5B00BFE443AC}">
    <text xml:space="preserve">2900  AARIF NE GOOGLE PAY ME TRANSFER KIYA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53EC-45A2-405E-B091-EF675718EFA4}">
  <sheetPr>
    <pageSetUpPr fitToPage="1"/>
  </sheetPr>
  <dimension ref="A1:M33"/>
  <sheetViews>
    <sheetView showGridLines="0" topLeftCell="A10" zoomScale="175" zoomScaleNormal="175" workbookViewId="0">
      <selection activeCell="G21" sqref="G21"/>
    </sheetView>
  </sheetViews>
  <sheetFormatPr defaultRowHeight="14.4" x14ac:dyDescent="0.3"/>
  <cols>
    <col min="1" max="1" width="11.109375" bestFit="1" customWidth="1"/>
    <col min="2" max="2" width="31.33203125" bestFit="1" customWidth="1"/>
    <col min="3" max="3" width="11.109375" bestFit="1" customWidth="1"/>
    <col min="4" max="4" width="11.33203125" bestFit="1" customWidth="1"/>
    <col min="5" max="5" width="11.6640625" bestFit="1" customWidth="1"/>
    <col min="6" max="6" width="9.109375" bestFit="1" customWidth="1"/>
    <col min="7" max="7" width="10" bestFit="1" customWidth="1"/>
    <col min="8" max="8" width="12.109375" bestFit="1" customWidth="1"/>
    <col min="9" max="9" width="12.5546875" bestFit="1" customWidth="1"/>
    <col min="10" max="10" width="14.33203125" bestFit="1" customWidth="1"/>
    <col min="11" max="11" width="14" bestFit="1" customWidth="1"/>
    <col min="12" max="13" width="14.33203125" bestFit="1" customWidth="1"/>
  </cols>
  <sheetData>
    <row r="1" spans="1:13" ht="2.25" customHeight="1" x14ac:dyDescent="0.3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26.25" customHeight="1" x14ac:dyDescent="0.35">
      <c r="A2" s="104" t="s">
        <v>30</v>
      </c>
      <c r="B2" s="104"/>
      <c r="C2" s="104"/>
      <c r="D2" s="106" t="s">
        <v>31</v>
      </c>
      <c r="E2" s="107"/>
      <c r="F2" s="107"/>
      <c r="G2" s="107"/>
      <c r="H2" s="107"/>
      <c r="I2" s="107"/>
      <c r="J2" s="107"/>
      <c r="K2" s="107"/>
      <c r="L2" s="107"/>
      <c r="M2" s="107"/>
    </row>
    <row r="3" spans="1:13" x14ac:dyDescent="0.3">
      <c r="A3" s="1" t="s">
        <v>0</v>
      </c>
      <c r="B3" s="1" t="s">
        <v>1</v>
      </c>
      <c r="C3" s="1" t="s">
        <v>17</v>
      </c>
      <c r="D3" s="1" t="s">
        <v>15</v>
      </c>
      <c r="E3" s="1" t="s">
        <v>16</v>
      </c>
      <c r="F3" s="1" t="s">
        <v>61</v>
      </c>
      <c r="G3" s="1" t="s">
        <v>22</v>
      </c>
      <c r="H3" s="1" t="s">
        <v>23</v>
      </c>
      <c r="I3" s="1" t="s">
        <v>28</v>
      </c>
      <c r="J3" s="1" t="s">
        <v>58</v>
      </c>
      <c r="K3" s="1" t="s">
        <v>72</v>
      </c>
      <c r="L3" s="1" t="s">
        <v>73</v>
      </c>
      <c r="M3" s="1" t="s">
        <v>75</v>
      </c>
    </row>
    <row r="4" spans="1:13" x14ac:dyDescent="0.3">
      <c r="A4" s="2">
        <v>45001</v>
      </c>
      <c r="B4" s="2" t="s">
        <v>3</v>
      </c>
      <c r="C4" s="3">
        <v>5000</v>
      </c>
      <c r="D4" s="3">
        <f>C4/10</f>
        <v>500</v>
      </c>
      <c r="E4" s="3">
        <f>C4/10</f>
        <v>500</v>
      </c>
      <c r="F4" s="3">
        <v>500</v>
      </c>
      <c r="G4" s="3">
        <v>500</v>
      </c>
      <c r="H4" s="17">
        <v>500</v>
      </c>
      <c r="I4" s="17">
        <v>500</v>
      </c>
      <c r="J4" s="17">
        <v>500</v>
      </c>
      <c r="K4" s="17">
        <v>500</v>
      </c>
      <c r="L4" s="17">
        <v>500</v>
      </c>
      <c r="M4" s="17">
        <v>500</v>
      </c>
    </row>
    <row r="5" spans="1:13" x14ac:dyDescent="0.3">
      <c r="A5" s="2">
        <v>45010</v>
      </c>
      <c r="B5" s="2" t="s">
        <v>3</v>
      </c>
      <c r="C5" s="3">
        <v>20000</v>
      </c>
      <c r="D5" s="3">
        <f t="shared" ref="D5:D7" si="0">C5/10</f>
        <v>2000</v>
      </c>
      <c r="E5" s="3">
        <f t="shared" ref="E5:E7" si="1">C5/10</f>
        <v>2000</v>
      </c>
      <c r="F5" s="3">
        <v>2000</v>
      </c>
      <c r="G5" s="3">
        <v>2000</v>
      </c>
      <c r="H5" s="17">
        <v>2000</v>
      </c>
      <c r="I5" s="17">
        <v>2000</v>
      </c>
      <c r="J5" s="17">
        <v>2000</v>
      </c>
      <c r="K5" s="17">
        <v>2000</v>
      </c>
      <c r="L5" s="17">
        <v>2000</v>
      </c>
      <c r="M5" s="17">
        <v>2000</v>
      </c>
    </row>
    <row r="6" spans="1:13" x14ac:dyDescent="0.3">
      <c r="A6" s="2">
        <v>45012</v>
      </c>
      <c r="B6" s="2" t="s">
        <v>3</v>
      </c>
      <c r="C6" s="3">
        <v>2000</v>
      </c>
      <c r="D6" s="3">
        <f t="shared" si="0"/>
        <v>200</v>
      </c>
      <c r="E6" s="3">
        <f t="shared" si="1"/>
        <v>200</v>
      </c>
      <c r="F6" s="3">
        <v>200</v>
      </c>
      <c r="G6" s="3">
        <v>200</v>
      </c>
      <c r="H6" s="17">
        <v>200</v>
      </c>
      <c r="I6" s="17">
        <v>200</v>
      </c>
      <c r="J6" s="17">
        <v>200</v>
      </c>
      <c r="K6" s="17">
        <v>200</v>
      </c>
      <c r="L6" s="17">
        <v>200</v>
      </c>
      <c r="M6" s="17">
        <v>200</v>
      </c>
    </row>
    <row r="7" spans="1:13" x14ac:dyDescent="0.3">
      <c r="A7" s="2">
        <v>45012</v>
      </c>
      <c r="B7" s="2" t="s">
        <v>3</v>
      </c>
      <c r="C7" s="3">
        <v>5000</v>
      </c>
      <c r="D7" s="3">
        <f t="shared" si="0"/>
        <v>500</v>
      </c>
      <c r="E7" s="3">
        <f t="shared" si="1"/>
        <v>500</v>
      </c>
      <c r="F7" s="3">
        <v>500</v>
      </c>
      <c r="G7" s="3">
        <v>500</v>
      </c>
      <c r="H7" s="17">
        <v>500</v>
      </c>
      <c r="I7" s="17">
        <v>500</v>
      </c>
      <c r="J7" s="17">
        <v>500</v>
      </c>
      <c r="K7" s="17">
        <v>500</v>
      </c>
      <c r="L7" s="17">
        <v>500</v>
      </c>
      <c r="M7" s="17">
        <v>500</v>
      </c>
    </row>
    <row r="8" spans="1:13" ht="18" x14ac:dyDescent="0.35">
      <c r="A8" s="104" t="s">
        <v>4</v>
      </c>
      <c r="B8" s="104"/>
      <c r="C8" s="4">
        <f>SUM(C4:C7)</f>
        <v>32000</v>
      </c>
      <c r="D8" s="4">
        <f t="shared" ref="D8:E8" si="2">SUM(D4:D7)</f>
        <v>3200</v>
      </c>
      <c r="E8" s="4">
        <f t="shared" si="2"/>
        <v>3200</v>
      </c>
      <c r="F8" s="4">
        <f t="shared" ref="F8" si="3">SUM(F4:F7)</f>
        <v>3200</v>
      </c>
      <c r="G8" s="4">
        <f t="shared" ref="G8" si="4">SUM(G4:G7)</f>
        <v>3200</v>
      </c>
      <c r="H8" s="4">
        <f t="shared" ref="H8" si="5">SUM(H4:H7)</f>
        <v>3200</v>
      </c>
      <c r="I8" s="4">
        <f t="shared" ref="I8:J8" si="6">SUM(I4:I7)</f>
        <v>3200</v>
      </c>
      <c r="J8" s="4">
        <f t="shared" si="6"/>
        <v>3200</v>
      </c>
      <c r="K8" s="4">
        <f t="shared" ref="K8:L8" si="7">SUM(K4:K7)</f>
        <v>3200</v>
      </c>
      <c r="L8" s="4">
        <f t="shared" si="7"/>
        <v>3200</v>
      </c>
      <c r="M8" s="4">
        <f t="shared" ref="M8" si="8">SUM(M4:M7)</f>
        <v>3200</v>
      </c>
    </row>
    <row r="9" spans="1:13" s="16" customFormat="1" ht="23.25" customHeight="1" x14ac:dyDescent="0.3">
      <c r="A9" s="110" t="s">
        <v>19</v>
      </c>
      <c r="B9" s="111"/>
      <c r="C9" s="111">
        <f>SUM(C8:M8)</f>
        <v>64000</v>
      </c>
      <c r="D9" s="111"/>
      <c r="E9" s="112"/>
    </row>
    <row r="10" spans="1:13" s="16" customFormat="1" ht="21.75" customHeight="1" x14ac:dyDescent="0.3">
      <c r="A10" s="113" t="s">
        <v>20</v>
      </c>
      <c r="B10" s="114"/>
      <c r="C10" s="114">
        <f>SUM(C15:C32)</f>
        <v>55757</v>
      </c>
      <c r="D10" s="114"/>
      <c r="E10" s="115"/>
    </row>
    <row r="11" spans="1:13" s="16" customFormat="1" ht="20.25" customHeight="1" x14ac:dyDescent="0.3">
      <c r="A11" s="116" t="s">
        <v>18</v>
      </c>
      <c r="B11" s="117"/>
      <c r="C11" s="117">
        <f>C9-C10</f>
        <v>8243</v>
      </c>
      <c r="D11" s="117"/>
      <c r="E11" s="118"/>
    </row>
    <row r="12" spans="1:13" ht="6" customHeight="1" x14ac:dyDescent="0.35">
      <c r="A12" s="12"/>
      <c r="B12" s="12"/>
      <c r="C12" s="12"/>
      <c r="D12" s="12"/>
      <c r="E12" s="12"/>
    </row>
    <row r="13" spans="1:13" ht="24.75" customHeight="1" x14ac:dyDescent="0.35">
      <c r="A13" s="105" t="s">
        <v>21</v>
      </c>
      <c r="B13" s="105"/>
      <c r="C13" s="105"/>
    </row>
    <row r="14" spans="1:13" x14ac:dyDescent="0.3">
      <c r="A14" s="13" t="s">
        <v>0</v>
      </c>
      <c r="B14" s="13" t="s">
        <v>1</v>
      </c>
      <c r="C14" s="13" t="s">
        <v>2</v>
      </c>
    </row>
    <row r="15" spans="1:13" x14ac:dyDescent="0.3">
      <c r="A15" s="9">
        <v>45021</v>
      </c>
      <c r="B15" s="9" t="s">
        <v>5</v>
      </c>
      <c r="C15" s="7">
        <v>6000</v>
      </c>
    </row>
    <row r="16" spans="1:13" x14ac:dyDescent="0.3">
      <c r="A16" s="9">
        <v>45021</v>
      </c>
      <c r="B16" s="9" t="s">
        <v>6</v>
      </c>
      <c r="C16" s="7">
        <v>560</v>
      </c>
    </row>
    <row r="17" spans="1:3" x14ac:dyDescent="0.3">
      <c r="A17" s="9">
        <v>45047</v>
      </c>
      <c r="B17" s="9" t="s">
        <v>12</v>
      </c>
      <c r="C17" s="7">
        <v>6000</v>
      </c>
    </row>
    <row r="18" spans="1:3" x14ac:dyDescent="0.3">
      <c r="A18" s="9">
        <v>45047</v>
      </c>
      <c r="B18" s="9" t="s">
        <v>14</v>
      </c>
      <c r="C18" s="7">
        <v>1197</v>
      </c>
    </row>
    <row r="19" spans="1:3" x14ac:dyDescent="0.3">
      <c r="A19" s="9">
        <v>45078</v>
      </c>
      <c r="B19" s="9" t="s">
        <v>25</v>
      </c>
      <c r="C19" s="7">
        <v>6000</v>
      </c>
    </row>
    <row r="20" spans="1:3" x14ac:dyDescent="0.3">
      <c r="A20" s="9">
        <v>45078</v>
      </c>
      <c r="B20" s="9" t="s">
        <v>53</v>
      </c>
      <c r="C20" s="7"/>
    </row>
    <row r="21" spans="1:3" x14ac:dyDescent="0.3">
      <c r="A21" s="18">
        <v>45108</v>
      </c>
      <c r="B21" s="18" t="s">
        <v>26</v>
      </c>
      <c r="C21" s="17">
        <v>6000</v>
      </c>
    </row>
    <row r="22" spans="1:3" x14ac:dyDescent="0.3">
      <c r="A22" s="18">
        <v>45108</v>
      </c>
      <c r="B22" s="18" t="s">
        <v>24</v>
      </c>
      <c r="C22" s="17"/>
    </row>
    <row r="23" spans="1:3" x14ac:dyDescent="0.3">
      <c r="A23" s="18">
        <v>45139</v>
      </c>
      <c r="B23" s="18" t="s">
        <v>27</v>
      </c>
      <c r="C23" s="17">
        <v>6000</v>
      </c>
    </row>
    <row r="24" spans="1:3" x14ac:dyDescent="0.3">
      <c r="A24" s="18">
        <v>45139</v>
      </c>
      <c r="B24" s="18" t="s">
        <v>24</v>
      </c>
      <c r="C24" s="17"/>
    </row>
    <row r="25" spans="1:3" x14ac:dyDescent="0.3">
      <c r="A25" s="18">
        <v>45170</v>
      </c>
      <c r="B25" s="18" t="s">
        <v>29</v>
      </c>
      <c r="C25" s="17">
        <v>6000</v>
      </c>
    </row>
    <row r="26" spans="1:3" x14ac:dyDescent="0.3">
      <c r="A26" s="18">
        <v>45170</v>
      </c>
      <c r="B26" s="18" t="s">
        <v>24</v>
      </c>
      <c r="C26" s="17"/>
    </row>
    <row r="27" spans="1:3" x14ac:dyDescent="0.3">
      <c r="A27" s="18">
        <v>45200</v>
      </c>
      <c r="B27" s="18" t="s">
        <v>59</v>
      </c>
      <c r="C27" s="17">
        <v>6000</v>
      </c>
    </row>
    <row r="28" spans="1:3" x14ac:dyDescent="0.3">
      <c r="A28" s="18">
        <v>45200</v>
      </c>
      <c r="B28" s="18" t="s">
        <v>24</v>
      </c>
      <c r="C28" s="17"/>
    </row>
    <row r="29" spans="1:3" x14ac:dyDescent="0.3">
      <c r="A29" s="18">
        <v>45200</v>
      </c>
      <c r="B29" s="18" t="s">
        <v>71</v>
      </c>
      <c r="C29" s="17">
        <v>6000</v>
      </c>
    </row>
    <row r="30" spans="1:3" x14ac:dyDescent="0.3">
      <c r="A30" s="18">
        <v>45200</v>
      </c>
      <c r="B30" s="18" t="s">
        <v>24</v>
      </c>
      <c r="C30" s="17"/>
    </row>
    <row r="31" spans="1:3" x14ac:dyDescent="0.3">
      <c r="A31" s="18">
        <v>45200</v>
      </c>
      <c r="B31" s="18" t="s">
        <v>74</v>
      </c>
      <c r="C31" s="17">
        <v>6000</v>
      </c>
    </row>
    <row r="32" spans="1:3" x14ac:dyDescent="0.3">
      <c r="A32" s="18">
        <v>45200</v>
      </c>
      <c r="B32" s="18" t="s">
        <v>24</v>
      </c>
      <c r="C32" s="17"/>
    </row>
    <row r="33" spans="1:3" s="15" customFormat="1" ht="18" x14ac:dyDescent="0.35">
      <c r="A33" s="108" t="s">
        <v>4</v>
      </c>
      <c r="B33" s="109"/>
      <c r="C33" s="14">
        <f>SUM(C15:C32)</f>
        <v>55757</v>
      </c>
    </row>
  </sheetData>
  <mergeCells count="11">
    <mergeCell ref="A2:C2"/>
    <mergeCell ref="A8:B8"/>
    <mergeCell ref="A13:C13"/>
    <mergeCell ref="D2:M2"/>
    <mergeCell ref="A33:B33"/>
    <mergeCell ref="A9:B9"/>
    <mergeCell ref="C9:E9"/>
    <mergeCell ref="A10:B10"/>
    <mergeCell ref="C10:E10"/>
    <mergeCell ref="A11:B11"/>
    <mergeCell ref="C11:E11"/>
  </mergeCells>
  <pageMargins left="0.70866141732283472" right="0.70866141732283472" top="0.74803149606299213" bottom="0.74803149606299213" header="0.31496062992125984" footer="0.31496062992125984"/>
  <pageSetup scale="8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BF82-1845-460F-BD21-83CA42D61825}">
  <dimension ref="A1:F15"/>
  <sheetViews>
    <sheetView zoomScale="190" zoomScaleNormal="190" workbookViewId="0">
      <selection activeCell="E8" sqref="E8"/>
    </sheetView>
  </sheetViews>
  <sheetFormatPr defaultRowHeight="14.4" x14ac:dyDescent="0.3"/>
  <cols>
    <col min="1" max="1" width="10.6640625" bestFit="1" customWidth="1"/>
    <col min="2" max="2" width="55.109375" bestFit="1" customWidth="1"/>
    <col min="3" max="3" width="11.109375" bestFit="1" customWidth="1"/>
    <col min="5" max="5" width="24.88671875" bestFit="1" customWidth="1"/>
    <col min="6" max="6" width="9.88671875" bestFit="1" customWidth="1"/>
  </cols>
  <sheetData>
    <row r="1" spans="1:6" ht="24.75" customHeight="1" x14ac:dyDescent="0.45">
      <c r="A1" s="119" t="s">
        <v>11</v>
      </c>
      <c r="B1" s="119"/>
      <c r="C1" s="119"/>
      <c r="E1" s="11"/>
      <c r="F1" s="11"/>
    </row>
    <row r="2" spans="1:6" ht="21" customHeight="1" x14ac:dyDescent="0.3">
      <c r="A2" s="5" t="s">
        <v>0</v>
      </c>
      <c r="B2" s="5" t="s">
        <v>1</v>
      </c>
      <c r="C2" s="5" t="s">
        <v>7</v>
      </c>
    </row>
    <row r="3" spans="1:6" ht="14.25" customHeight="1" x14ac:dyDescent="0.3">
      <c r="A3" s="6">
        <v>44957</v>
      </c>
      <c r="B3" s="6" t="s">
        <v>8</v>
      </c>
      <c r="C3" s="8">
        <v>2000</v>
      </c>
    </row>
    <row r="4" spans="1:6" ht="14.25" customHeight="1" x14ac:dyDescent="0.3">
      <c r="A4" s="6">
        <v>44958</v>
      </c>
      <c r="B4" s="6" t="s">
        <v>9</v>
      </c>
      <c r="C4" s="8">
        <v>10000</v>
      </c>
    </row>
    <row r="5" spans="1:6" ht="14.25" customHeight="1" x14ac:dyDescent="0.3">
      <c r="A5" s="6">
        <v>44987</v>
      </c>
      <c r="B5" s="6" t="s">
        <v>10</v>
      </c>
      <c r="C5" s="8">
        <v>6000</v>
      </c>
    </row>
    <row r="6" spans="1:6" ht="14.25" customHeight="1" x14ac:dyDescent="0.3">
      <c r="A6" s="6">
        <v>44996</v>
      </c>
      <c r="B6" s="6" t="s">
        <v>13</v>
      </c>
      <c r="C6" s="8">
        <v>350</v>
      </c>
    </row>
    <row r="7" spans="1:6" ht="14.25" customHeight="1" x14ac:dyDescent="0.3">
      <c r="A7" s="6">
        <v>44996</v>
      </c>
      <c r="B7" s="6" t="s">
        <v>13</v>
      </c>
      <c r="C7" s="8">
        <v>350</v>
      </c>
    </row>
    <row r="8" spans="1:6" x14ac:dyDescent="0.3">
      <c r="A8" s="9">
        <v>45021</v>
      </c>
      <c r="B8" s="9" t="s">
        <v>5</v>
      </c>
      <c r="C8" s="7">
        <v>6000</v>
      </c>
    </row>
    <row r="9" spans="1:6" x14ac:dyDescent="0.3">
      <c r="A9" s="9">
        <v>45021</v>
      </c>
      <c r="B9" s="9" t="s">
        <v>6</v>
      </c>
      <c r="C9" s="7">
        <v>560</v>
      </c>
    </row>
    <row r="10" spans="1:6" x14ac:dyDescent="0.3">
      <c r="A10" s="9">
        <v>45047</v>
      </c>
      <c r="B10" s="9" t="s">
        <v>12</v>
      </c>
      <c r="C10" s="7">
        <v>6000</v>
      </c>
    </row>
    <row r="11" spans="1:6" x14ac:dyDescent="0.3">
      <c r="A11" s="9">
        <v>45047</v>
      </c>
      <c r="B11" s="9" t="s">
        <v>14</v>
      </c>
      <c r="C11" s="7">
        <v>1197</v>
      </c>
    </row>
    <row r="12" spans="1:6" x14ac:dyDescent="0.3">
      <c r="A12" s="9">
        <v>45078</v>
      </c>
      <c r="B12" s="9" t="s">
        <v>25</v>
      </c>
      <c r="C12" s="7">
        <v>6000</v>
      </c>
    </row>
    <row r="13" spans="1:6" x14ac:dyDescent="0.3">
      <c r="A13" s="20">
        <v>45078</v>
      </c>
      <c r="B13" s="20" t="s">
        <v>60</v>
      </c>
      <c r="C13" s="21"/>
    </row>
    <row r="14" spans="1:6" x14ac:dyDescent="0.3">
      <c r="A14" s="20">
        <v>45093</v>
      </c>
      <c r="B14" s="20" t="s">
        <v>67</v>
      </c>
      <c r="C14" s="21">
        <v>7867</v>
      </c>
    </row>
    <row r="15" spans="1:6" ht="18" x14ac:dyDescent="0.35">
      <c r="A15" s="120" t="s">
        <v>4</v>
      </c>
      <c r="B15" s="120"/>
      <c r="C15" s="10">
        <f>SUM(C3:C14)</f>
        <v>46324</v>
      </c>
    </row>
  </sheetData>
  <mergeCells count="2">
    <mergeCell ref="A1:C1"/>
    <mergeCell ref="A15:B1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FACB3-C8A7-42E9-988D-4039FF51DF3A}">
  <dimension ref="A1:B10"/>
  <sheetViews>
    <sheetView zoomScale="280" zoomScaleNormal="280" workbookViewId="0">
      <selection activeCell="C4" sqref="C4"/>
    </sheetView>
  </sheetViews>
  <sheetFormatPr defaultRowHeight="14.4" x14ac:dyDescent="0.3"/>
  <cols>
    <col min="1" max="1" width="26.44140625" bestFit="1" customWidth="1"/>
    <col min="2" max="2" width="9.44140625" bestFit="1" customWidth="1"/>
  </cols>
  <sheetData>
    <row r="1" spans="1:2" s="39" customFormat="1" x14ac:dyDescent="0.3">
      <c r="A1" s="43" t="s">
        <v>79</v>
      </c>
      <c r="B1" s="43" t="s">
        <v>80</v>
      </c>
    </row>
    <row r="2" spans="1:2" x14ac:dyDescent="0.3">
      <c r="A2" s="42" t="s">
        <v>83</v>
      </c>
      <c r="B2" s="42">
        <v>10523.68</v>
      </c>
    </row>
    <row r="3" spans="1:2" x14ac:dyDescent="0.3">
      <c r="A3" s="41" t="s">
        <v>84</v>
      </c>
      <c r="B3" s="41">
        <v>2226</v>
      </c>
    </row>
    <row r="4" spans="1:2" x14ac:dyDescent="0.3">
      <c r="A4" s="17" t="s">
        <v>85</v>
      </c>
      <c r="B4" s="17">
        <f>B2-B3</f>
        <v>8297.68</v>
      </c>
    </row>
    <row r="5" spans="1:2" x14ac:dyDescent="0.3">
      <c r="A5" s="40" t="s">
        <v>81</v>
      </c>
      <c r="B5" s="40">
        <v>3041.56</v>
      </c>
    </row>
    <row r="6" spans="1:2" x14ac:dyDescent="0.3">
      <c r="A6" s="43" t="s">
        <v>82</v>
      </c>
      <c r="B6" s="43">
        <f>SUM(B3:B5)</f>
        <v>13565.24</v>
      </c>
    </row>
    <row r="7" spans="1:2" ht="9" customHeight="1" x14ac:dyDescent="0.3"/>
    <row r="8" spans="1:2" x14ac:dyDescent="0.3">
      <c r="A8" s="45" t="s">
        <v>86</v>
      </c>
      <c r="B8" s="45">
        <v>31768</v>
      </c>
    </row>
    <row r="9" spans="1:2" x14ac:dyDescent="0.3">
      <c r="A9" s="45" t="s">
        <v>87</v>
      </c>
      <c r="B9" s="45">
        <v>30347</v>
      </c>
    </row>
    <row r="10" spans="1:2" x14ac:dyDescent="0.3">
      <c r="A10" s="44" t="s">
        <v>88</v>
      </c>
      <c r="B10" s="44">
        <f>B8-B9</f>
        <v>1421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5AA29-F476-415B-AABB-A10C328C821A}">
  <dimension ref="B1:H16"/>
  <sheetViews>
    <sheetView zoomScale="190" zoomScaleNormal="190" workbookViewId="0">
      <selection activeCell="F14" sqref="F14"/>
    </sheetView>
  </sheetViews>
  <sheetFormatPr defaultRowHeight="14.4" x14ac:dyDescent="0.3"/>
  <cols>
    <col min="1" max="1" width="1.5546875" customWidth="1"/>
    <col min="3" max="3" width="26.5546875" bestFit="1" customWidth="1"/>
  </cols>
  <sheetData>
    <row r="1" spans="2:8" ht="25.8" x14ac:dyDescent="0.5">
      <c r="B1" s="125" t="s">
        <v>101</v>
      </c>
      <c r="C1" s="125"/>
      <c r="D1" s="125"/>
      <c r="F1" s="121">
        <f>D8-D16</f>
        <v>19046</v>
      </c>
      <c r="G1" s="121"/>
      <c r="H1" s="121"/>
    </row>
    <row r="2" spans="2:8" ht="15" thickBot="1" x14ac:dyDescent="0.35">
      <c r="B2" s="124" t="s">
        <v>100</v>
      </c>
      <c r="C2" s="124"/>
      <c r="D2" s="124"/>
    </row>
    <row r="3" spans="2:8" s="39" customFormat="1" x14ac:dyDescent="0.3">
      <c r="B3" s="58" t="s">
        <v>94</v>
      </c>
      <c r="C3" s="59" t="s">
        <v>95</v>
      </c>
      <c r="D3" s="60" t="s">
        <v>80</v>
      </c>
    </row>
    <row r="4" spans="2:8" x14ac:dyDescent="0.3">
      <c r="B4" s="61">
        <v>1</v>
      </c>
      <c r="C4" s="57" t="s">
        <v>96</v>
      </c>
      <c r="D4" s="62">
        <v>20000</v>
      </c>
    </row>
    <row r="5" spans="2:8" x14ac:dyDescent="0.3">
      <c r="B5" s="61">
        <v>2</v>
      </c>
      <c r="C5" s="57" t="s">
        <v>97</v>
      </c>
      <c r="D5" s="62">
        <v>10000</v>
      </c>
    </row>
    <row r="6" spans="2:8" x14ac:dyDescent="0.3">
      <c r="B6" s="61">
        <v>3</v>
      </c>
      <c r="C6" s="57" t="s">
        <v>103</v>
      </c>
      <c r="D6" s="62">
        <v>2000</v>
      </c>
    </row>
    <row r="7" spans="2:8" x14ac:dyDescent="0.3">
      <c r="B7" s="69">
        <v>4</v>
      </c>
      <c r="C7" t="s">
        <v>114</v>
      </c>
      <c r="D7" s="70">
        <v>2000</v>
      </c>
    </row>
    <row r="8" spans="2:8" s="39" customFormat="1" ht="15" thickBot="1" x14ac:dyDescent="0.35">
      <c r="B8" s="122" t="s">
        <v>82</v>
      </c>
      <c r="C8" s="123"/>
      <c r="D8" s="63">
        <f>SUM(D4:D7)</f>
        <v>34000</v>
      </c>
    </row>
    <row r="10" spans="2:8" ht="15" thickBot="1" x14ac:dyDescent="0.35">
      <c r="B10" s="124" t="s">
        <v>104</v>
      </c>
      <c r="C10" s="124"/>
      <c r="D10" s="124"/>
    </row>
    <row r="11" spans="2:8" x14ac:dyDescent="0.3">
      <c r="B11" s="58" t="s">
        <v>94</v>
      </c>
      <c r="C11" s="59" t="s">
        <v>95</v>
      </c>
      <c r="D11" s="60" t="s">
        <v>80</v>
      </c>
    </row>
    <row r="12" spans="2:8" x14ac:dyDescent="0.3">
      <c r="B12" s="61">
        <v>1</v>
      </c>
      <c r="C12" s="57" t="s">
        <v>98</v>
      </c>
      <c r="D12" s="62">
        <v>6000</v>
      </c>
    </row>
    <row r="13" spans="2:8" x14ac:dyDescent="0.3">
      <c r="B13" s="61">
        <v>2</v>
      </c>
      <c r="C13" s="57" t="s">
        <v>99</v>
      </c>
      <c r="D13" s="62">
        <v>1918</v>
      </c>
    </row>
    <row r="14" spans="2:8" x14ac:dyDescent="0.3">
      <c r="B14" s="61">
        <v>3</v>
      </c>
      <c r="C14" s="57" t="s">
        <v>105</v>
      </c>
      <c r="D14" s="62">
        <v>6000</v>
      </c>
    </row>
    <row r="15" spans="2:8" x14ac:dyDescent="0.3">
      <c r="B15" s="61">
        <v>4</v>
      </c>
      <c r="C15" s="57" t="s">
        <v>99</v>
      </c>
      <c r="D15" s="70">
        <v>1036</v>
      </c>
    </row>
    <row r="16" spans="2:8" ht="15" thickBot="1" x14ac:dyDescent="0.35">
      <c r="B16" s="122" t="s">
        <v>82</v>
      </c>
      <c r="C16" s="123"/>
      <c r="D16" s="63">
        <f>SUM(D12:D15)</f>
        <v>14954</v>
      </c>
    </row>
  </sheetData>
  <mergeCells count="6">
    <mergeCell ref="F1:H1"/>
    <mergeCell ref="B8:C8"/>
    <mergeCell ref="B16:C16"/>
    <mergeCell ref="B10:D10"/>
    <mergeCell ref="B2:D2"/>
    <mergeCell ref="B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17284-B53F-46BA-AAE7-B814C8434F37}">
  <sheetPr>
    <pageSetUpPr fitToPage="1"/>
  </sheetPr>
  <dimension ref="A1:L31"/>
  <sheetViews>
    <sheetView showGridLines="0" zoomScale="160" zoomScaleNormal="160" workbookViewId="0">
      <pane ySplit="2" topLeftCell="A18" activePane="bottomLeft" state="frozen"/>
      <selection pane="bottomLeft" activeCell="D17" sqref="D17"/>
    </sheetView>
  </sheetViews>
  <sheetFormatPr defaultRowHeight="14.4" x14ac:dyDescent="0.3"/>
  <cols>
    <col min="1" max="1" width="8.109375" bestFit="1" customWidth="1"/>
    <col min="2" max="2" width="13.5546875" bestFit="1" customWidth="1"/>
    <col min="3" max="3" width="16.6640625" bestFit="1" customWidth="1"/>
    <col min="4" max="4" width="37.88671875" style="25" customWidth="1"/>
    <col min="5" max="5" width="11.33203125" customWidth="1"/>
    <col min="6" max="6" width="11.88671875" customWidth="1"/>
    <col min="7" max="7" width="12.33203125" customWidth="1"/>
    <col min="8" max="8" width="15.5546875" bestFit="1" customWidth="1"/>
    <col min="9" max="9" width="9.109375" hidden="1" customWidth="1"/>
  </cols>
  <sheetData>
    <row r="1" spans="1:12" ht="24" thickBot="1" x14ac:dyDescent="0.5">
      <c r="A1" s="126" t="s">
        <v>32</v>
      </c>
      <c r="B1" s="127"/>
      <c r="C1" s="127"/>
      <c r="D1" s="127"/>
      <c r="E1" s="127"/>
      <c r="F1" s="127"/>
      <c r="G1" s="127"/>
      <c r="H1" s="127"/>
      <c r="I1" s="127"/>
      <c r="J1" s="127"/>
    </row>
    <row r="2" spans="1:12" ht="15.6" thickTop="1" thickBot="1" x14ac:dyDescent="0.35">
      <c r="A2" s="23" t="s">
        <v>39</v>
      </c>
      <c r="B2" s="23" t="s">
        <v>40</v>
      </c>
      <c r="C2" s="23" t="s">
        <v>46</v>
      </c>
      <c r="D2" s="24" t="s">
        <v>41</v>
      </c>
      <c r="E2" s="23" t="s">
        <v>42</v>
      </c>
      <c r="F2" s="23" t="s">
        <v>43</v>
      </c>
      <c r="G2" s="23" t="s">
        <v>44</v>
      </c>
      <c r="H2" s="23" t="s">
        <v>45</v>
      </c>
      <c r="I2" s="22">
        <v>0.1</v>
      </c>
      <c r="J2" s="23" t="s">
        <v>68</v>
      </c>
    </row>
    <row r="3" spans="1:12" s="16" customFormat="1" ht="15.6" thickTop="1" thickBot="1" x14ac:dyDescent="0.35">
      <c r="A3" s="26">
        <v>1</v>
      </c>
      <c r="B3" s="27">
        <v>45001</v>
      </c>
      <c r="C3" s="27" t="s">
        <v>47</v>
      </c>
      <c r="D3" s="28">
        <v>32000</v>
      </c>
      <c r="E3" s="26"/>
      <c r="F3" s="26">
        <f>D3</f>
        <v>32000</v>
      </c>
      <c r="G3" s="26"/>
      <c r="H3" s="26">
        <f>D3</f>
        <v>32000</v>
      </c>
      <c r="J3" s="26" t="s">
        <v>69</v>
      </c>
      <c r="K3" s="29"/>
      <c r="L3" s="30"/>
    </row>
    <row r="4" spans="1:12" s="16" customFormat="1" ht="15" thickTop="1" x14ac:dyDescent="0.3">
      <c r="A4" s="31">
        <v>2</v>
      </c>
      <c r="B4" s="32">
        <v>45001</v>
      </c>
      <c r="C4" s="32" t="s">
        <v>34</v>
      </c>
      <c r="D4" s="33"/>
      <c r="E4" s="31"/>
      <c r="F4" s="31">
        <f>IFERROR(H4-E5,"")</f>
        <v>29200</v>
      </c>
      <c r="G4" s="31">
        <v>3200</v>
      </c>
      <c r="H4" s="31">
        <f>IFERROR(F3+G4,"")</f>
        <v>35200</v>
      </c>
      <c r="J4" s="31" t="s">
        <v>69</v>
      </c>
      <c r="L4" s="29"/>
    </row>
    <row r="5" spans="1:12" s="16" customFormat="1" x14ac:dyDescent="0.3">
      <c r="A5" s="34">
        <v>3</v>
      </c>
      <c r="B5" s="35">
        <v>45021</v>
      </c>
      <c r="C5" s="35" t="s">
        <v>48</v>
      </c>
      <c r="D5" s="36"/>
      <c r="E5" s="34">
        <v>6000</v>
      </c>
      <c r="F5" s="34">
        <f t="shared" ref="F5:F13" si="0">IFERROR(H5-E6,"")</f>
        <v>28640</v>
      </c>
      <c r="G5" s="34"/>
      <c r="H5" s="34">
        <f t="shared" ref="H5:H31" si="1">IFERROR(F4+G5,"")</f>
        <v>29200</v>
      </c>
      <c r="J5" s="34" t="s">
        <v>69</v>
      </c>
    </row>
    <row r="6" spans="1:12" s="16" customFormat="1" x14ac:dyDescent="0.3">
      <c r="A6" s="46">
        <v>4</v>
      </c>
      <c r="B6" s="47">
        <v>45021</v>
      </c>
      <c r="C6" s="47" t="s">
        <v>49</v>
      </c>
      <c r="D6" s="37" t="s">
        <v>117</v>
      </c>
      <c r="E6" s="34">
        <v>560</v>
      </c>
      <c r="F6" s="34">
        <f t="shared" si="0"/>
        <v>28640</v>
      </c>
      <c r="G6" s="34"/>
      <c r="H6" s="34">
        <f t="shared" si="1"/>
        <v>28640</v>
      </c>
      <c r="J6" s="34" t="s">
        <v>69</v>
      </c>
    </row>
    <row r="7" spans="1:12" s="16" customFormat="1" x14ac:dyDescent="0.3">
      <c r="A7" s="31">
        <v>5</v>
      </c>
      <c r="B7" s="32">
        <v>45032</v>
      </c>
      <c r="C7" s="32" t="s">
        <v>33</v>
      </c>
      <c r="D7" s="33"/>
      <c r="E7" s="31"/>
      <c r="F7" s="31">
        <f t="shared" si="0"/>
        <v>25504</v>
      </c>
      <c r="G7" s="31">
        <f>ROUND(F6*$I$2,0)</f>
        <v>2864</v>
      </c>
      <c r="H7" s="31">
        <f t="shared" si="1"/>
        <v>31504</v>
      </c>
      <c r="J7" s="31" t="s">
        <v>69</v>
      </c>
    </row>
    <row r="8" spans="1:12" s="16" customFormat="1" x14ac:dyDescent="0.3">
      <c r="A8" s="34">
        <v>6</v>
      </c>
      <c r="B8" s="35">
        <v>45047</v>
      </c>
      <c r="C8" s="35" t="s">
        <v>50</v>
      </c>
      <c r="D8" s="36"/>
      <c r="E8" s="34">
        <v>6000</v>
      </c>
      <c r="F8" s="34">
        <f t="shared" si="0"/>
        <v>24307</v>
      </c>
      <c r="G8" s="34"/>
      <c r="H8" s="34">
        <f t="shared" si="1"/>
        <v>25504</v>
      </c>
      <c r="J8" s="34" t="s">
        <v>69</v>
      </c>
    </row>
    <row r="9" spans="1:12" s="16" customFormat="1" x14ac:dyDescent="0.3">
      <c r="A9" s="46">
        <v>7</v>
      </c>
      <c r="B9" s="47">
        <v>45047</v>
      </c>
      <c r="C9" s="47" t="s">
        <v>51</v>
      </c>
      <c r="D9" s="37" t="s">
        <v>116</v>
      </c>
      <c r="E9" s="34">
        <v>1197</v>
      </c>
      <c r="F9" s="34">
        <f t="shared" si="0"/>
        <v>24307</v>
      </c>
      <c r="G9" s="34"/>
      <c r="H9" s="34">
        <f t="shared" si="1"/>
        <v>24307</v>
      </c>
      <c r="J9" s="34" t="s">
        <v>69</v>
      </c>
    </row>
    <row r="10" spans="1:12" s="16" customFormat="1" x14ac:dyDescent="0.3">
      <c r="A10" s="31">
        <v>8</v>
      </c>
      <c r="B10" s="32">
        <v>45062</v>
      </c>
      <c r="C10" s="32" t="s">
        <v>35</v>
      </c>
      <c r="D10" s="33"/>
      <c r="E10" s="31"/>
      <c r="F10" s="31">
        <f t="shared" si="0"/>
        <v>20738</v>
      </c>
      <c r="G10" s="31">
        <f>ROUND(F9*$I$2,0)</f>
        <v>2431</v>
      </c>
      <c r="H10" s="31">
        <f t="shared" si="1"/>
        <v>26738</v>
      </c>
      <c r="J10" s="31" t="s">
        <v>69</v>
      </c>
    </row>
    <row r="11" spans="1:12" s="16" customFormat="1" x14ac:dyDescent="0.3">
      <c r="A11" s="34">
        <v>9</v>
      </c>
      <c r="B11" s="35">
        <v>45078</v>
      </c>
      <c r="C11" s="35" t="s">
        <v>52</v>
      </c>
      <c r="D11" s="36"/>
      <c r="E11" s="34">
        <v>6000</v>
      </c>
      <c r="F11" s="34">
        <f t="shared" si="0"/>
        <v>20738</v>
      </c>
      <c r="G11" s="34"/>
      <c r="H11" s="34">
        <f t="shared" si="1"/>
        <v>20738</v>
      </c>
      <c r="J11" s="34" t="s">
        <v>69</v>
      </c>
    </row>
    <row r="12" spans="1:12" s="16" customFormat="1" x14ac:dyDescent="0.3">
      <c r="A12" s="46">
        <v>10</v>
      </c>
      <c r="B12" s="47">
        <v>45093</v>
      </c>
      <c r="C12" s="47" t="s">
        <v>76</v>
      </c>
      <c r="D12" s="37" t="s">
        <v>77</v>
      </c>
      <c r="E12" s="31"/>
      <c r="F12" s="31">
        <f t="shared" si="0"/>
        <v>20738</v>
      </c>
      <c r="G12" s="31"/>
      <c r="H12" s="31">
        <f t="shared" si="1"/>
        <v>20738</v>
      </c>
      <c r="J12" s="31" t="s">
        <v>69</v>
      </c>
    </row>
    <row r="13" spans="1:12" s="16" customFormat="1" x14ac:dyDescent="0.3">
      <c r="A13" s="31">
        <v>11</v>
      </c>
      <c r="B13" s="32">
        <v>45093</v>
      </c>
      <c r="C13" s="32" t="s">
        <v>36</v>
      </c>
      <c r="D13" s="33"/>
      <c r="E13" s="31"/>
      <c r="F13" s="31">
        <f t="shared" si="0"/>
        <v>16812</v>
      </c>
      <c r="G13" s="31">
        <f>ROUND(F12*$I$2,0)</f>
        <v>2074</v>
      </c>
      <c r="H13" s="31">
        <f t="shared" si="1"/>
        <v>22812</v>
      </c>
      <c r="J13" s="31" t="s">
        <v>69</v>
      </c>
    </row>
    <row r="14" spans="1:12" s="16" customFormat="1" x14ac:dyDescent="0.3">
      <c r="A14" s="34">
        <v>12</v>
      </c>
      <c r="B14" s="35">
        <v>45108</v>
      </c>
      <c r="C14" s="35" t="s">
        <v>56</v>
      </c>
      <c r="D14" s="36"/>
      <c r="E14" s="34">
        <v>6000</v>
      </c>
      <c r="F14" s="34">
        <f>IFERROR(H14-E15,"")</f>
        <v>16812</v>
      </c>
      <c r="G14" s="34"/>
      <c r="H14" s="34">
        <f t="shared" si="1"/>
        <v>16812</v>
      </c>
      <c r="J14" s="34" t="s">
        <v>69</v>
      </c>
    </row>
    <row r="15" spans="1:12" s="16" customFormat="1" x14ac:dyDescent="0.3">
      <c r="A15" s="46">
        <v>13</v>
      </c>
      <c r="B15" s="47">
        <v>45108</v>
      </c>
      <c r="C15" s="47" t="s">
        <v>62</v>
      </c>
      <c r="D15" s="37" t="s">
        <v>78</v>
      </c>
      <c r="E15" s="31"/>
      <c r="F15" s="31">
        <f t="shared" ref="F15:F31" si="2">IFERROR(H15-E16,"")</f>
        <v>16812</v>
      </c>
      <c r="G15" s="31"/>
      <c r="H15" s="31">
        <f t="shared" si="1"/>
        <v>16812</v>
      </c>
      <c r="J15" s="31" t="s">
        <v>69</v>
      </c>
    </row>
    <row r="16" spans="1:12" s="16" customFormat="1" x14ac:dyDescent="0.3">
      <c r="A16" s="31">
        <v>14</v>
      </c>
      <c r="B16" s="32">
        <v>45123</v>
      </c>
      <c r="C16" s="32" t="s">
        <v>54</v>
      </c>
      <c r="D16" s="33"/>
      <c r="E16" s="31"/>
      <c r="F16" s="31">
        <f t="shared" si="2"/>
        <v>12493</v>
      </c>
      <c r="G16" s="31">
        <f>ROUND(F15*$I$2,0)</f>
        <v>1681</v>
      </c>
      <c r="H16" s="31">
        <f t="shared" si="1"/>
        <v>18493</v>
      </c>
      <c r="J16" s="31" t="s">
        <v>69</v>
      </c>
    </row>
    <row r="17" spans="1:10" s="16" customFormat="1" x14ac:dyDescent="0.3">
      <c r="A17" s="34">
        <v>15</v>
      </c>
      <c r="B17" s="35">
        <v>45139</v>
      </c>
      <c r="C17" s="35" t="s">
        <v>55</v>
      </c>
      <c r="D17" s="36"/>
      <c r="E17" s="34">
        <v>6000</v>
      </c>
      <c r="F17" s="34">
        <f t="shared" si="2"/>
        <v>12493</v>
      </c>
      <c r="G17" s="34"/>
      <c r="H17" s="34">
        <f t="shared" si="1"/>
        <v>12493</v>
      </c>
      <c r="J17" s="34" t="s">
        <v>69</v>
      </c>
    </row>
    <row r="18" spans="1:10" s="16" customFormat="1" ht="20.399999999999999" x14ac:dyDescent="0.3">
      <c r="A18" s="46">
        <v>16</v>
      </c>
      <c r="B18" s="47">
        <v>45139</v>
      </c>
      <c r="C18" s="47" t="s">
        <v>62</v>
      </c>
      <c r="D18" s="37" t="s">
        <v>89</v>
      </c>
      <c r="E18" s="31"/>
      <c r="F18" s="31">
        <f t="shared" si="2"/>
        <v>12493</v>
      </c>
      <c r="G18" s="31"/>
      <c r="H18" s="31">
        <f>IFERROR(F17+G18,"")</f>
        <v>12493</v>
      </c>
      <c r="J18" s="31" t="s">
        <v>69</v>
      </c>
    </row>
    <row r="19" spans="1:10" s="16" customFormat="1" x14ac:dyDescent="0.3">
      <c r="A19" s="31">
        <v>17</v>
      </c>
      <c r="B19" s="32">
        <v>45154</v>
      </c>
      <c r="C19" s="32" t="s">
        <v>37</v>
      </c>
      <c r="D19" s="33"/>
      <c r="E19" s="31"/>
      <c r="F19" s="31">
        <f t="shared" si="2"/>
        <v>7742</v>
      </c>
      <c r="G19" s="31">
        <f>ROUND(F18*$I$2,0)</f>
        <v>1249</v>
      </c>
      <c r="H19" s="31">
        <f t="shared" si="1"/>
        <v>13742</v>
      </c>
      <c r="J19" s="31" t="s">
        <v>69</v>
      </c>
    </row>
    <row r="20" spans="1:10" s="16" customFormat="1" x14ac:dyDescent="0.3">
      <c r="A20" s="34">
        <v>18</v>
      </c>
      <c r="B20" s="35">
        <v>45170</v>
      </c>
      <c r="C20" s="35" t="s">
        <v>57</v>
      </c>
      <c r="D20" s="36"/>
      <c r="E20" s="34">
        <v>6000</v>
      </c>
      <c r="F20" s="34">
        <f t="shared" si="2"/>
        <v>7742</v>
      </c>
      <c r="G20" s="34"/>
      <c r="H20" s="34">
        <f t="shared" si="1"/>
        <v>7742</v>
      </c>
      <c r="J20" s="34" t="s">
        <v>69</v>
      </c>
    </row>
    <row r="21" spans="1:10" s="16" customFormat="1" ht="22.5" customHeight="1" x14ac:dyDescent="0.3">
      <c r="A21" s="46">
        <v>19</v>
      </c>
      <c r="B21" s="47">
        <v>45170</v>
      </c>
      <c r="C21" s="47" t="s">
        <v>62</v>
      </c>
      <c r="D21" s="37" t="s">
        <v>90</v>
      </c>
      <c r="E21" s="31"/>
      <c r="F21" s="31">
        <f t="shared" si="2"/>
        <v>7742</v>
      </c>
      <c r="G21" s="31"/>
      <c r="H21" s="31">
        <f t="shared" si="1"/>
        <v>7742</v>
      </c>
      <c r="J21" s="31" t="s">
        <v>69</v>
      </c>
    </row>
    <row r="22" spans="1:10" s="16" customFormat="1" ht="30.6" x14ac:dyDescent="0.3">
      <c r="A22" s="53">
        <v>20</v>
      </c>
      <c r="B22" s="54">
        <v>45185</v>
      </c>
      <c r="C22" s="54" t="s">
        <v>38</v>
      </c>
      <c r="D22" s="55" t="s">
        <v>102</v>
      </c>
      <c r="E22" s="53"/>
      <c r="F22" s="53">
        <f t="shared" si="2"/>
        <v>14016</v>
      </c>
      <c r="G22" s="53">
        <f>6000+2300+ 3200 + 5000 +ROUND(F21*$I$2,0)-5000</f>
        <v>12274</v>
      </c>
      <c r="H22" s="53">
        <f t="shared" si="1"/>
        <v>20016</v>
      </c>
      <c r="I22" s="56"/>
      <c r="J22" s="53" t="s">
        <v>69</v>
      </c>
    </row>
    <row r="23" spans="1:10" s="16" customFormat="1" x14ac:dyDescent="0.3">
      <c r="A23" s="34">
        <v>21</v>
      </c>
      <c r="B23" s="35">
        <v>45200</v>
      </c>
      <c r="C23" s="35" t="s">
        <v>63</v>
      </c>
      <c r="D23" s="36"/>
      <c r="E23" s="34">
        <v>6000</v>
      </c>
      <c r="F23" s="34">
        <f t="shared" si="2"/>
        <v>14016</v>
      </c>
      <c r="G23" s="34"/>
      <c r="H23" s="34">
        <f t="shared" si="1"/>
        <v>14016</v>
      </c>
      <c r="J23" s="34" t="s">
        <v>70</v>
      </c>
    </row>
    <row r="24" spans="1:10" s="68" customFormat="1" ht="36" x14ac:dyDescent="0.3">
      <c r="A24" s="64">
        <v>22</v>
      </c>
      <c r="B24" s="65">
        <v>45200</v>
      </c>
      <c r="C24" s="65" t="s">
        <v>62</v>
      </c>
      <c r="D24" s="66" t="s">
        <v>118</v>
      </c>
      <c r="E24" s="67"/>
      <c r="F24" s="67">
        <f t="shared" si="2"/>
        <v>14016</v>
      </c>
      <c r="G24" s="67"/>
      <c r="H24" s="67">
        <f t="shared" si="1"/>
        <v>14016</v>
      </c>
      <c r="J24" s="67" t="s">
        <v>70</v>
      </c>
    </row>
    <row r="25" spans="1:10" s="16" customFormat="1" x14ac:dyDescent="0.3">
      <c r="A25" s="31">
        <v>23</v>
      </c>
      <c r="B25" s="32">
        <v>45215</v>
      </c>
      <c r="C25" s="32" t="s">
        <v>65</v>
      </c>
      <c r="D25" s="33"/>
      <c r="E25" s="31"/>
      <c r="F25" s="31">
        <f t="shared" si="2"/>
        <v>9418</v>
      </c>
      <c r="G25" s="31">
        <f>ROUND(F24*$I$2,0)</f>
        <v>1402</v>
      </c>
      <c r="H25" s="31">
        <f t="shared" si="1"/>
        <v>15418</v>
      </c>
      <c r="J25" s="31" t="s">
        <v>70</v>
      </c>
    </row>
    <row r="26" spans="1:10" s="16" customFormat="1" x14ac:dyDescent="0.3">
      <c r="A26" s="34">
        <v>24</v>
      </c>
      <c r="B26" s="35">
        <v>45231</v>
      </c>
      <c r="C26" s="35" t="s">
        <v>64</v>
      </c>
      <c r="D26" s="36"/>
      <c r="E26" s="34">
        <v>6000</v>
      </c>
      <c r="F26" s="34">
        <f t="shared" si="2"/>
        <v>9418</v>
      </c>
      <c r="G26" s="34"/>
      <c r="H26" s="34">
        <f t="shared" si="1"/>
        <v>9418</v>
      </c>
      <c r="J26" s="34" t="s">
        <v>70</v>
      </c>
    </row>
    <row r="27" spans="1:10" s="16" customFormat="1" ht="48" x14ac:dyDescent="0.3">
      <c r="A27" s="46">
        <v>25</v>
      </c>
      <c r="B27" s="47">
        <v>45231</v>
      </c>
      <c r="C27" s="47" t="s">
        <v>62</v>
      </c>
      <c r="D27" s="66" t="s">
        <v>106</v>
      </c>
      <c r="E27" s="31"/>
      <c r="F27" s="31">
        <f t="shared" si="2"/>
        <v>9418</v>
      </c>
      <c r="G27" s="31"/>
      <c r="H27" s="31">
        <f t="shared" si="1"/>
        <v>9418</v>
      </c>
      <c r="I27" s="38"/>
      <c r="J27" s="31" t="s">
        <v>70</v>
      </c>
    </row>
    <row r="28" spans="1:10" s="16" customFormat="1" x14ac:dyDescent="0.3">
      <c r="A28" s="31">
        <v>26</v>
      </c>
      <c r="B28" s="32">
        <v>45246</v>
      </c>
      <c r="C28" s="32" t="s">
        <v>66</v>
      </c>
      <c r="D28" s="33"/>
      <c r="E28" s="31"/>
      <c r="F28" s="31">
        <f t="shared" si="2"/>
        <v>4360</v>
      </c>
      <c r="G28" s="31">
        <f>ROUND(F27*$I$2,0)</f>
        <v>942</v>
      </c>
      <c r="H28" s="31">
        <f t="shared" si="1"/>
        <v>10360</v>
      </c>
      <c r="I28" s="38"/>
      <c r="J28" s="31" t="s">
        <v>70</v>
      </c>
    </row>
    <row r="29" spans="1:10" x14ac:dyDescent="0.3">
      <c r="A29" s="34">
        <v>27</v>
      </c>
      <c r="B29" s="35">
        <v>45261</v>
      </c>
      <c r="C29" s="35" t="s">
        <v>91</v>
      </c>
      <c r="D29" s="36"/>
      <c r="E29" s="34">
        <v>6000</v>
      </c>
      <c r="F29" s="31">
        <f t="shared" si="2"/>
        <v>4360</v>
      </c>
      <c r="G29" s="31"/>
      <c r="H29" s="31">
        <f t="shared" si="1"/>
        <v>4360</v>
      </c>
      <c r="I29" s="16"/>
      <c r="J29" s="34" t="s">
        <v>70</v>
      </c>
    </row>
    <row r="30" spans="1:10" x14ac:dyDescent="0.3">
      <c r="A30" s="46">
        <v>28</v>
      </c>
      <c r="B30" s="47">
        <v>45261</v>
      </c>
      <c r="C30" s="47" t="s">
        <v>62</v>
      </c>
      <c r="D30" s="48"/>
      <c r="E30" s="31"/>
      <c r="F30" s="31">
        <f t="shared" si="2"/>
        <v>4360</v>
      </c>
      <c r="G30" s="31"/>
      <c r="H30" s="31">
        <f t="shared" si="1"/>
        <v>4360</v>
      </c>
      <c r="I30" s="38"/>
      <c r="J30" s="31" t="s">
        <v>70</v>
      </c>
    </row>
    <row r="31" spans="1:10" x14ac:dyDescent="0.3">
      <c r="A31" s="49">
        <v>29</v>
      </c>
      <c r="B31" s="50">
        <v>45276</v>
      </c>
      <c r="C31" s="50" t="s">
        <v>92</v>
      </c>
      <c r="D31" s="51" t="s">
        <v>93</v>
      </c>
      <c r="E31" s="49"/>
      <c r="F31" s="49">
        <f t="shared" si="2"/>
        <v>4796</v>
      </c>
      <c r="G31" s="49">
        <f>ROUND(F30*$I$2,0)</f>
        <v>436</v>
      </c>
      <c r="H31" s="49">
        <f t="shared" si="1"/>
        <v>4796</v>
      </c>
      <c r="I31" s="52"/>
      <c r="J31" s="49" t="s">
        <v>70</v>
      </c>
    </row>
  </sheetData>
  <autoFilter ref="A2:L31" xr:uid="{A0417284-B53F-46BA-AAE7-B814C8434F37}"/>
  <mergeCells count="1">
    <mergeCell ref="A1:J1"/>
  </mergeCells>
  <pageMargins left="0.70866141732283472" right="0.70866141732283472" top="0.74803149606299213" bottom="0.74803149606299213" header="0.31496062992125984" footer="0.31496062992125984"/>
  <pageSetup scale="8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8134B-79F9-4C8C-8304-1716AB01FBB6}">
  <sheetPr>
    <pageSetUpPr fitToPage="1"/>
  </sheetPr>
  <dimension ref="A1:L31"/>
  <sheetViews>
    <sheetView showGridLines="0" zoomScale="160" zoomScaleNormal="160" workbookViewId="0">
      <pane ySplit="2" topLeftCell="A5" activePane="bottomLeft" state="frozen"/>
      <selection pane="bottomLeft" activeCell="H12" sqref="H12"/>
    </sheetView>
  </sheetViews>
  <sheetFormatPr defaultRowHeight="14.4" x14ac:dyDescent="0.3"/>
  <cols>
    <col min="1" max="1" width="8.109375" bestFit="1" customWidth="1"/>
    <col min="2" max="2" width="13.5546875" bestFit="1" customWidth="1"/>
    <col min="3" max="3" width="16.6640625" bestFit="1" customWidth="1"/>
    <col min="4" max="4" width="37.88671875" style="25" customWidth="1"/>
    <col min="5" max="5" width="11.33203125" customWidth="1"/>
    <col min="6" max="6" width="11.88671875" customWidth="1"/>
    <col min="7" max="7" width="12.33203125" customWidth="1"/>
    <col min="8" max="8" width="15.5546875" bestFit="1" customWidth="1"/>
    <col min="9" max="9" width="9.109375" hidden="1" customWidth="1"/>
    <col min="11" max="11" width="12.21875" bestFit="1" customWidth="1"/>
    <col min="12" max="12" width="19.109375" bestFit="1" customWidth="1"/>
  </cols>
  <sheetData>
    <row r="1" spans="1:12" ht="24" thickBot="1" x14ac:dyDescent="0.5">
      <c r="A1" s="126" t="s">
        <v>32</v>
      </c>
      <c r="B1" s="127"/>
      <c r="C1" s="127"/>
      <c r="D1" s="127"/>
      <c r="E1" s="127"/>
      <c r="F1" s="127"/>
      <c r="G1" s="127"/>
      <c r="H1" s="127"/>
      <c r="I1" s="127"/>
      <c r="J1" s="127"/>
    </row>
    <row r="2" spans="1:12" ht="15.6" thickTop="1" thickBot="1" x14ac:dyDescent="0.35">
      <c r="A2" s="23" t="s">
        <v>39</v>
      </c>
      <c r="B2" s="23" t="s">
        <v>40</v>
      </c>
      <c r="C2" s="23" t="s">
        <v>46</v>
      </c>
      <c r="D2" s="24" t="s">
        <v>41</v>
      </c>
      <c r="E2" s="23" t="s">
        <v>42</v>
      </c>
      <c r="F2" s="23" t="s">
        <v>43</v>
      </c>
      <c r="G2" s="23" t="s">
        <v>44</v>
      </c>
      <c r="H2" s="23" t="s">
        <v>45</v>
      </c>
      <c r="I2" s="22">
        <v>0.1</v>
      </c>
      <c r="J2" s="23" t="s">
        <v>68</v>
      </c>
    </row>
    <row r="3" spans="1:12" s="16" customFormat="1" ht="15.6" thickTop="1" thickBot="1" x14ac:dyDescent="0.35">
      <c r="A3" s="26">
        <v>1</v>
      </c>
      <c r="B3" s="27">
        <v>45185</v>
      </c>
      <c r="C3" s="27" t="s">
        <v>47</v>
      </c>
      <c r="D3" s="28">
        <v>20000</v>
      </c>
      <c r="E3" s="26"/>
      <c r="F3" s="26">
        <f>D3</f>
        <v>20000</v>
      </c>
      <c r="G3" s="26"/>
      <c r="H3" s="26">
        <f>D3</f>
        <v>20000</v>
      </c>
      <c r="J3" s="26" t="s">
        <v>69</v>
      </c>
      <c r="K3" s="29"/>
      <c r="L3" s="30"/>
    </row>
    <row r="4" spans="1:12" s="16" customFormat="1" ht="15" thickTop="1" x14ac:dyDescent="0.3">
      <c r="A4" s="31">
        <v>2</v>
      </c>
      <c r="B4" s="27">
        <v>45215</v>
      </c>
      <c r="C4" s="32" t="s">
        <v>65</v>
      </c>
      <c r="D4" s="33"/>
      <c r="E4" s="31"/>
      <c r="F4" s="31">
        <f>IFERROR(H4-E5,"")</f>
        <v>16000</v>
      </c>
      <c r="G4" s="31">
        <v>2000</v>
      </c>
      <c r="H4" s="31">
        <f>IFERROR(F3+G4,"")</f>
        <v>22000</v>
      </c>
      <c r="J4" s="31" t="s">
        <v>69</v>
      </c>
      <c r="L4" s="29"/>
    </row>
    <row r="5" spans="1:12" s="16" customFormat="1" x14ac:dyDescent="0.3">
      <c r="A5" s="74">
        <v>3</v>
      </c>
      <c r="B5" s="35">
        <v>45200</v>
      </c>
      <c r="C5" s="35" t="s">
        <v>63</v>
      </c>
      <c r="D5" s="36"/>
      <c r="E5" s="34">
        <v>6000</v>
      </c>
      <c r="F5" s="34">
        <f t="shared" ref="F5:F13" si="0">IFERROR(H5-E6,"")</f>
        <v>14100</v>
      </c>
      <c r="G5" s="34"/>
      <c r="H5" s="34">
        <f t="shared" ref="H5:H31" si="1">IFERROR(F4+G5,"")</f>
        <v>16000</v>
      </c>
      <c r="I5" s="75"/>
      <c r="J5" s="34" t="s">
        <v>69</v>
      </c>
    </row>
    <row r="6" spans="1:12" s="16" customFormat="1" ht="48" x14ac:dyDescent="0.3">
      <c r="A6" s="71">
        <v>4</v>
      </c>
      <c r="B6" s="72">
        <v>45200</v>
      </c>
      <c r="C6" s="72" t="s">
        <v>62</v>
      </c>
      <c r="D6" s="73" t="s">
        <v>120</v>
      </c>
      <c r="E6" s="73">
        <v>1900</v>
      </c>
      <c r="F6" s="73">
        <f t="shared" si="0"/>
        <v>14100</v>
      </c>
      <c r="G6" s="73"/>
      <c r="H6" s="73">
        <f t="shared" si="1"/>
        <v>14100</v>
      </c>
      <c r="I6" s="73"/>
      <c r="J6" s="73" t="s">
        <v>69</v>
      </c>
    </row>
    <row r="7" spans="1:12" s="16" customFormat="1" x14ac:dyDescent="0.3">
      <c r="A7" s="26">
        <v>5</v>
      </c>
      <c r="B7" s="32">
        <v>45246</v>
      </c>
      <c r="C7" s="32" t="s">
        <v>66</v>
      </c>
      <c r="D7" s="33"/>
      <c r="E7" s="33"/>
      <c r="F7" s="31">
        <f t="shared" si="0"/>
        <v>9510</v>
      </c>
      <c r="G7" s="31">
        <f>ROUND(F6*$I$2,0)</f>
        <v>1410</v>
      </c>
      <c r="H7" s="31">
        <f>IFERROR(F6+G7,"")</f>
        <v>15510</v>
      </c>
      <c r="J7" s="31" t="s">
        <v>69</v>
      </c>
      <c r="K7" s="128" t="s">
        <v>107</v>
      </c>
      <c r="L7" s="129"/>
    </row>
    <row r="8" spans="1:12" s="75" customFormat="1" x14ac:dyDescent="0.3">
      <c r="A8" s="34">
        <v>6</v>
      </c>
      <c r="B8" s="35">
        <v>45231</v>
      </c>
      <c r="C8" s="35" t="s">
        <v>64</v>
      </c>
      <c r="D8" s="36"/>
      <c r="E8" s="34">
        <v>6000</v>
      </c>
      <c r="F8" s="34">
        <f t="shared" si="0"/>
        <v>8474</v>
      </c>
      <c r="G8" s="34"/>
      <c r="H8" s="34">
        <f t="shared" si="1"/>
        <v>9510</v>
      </c>
      <c r="J8" s="34" t="s">
        <v>69</v>
      </c>
    </row>
    <row r="9" spans="1:12" s="16" customFormat="1" ht="48" x14ac:dyDescent="0.3">
      <c r="A9" s="77">
        <v>7</v>
      </c>
      <c r="B9" s="78">
        <v>45231</v>
      </c>
      <c r="C9" s="78" t="s">
        <v>62</v>
      </c>
      <c r="D9" s="73" t="s">
        <v>119</v>
      </c>
      <c r="E9" s="79">
        <v>1036</v>
      </c>
      <c r="F9" s="79">
        <f t="shared" si="0"/>
        <v>8474</v>
      </c>
      <c r="G9" s="73"/>
      <c r="H9" s="79">
        <f t="shared" si="1"/>
        <v>8474</v>
      </c>
      <c r="I9" s="73"/>
      <c r="J9" s="79" t="s">
        <v>69</v>
      </c>
    </row>
    <row r="10" spans="1:12" s="16" customFormat="1" x14ac:dyDescent="0.3">
      <c r="A10" s="31">
        <v>8</v>
      </c>
      <c r="B10" s="32">
        <v>45276</v>
      </c>
      <c r="C10" s="32" t="s">
        <v>92</v>
      </c>
      <c r="D10" s="33"/>
      <c r="E10" s="31"/>
      <c r="F10" s="31">
        <f t="shared" si="0"/>
        <v>3321</v>
      </c>
      <c r="G10" s="31">
        <f>ROUND(F9*$I$2,0)</f>
        <v>847</v>
      </c>
      <c r="H10" s="31">
        <f t="shared" si="1"/>
        <v>9321</v>
      </c>
      <c r="J10" s="31"/>
    </row>
    <row r="11" spans="1:12" s="75" customFormat="1" x14ac:dyDescent="0.3">
      <c r="A11" s="74">
        <v>9</v>
      </c>
      <c r="B11" s="35">
        <v>45261</v>
      </c>
      <c r="C11" s="35" t="s">
        <v>91</v>
      </c>
      <c r="D11" s="36"/>
      <c r="E11" s="34">
        <v>6000</v>
      </c>
      <c r="F11" s="34">
        <f t="shared" si="0"/>
        <v>2628</v>
      </c>
      <c r="G11" s="34"/>
      <c r="H11" s="34">
        <f t="shared" si="1"/>
        <v>3321</v>
      </c>
      <c r="J11" s="34"/>
      <c r="K11" s="101" t="s">
        <v>131</v>
      </c>
      <c r="L11" s="102"/>
    </row>
    <row r="12" spans="1:12" s="16" customFormat="1" ht="36" x14ac:dyDescent="0.3">
      <c r="A12" s="71">
        <v>10</v>
      </c>
      <c r="B12" s="78">
        <v>45266</v>
      </c>
      <c r="C12" s="78" t="s">
        <v>76</v>
      </c>
      <c r="D12" s="73" t="s">
        <v>130</v>
      </c>
      <c r="E12" s="79">
        <v>693</v>
      </c>
      <c r="F12" s="71">
        <f t="shared" si="0"/>
        <v>2628</v>
      </c>
      <c r="G12" s="71"/>
      <c r="H12" s="71">
        <f t="shared" si="1"/>
        <v>2628</v>
      </c>
      <c r="I12" s="81"/>
      <c r="J12" s="71"/>
      <c r="K12" s="89" t="s">
        <v>113</v>
      </c>
      <c r="L12" s="103" t="str">
        <f>"Pending Rent In As On 1st Jan 2024:- " &amp; 6000-2628</f>
        <v>Pending Rent In As On 1st Jan 2024:- 3372</v>
      </c>
    </row>
    <row r="13" spans="1:12" s="16" customFormat="1" x14ac:dyDescent="0.3">
      <c r="A13" s="26">
        <v>11</v>
      </c>
      <c r="B13" s="32">
        <v>45307</v>
      </c>
      <c r="C13" s="32" t="s">
        <v>108</v>
      </c>
      <c r="D13" s="33"/>
      <c r="E13" s="31"/>
      <c r="F13" s="31">
        <f t="shared" si="0"/>
        <v>-3109</v>
      </c>
      <c r="G13" s="31">
        <f>ROUND(F12*$I$2,0)</f>
        <v>263</v>
      </c>
      <c r="H13" s="31">
        <f t="shared" si="1"/>
        <v>2891</v>
      </c>
      <c r="J13" s="31"/>
    </row>
    <row r="14" spans="1:12" s="75" customFormat="1" x14ac:dyDescent="0.3">
      <c r="A14" s="34">
        <v>12</v>
      </c>
      <c r="B14" s="35">
        <v>45292</v>
      </c>
      <c r="C14" s="35" t="s">
        <v>109</v>
      </c>
      <c r="D14" s="36"/>
      <c r="E14" s="34">
        <v>6000</v>
      </c>
      <c r="F14" s="34">
        <f>IFERROR(H14-E15,"")</f>
        <v>-3109</v>
      </c>
      <c r="G14" s="34"/>
      <c r="H14" s="34">
        <f t="shared" si="1"/>
        <v>-3109</v>
      </c>
      <c r="J14" s="34"/>
    </row>
    <row r="15" spans="1:12" s="16" customFormat="1" x14ac:dyDescent="0.3">
      <c r="A15" s="77">
        <v>13</v>
      </c>
      <c r="B15" s="78">
        <v>45292</v>
      </c>
      <c r="C15" s="78" t="s">
        <v>76</v>
      </c>
      <c r="D15" s="80"/>
      <c r="E15" s="71"/>
      <c r="F15" s="71">
        <f t="shared" ref="F15:F31" si="2">IFERROR(H15-E16,"")</f>
        <v>-3109</v>
      </c>
      <c r="G15" s="71"/>
      <c r="H15" s="71">
        <f t="shared" si="1"/>
        <v>-3109</v>
      </c>
      <c r="I15" s="81"/>
      <c r="J15" s="71"/>
    </row>
    <row r="16" spans="1:12" s="16" customFormat="1" x14ac:dyDescent="0.3">
      <c r="A16" s="31">
        <v>14</v>
      </c>
      <c r="B16" s="32">
        <v>45338</v>
      </c>
      <c r="C16" s="32" t="s">
        <v>110</v>
      </c>
      <c r="D16" s="33"/>
      <c r="E16" s="31"/>
      <c r="F16" s="31">
        <f t="shared" si="2"/>
        <v>-9420</v>
      </c>
      <c r="G16" s="31">
        <f>ROUND(F15*$I$2,0)</f>
        <v>-311</v>
      </c>
      <c r="H16" s="31">
        <f t="shared" si="1"/>
        <v>-3420</v>
      </c>
      <c r="J16" s="31"/>
    </row>
    <row r="17" spans="1:11" s="75" customFormat="1" x14ac:dyDescent="0.3">
      <c r="A17" s="74">
        <v>15</v>
      </c>
      <c r="B17" s="35">
        <v>45323</v>
      </c>
      <c r="C17" s="35" t="s">
        <v>111</v>
      </c>
      <c r="D17" s="36"/>
      <c r="E17" s="34">
        <v>6000</v>
      </c>
      <c r="F17" s="34">
        <f t="shared" si="2"/>
        <v>-9420</v>
      </c>
      <c r="G17" s="34"/>
      <c r="H17" s="34">
        <f t="shared" si="1"/>
        <v>-9420</v>
      </c>
      <c r="J17" s="34"/>
    </row>
    <row r="18" spans="1:11" s="16" customFormat="1" x14ac:dyDescent="0.3">
      <c r="A18" s="71">
        <v>16</v>
      </c>
      <c r="B18" s="78">
        <v>45323</v>
      </c>
      <c r="C18" s="78" t="s">
        <v>76</v>
      </c>
      <c r="D18" s="80"/>
      <c r="E18" s="71"/>
      <c r="F18" s="71">
        <f t="shared" si="2"/>
        <v>-9420</v>
      </c>
      <c r="G18" s="71"/>
      <c r="H18" s="71">
        <f>IFERROR(F17+G18,"")</f>
        <v>-9420</v>
      </c>
      <c r="I18" s="81"/>
      <c r="J18" s="71"/>
    </row>
    <row r="19" spans="1:11" s="16" customFormat="1" x14ac:dyDescent="0.3">
      <c r="A19" s="26">
        <v>17</v>
      </c>
      <c r="B19" s="32">
        <v>45367</v>
      </c>
      <c r="C19" s="32" t="s">
        <v>34</v>
      </c>
      <c r="D19" s="33"/>
      <c r="E19" s="31"/>
      <c r="F19" s="31">
        <f t="shared" si="2"/>
        <v>-16362</v>
      </c>
      <c r="G19" s="31">
        <f>ROUND(F18*$I$2,0)</f>
        <v>-942</v>
      </c>
      <c r="H19" s="31">
        <f t="shared" si="1"/>
        <v>-10362</v>
      </c>
      <c r="J19" s="31"/>
    </row>
    <row r="20" spans="1:11" s="75" customFormat="1" ht="15" thickBot="1" x14ac:dyDescent="0.35">
      <c r="A20" s="34">
        <v>18</v>
      </c>
      <c r="B20" s="35">
        <v>45352</v>
      </c>
      <c r="C20" s="35" t="s">
        <v>112</v>
      </c>
      <c r="D20" s="36"/>
      <c r="E20" s="34">
        <v>6000</v>
      </c>
      <c r="F20" s="34">
        <f t="shared" si="2"/>
        <v>-16362</v>
      </c>
      <c r="G20" s="34"/>
      <c r="H20" s="34">
        <f t="shared" si="1"/>
        <v>-16362</v>
      </c>
      <c r="J20" s="34"/>
    </row>
    <row r="21" spans="1:11" s="16" customFormat="1" ht="22.5" customHeight="1" thickTop="1" thickBot="1" x14ac:dyDescent="0.35">
      <c r="A21" s="77">
        <v>19</v>
      </c>
      <c r="B21" s="78">
        <v>45352</v>
      </c>
      <c r="C21" s="78" t="s">
        <v>76</v>
      </c>
      <c r="D21" s="80"/>
      <c r="E21" s="71"/>
      <c r="F21" s="71">
        <f t="shared" si="2"/>
        <v>-16362</v>
      </c>
      <c r="G21" s="71"/>
      <c r="H21" s="71">
        <f t="shared" si="1"/>
        <v>-16362</v>
      </c>
      <c r="I21" s="81"/>
      <c r="J21" s="71"/>
      <c r="K21" s="85" t="s">
        <v>115</v>
      </c>
    </row>
    <row r="22" spans="1:11" s="16" customFormat="1" ht="15" thickTop="1" x14ac:dyDescent="0.3">
      <c r="A22" s="31">
        <v>20</v>
      </c>
      <c r="B22" s="32">
        <v>45398</v>
      </c>
      <c r="C22" s="32" t="s">
        <v>33</v>
      </c>
      <c r="D22" s="33"/>
      <c r="E22" s="53"/>
      <c r="F22" s="53">
        <f t="shared" si="2"/>
        <v>-12498</v>
      </c>
      <c r="G22" s="53">
        <f>6000+2300+ 3200 + 5000 +ROUND(F21*$I$2,0)-5000</f>
        <v>9864</v>
      </c>
      <c r="H22" s="53">
        <f t="shared" si="1"/>
        <v>-6498</v>
      </c>
      <c r="I22" s="56"/>
      <c r="J22" s="53"/>
    </row>
    <row r="23" spans="1:11" s="75" customFormat="1" x14ac:dyDescent="0.3">
      <c r="A23" s="74">
        <v>21</v>
      </c>
      <c r="B23" s="35">
        <v>45383</v>
      </c>
      <c r="C23" s="35" t="s">
        <v>48</v>
      </c>
      <c r="D23" s="36"/>
      <c r="E23" s="34">
        <v>6000</v>
      </c>
      <c r="F23" s="34">
        <f t="shared" si="2"/>
        <v>-12498</v>
      </c>
      <c r="G23" s="34"/>
      <c r="H23" s="34">
        <f t="shared" si="1"/>
        <v>-12498</v>
      </c>
      <c r="J23" s="34"/>
    </row>
    <row r="24" spans="1:11" s="68" customFormat="1" x14ac:dyDescent="0.3">
      <c r="A24" s="71">
        <v>22</v>
      </c>
      <c r="B24" s="78">
        <v>45383</v>
      </c>
      <c r="C24" s="78" t="s">
        <v>76</v>
      </c>
      <c r="D24" s="80"/>
      <c r="E24" s="82"/>
      <c r="F24" s="82">
        <f t="shared" si="2"/>
        <v>-12498</v>
      </c>
      <c r="G24" s="82"/>
      <c r="H24" s="82">
        <f t="shared" si="1"/>
        <v>-12498</v>
      </c>
      <c r="I24" s="83"/>
      <c r="J24" s="82"/>
    </row>
    <row r="25" spans="1:11" s="16" customFormat="1" x14ac:dyDescent="0.3">
      <c r="A25" s="26">
        <v>23</v>
      </c>
      <c r="B25" s="32">
        <v>45428</v>
      </c>
      <c r="C25" s="32" t="s">
        <v>35</v>
      </c>
      <c r="D25" s="33"/>
      <c r="E25" s="31"/>
      <c r="F25" s="31">
        <f t="shared" si="2"/>
        <v>-19748</v>
      </c>
      <c r="G25" s="31">
        <f>ROUND(F24*$I$2,0)</f>
        <v>-1250</v>
      </c>
      <c r="H25" s="31">
        <f t="shared" si="1"/>
        <v>-13748</v>
      </c>
      <c r="J25" s="31"/>
    </row>
    <row r="26" spans="1:11" s="75" customFormat="1" x14ac:dyDescent="0.3">
      <c r="A26" s="34">
        <v>24</v>
      </c>
      <c r="B26" s="35">
        <v>45413</v>
      </c>
      <c r="C26" s="35" t="s">
        <v>50</v>
      </c>
      <c r="D26" s="36"/>
      <c r="E26" s="34">
        <v>6000</v>
      </c>
      <c r="F26" s="34">
        <f t="shared" si="2"/>
        <v>-19748</v>
      </c>
      <c r="G26" s="34"/>
      <c r="H26" s="34">
        <f t="shared" si="1"/>
        <v>-19748</v>
      </c>
      <c r="J26" s="34"/>
    </row>
    <row r="27" spans="1:11" s="16" customFormat="1" x14ac:dyDescent="0.3">
      <c r="A27" s="77">
        <v>25</v>
      </c>
      <c r="B27" s="78">
        <v>45413</v>
      </c>
      <c r="C27" s="78" t="s">
        <v>76</v>
      </c>
      <c r="D27" s="80"/>
      <c r="E27" s="71"/>
      <c r="F27" s="71">
        <f t="shared" si="2"/>
        <v>-19748</v>
      </c>
      <c r="G27" s="71"/>
      <c r="H27" s="71">
        <f t="shared" si="1"/>
        <v>-19748</v>
      </c>
      <c r="I27" s="84"/>
      <c r="J27" s="71"/>
    </row>
    <row r="28" spans="1:11" s="16" customFormat="1" x14ac:dyDescent="0.3">
      <c r="A28" s="31">
        <v>26</v>
      </c>
      <c r="B28" s="32">
        <v>45459</v>
      </c>
      <c r="C28" s="32" t="s">
        <v>36</v>
      </c>
      <c r="D28" s="33"/>
      <c r="E28" s="31"/>
      <c r="F28" s="31">
        <f t="shared" si="2"/>
        <v>-27723</v>
      </c>
      <c r="G28" s="31">
        <f>ROUND(F27*$I$2,0)</f>
        <v>-1975</v>
      </c>
      <c r="H28" s="31">
        <f t="shared" si="1"/>
        <v>-21723</v>
      </c>
      <c r="I28" s="38"/>
      <c r="J28" s="31"/>
    </row>
    <row r="29" spans="1:11" s="76" customFormat="1" x14ac:dyDescent="0.3">
      <c r="A29" s="74">
        <v>27</v>
      </c>
      <c r="B29" s="35">
        <v>45444</v>
      </c>
      <c r="C29" s="35" t="s">
        <v>52</v>
      </c>
      <c r="D29" s="36"/>
      <c r="E29" s="34">
        <v>6000</v>
      </c>
      <c r="F29" s="34">
        <f t="shared" si="2"/>
        <v>-27723</v>
      </c>
      <c r="G29" s="34"/>
      <c r="H29" s="34">
        <f t="shared" si="1"/>
        <v>-27723</v>
      </c>
      <c r="I29" s="75"/>
      <c r="J29" s="34"/>
    </row>
    <row r="30" spans="1:11" x14ac:dyDescent="0.3">
      <c r="A30" s="71">
        <v>28</v>
      </c>
      <c r="B30" s="78">
        <v>45444</v>
      </c>
      <c r="C30" s="78" t="s">
        <v>76</v>
      </c>
      <c r="D30" s="80"/>
      <c r="E30" s="71"/>
      <c r="F30" s="71">
        <f t="shared" si="2"/>
        <v>-27723</v>
      </c>
      <c r="G30" s="71"/>
      <c r="H30" s="71">
        <f t="shared" si="1"/>
        <v>-27723</v>
      </c>
      <c r="I30" s="84"/>
      <c r="J30" s="71"/>
    </row>
    <row r="31" spans="1:11" x14ac:dyDescent="0.3">
      <c r="A31" s="26">
        <v>29</v>
      </c>
      <c r="B31" s="50">
        <v>45276</v>
      </c>
      <c r="C31" s="50" t="s">
        <v>92</v>
      </c>
      <c r="D31" s="51" t="s">
        <v>93</v>
      </c>
      <c r="E31" s="49"/>
      <c r="F31" s="49">
        <f t="shared" si="2"/>
        <v>-30495</v>
      </c>
      <c r="G31" s="49">
        <f>ROUND(F30*$I$2,0)</f>
        <v>-2772</v>
      </c>
      <c r="H31" s="49">
        <f t="shared" si="1"/>
        <v>-30495</v>
      </c>
      <c r="I31" s="52"/>
      <c r="J31" s="49"/>
    </row>
  </sheetData>
  <mergeCells count="2">
    <mergeCell ref="A1:J1"/>
    <mergeCell ref="K7:L7"/>
  </mergeCells>
  <pageMargins left="0.70866141732283472" right="0.70866141732283472" top="0.74803149606299213" bottom="0.74803149606299213" header="0.31496062992125984" footer="0.31496062992125984"/>
  <pageSetup scale="7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97D9-76E9-47C5-B076-59B4CE49BA55}">
  <dimension ref="A1:I10"/>
  <sheetViews>
    <sheetView zoomScale="175" zoomScaleNormal="175" workbookViewId="0">
      <selection activeCell="E8" sqref="E8:G8"/>
    </sheetView>
  </sheetViews>
  <sheetFormatPr defaultRowHeight="14.4" x14ac:dyDescent="0.3"/>
  <cols>
    <col min="1" max="1" width="17.44140625" bestFit="1" customWidth="1"/>
    <col min="2" max="2" width="12.77734375" bestFit="1" customWidth="1"/>
    <col min="3" max="3" width="47.88671875" style="25" customWidth="1"/>
  </cols>
  <sheetData>
    <row r="1" spans="1:9" x14ac:dyDescent="0.3">
      <c r="A1" s="93" t="s">
        <v>40</v>
      </c>
      <c r="B1" s="93" t="s">
        <v>46</v>
      </c>
      <c r="C1" s="94" t="s">
        <v>41</v>
      </c>
    </row>
    <row r="2" spans="1:9" x14ac:dyDescent="0.3">
      <c r="A2" s="86">
        <v>45021</v>
      </c>
      <c r="B2" s="87" t="s">
        <v>49</v>
      </c>
      <c r="C2" s="88" t="s">
        <v>117</v>
      </c>
    </row>
    <row r="3" spans="1:9" x14ac:dyDescent="0.3">
      <c r="A3" s="86">
        <v>45047</v>
      </c>
      <c r="B3" s="87" t="s">
        <v>51</v>
      </c>
      <c r="C3" s="88" t="s">
        <v>116</v>
      </c>
    </row>
    <row r="4" spans="1:9" ht="28.8" x14ac:dyDescent="0.3">
      <c r="A4" s="86">
        <v>45093</v>
      </c>
      <c r="B4" s="87" t="s">
        <v>76</v>
      </c>
      <c r="C4" s="88" t="s">
        <v>77</v>
      </c>
    </row>
    <row r="5" spans="1:9" x14ac:dyDescent="0.3">
      <c r="A5" s="86">
        <v>45108</v>
      </c>
      <c r="B5" s="87" t="s">
        <v>62</v>
      </c>
      <c r="C5" s="88" t="s">
        <v>78</v>
      </c>
    </row>
    <row r="6" spans="1:9" ht="28.8" x14ac:dyDescent="0.3">
      <c r="A6" s="86">
        <v>45139</v>
      </c>
      <c r="B6" s="87" t="s">
        <v>62</v>
      </c>
      <c r="C6" s="88" t="s">
        <v>89</v>
      </c>
    </row>
    <row r="7" spans="1:9" ht="28.8" x14ac:dyDescent="0.3">
      <c r="A7" s="86">
        <v>45170</v>
      </c>
      <c r="B7" s="87" t="s">
        <v>62</v>
      </c>
      <c r="C7" s="88" t="s">
        <v>90</v>
      </c>
    </row>
    <row r="8" spans="1:9" ht="43.2" x14ac:dyDescent="0.3">
      <c r="A8" s="90">
        <v>45200</v>
      </c>
      <c r="B8" s="91" t="s">
        <v>62</v>
      </c>
      <c r="C8" s="92" t="s">
        <v>118</v>
      </c>
      <c r="E8">
        <v>1918</v>
      </c>
      <c r="F8">
        <v>1036</v>
      </c>
      <c r="G8">
        <v>693</v>
      </c>
      <c r="H8" s="100">
        <f>SUM(E8:G8)</f>
        <v>3647</v>
      </c>
      <c r="I8" s="100" t="s">
        <v>76</v>
      </c>
    </row>
    <row r="9" spans="1:9" ht="57.6" x14ac:dyDescent="0.3">
      <c r="A9" s="90">
        <v>45231</v>
      </c>
      <c r="B9" s="91" t="s">
        <v>62</v>
      </c>
      <c r="C9" s="92" t="s">
        <v>121</v>
      </c>
    </row>
    <row r="10" spans="1:9" ht="43.2" x14ac:dyDescent="0.3">
      <c r="A10" s="90">
        <v>45266</v>
      </c>
      <c r="B10" s="91" t="s">
        <v>76</v>
      </c>
      <c r="C10" s="92" t="s">
        <v>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9B8EB-3706-46F9-873E-B4F00BDB42C9}">
  <dimension ref="A1:E15"/>
  <sheetViews>
    <sheetView showGridLines="0" tabSelected="1" zoomScale="310" zoomScaleNormal="310" workbookViewId="0">
      <selection activeCell="G4" sqref="G4"/>
    </sheetView>
  </sheetViews>
  <sheetFormatPr defaultRowHeight="14.4" x14ac:dyDescent="0.3"/>
  <sheetData>
    <row r="1" spans="1:5" x14ac:dyDescent="0.3">
      <c r="A1" s="137" t="s">
        <v>94</v>
      </c>
      <c r="B1" s="138" t="s">
        <v>132</v>
      </c>
      <c r="C1" s="138" t="s">
        <v>133</v>
      </c>
      <c r="D1" s="138" t="s">
        <v>134</v>
      </c>
      <c r="E1" s="139" t="s">
        <v>135</v>
      </c>
    </row>
    <row r="2" spans="1:5" x14ac:dyDescent="0.3">
      <c r="A2" s="61">
        <v>1</v>
      </c>
      <c r="B2" s="57" t="s">
        <v>136</v>
      </c>
      <c r="C2" s="57">
        <v>6000</v>
      </c>
      <c r="D2" s="57">
        <v>1918</v>
      </c>
      <c r="E2" s="140">
        <v>2000</v>
      </c>
    </row>
    <row r="3" spans="1:5" x14ac:dyDescent="0.3">
      <c r="A3" s="61">
        <v>2</v>
      </c>
      <c r="B3" s="57" t="s">
        <v>137</v>
      </c>
      <c r="C3" s="57">
        <v>6000</v>
      </c>
      <c r="D3" s="57">
        <v>1036</v>
      </c>
      <c r="E3" s="140">
        <v>1410</v>
      </c>
    </row>
    <row r="4" spans="1:5" x14ac:dyDescent="0.3">
      <c r="A4" s="61">
        <v>3</v>
      </c>
      <c r="B4" s="57" t="s">
        <v>138</v>
      </c>
      <c r="C4" s="57">
        <v>6000</v>
      </c>
      <c r="D4" s="57">
        <v>693</v>
      </c>
      <c r="E4" s="140">
        <v>847</v>
      </c>
    </row>
    <row r="5" spans="1:5" x14ac:dyDescent="0.3">
      <c r="A5" s="141" t="s">
        <v>82</v>
      </c>
      <c r="B5" s="136"/>
      <c r="C5" s="57">
        <f>SUM(C2:C4)</f>
        <v>18000</v>
      </c>
      <c r="D5" s="57">
        <f>SUM(D2:D4)</f>
        <v>3647</v>
      </c>
      <c r="E5" s="140">
        <f>SUM(E2:E4)</f>
        <v>4257</v>
      </c>
    </row>
    <row r="6" spans="1:5" x14ac:dyDescent="0.3">
      <c r="A6" s="69"/>
      <c r="B6" s="131"/>
      <c r="C6" s="131"/>
      <c r="D6" s="131"/>
      <c r="E6" s="142"/>
    </row>
    <row r="7" spans="1:5" x14ac:dyDescent="0.3">
      <c r="A7" s="143" t="s">
        <v>139</v>
      </c>
      <c r="B7" s="134"/>
      <c r="C7" s="134"/>
      <c r="D7" s="134"/>
      <c r="E7" s="140">
        <v>20000</v>
      </c>
    </row>
    <row r="8" spans="1:5" x14ac:dyDescent="0.3">
      <c r="A8" s="143" t="s">
        <v>140</v>
      </c>
      <c r="B8" s="134"/>
      <c r="C8" s="134"/>
      <c r="D8" s="134"/>
      <c r="E8" s="140">
        <v>4257</v>
      </c>
    </row>
    <row r="9" spans="1:5" x14ac:dyDescent="0.3">
      <c r="A9" s="144" t="s">
        <v>141</v>
      </c>
      <c r="B9" s="135"/>
      <c r="C9" s="135"/>
      <c r="D9" s="135"/>
      <c r="E9" s="145">
        <f>SUM(E7:E8)</f>
        <v>24257</v>
      </c>
    </row>
    <row r="10" spans="1:5" x14ac:dyDescent="0.3">
      <c r="A10" s="69"/>
      <c r="B10" s="131"/>
      <c r="C10" s="131"/>
      <c r="D10" s="131"/>
      <c r="E10" s="142"/>
    </row>
    <row r="11" spans="1:5" x14ac:dyDescent="0.3">
      <c r="A11" s="146" t="s">
        <v>142</v>
      </c>
      <c r="B11" s="132"/>
      <c r="C11" s="132"/>
      <c r="D11" s="132"/>
      <c r="E11" s="147">
        <v>18000</v>
      </c>
    </row>
    <row r="12" spans="1:5" x14ac:dyDescent="0.3">
      <c r="A12" s="146" t="s">
        <v>143</v>
      </c>
      <c r="B12" s="132"/>
      <c r="C12" s="132"/>
      <c r="D12" s="132"/>
      <c r="E12" s="147">
        <v>3647</v>
      </c>
    </row>
    <row r="13" spans="1:5" x14ac:dyDescent="0.3">
      <c r="A13" s="148" t="s">
        <v>144</v>
      </c>
      <c r="B13" s="133"/>
      <c r="C13" s="133"/>
      <c r="D13" s="133"/>
      <c r="E13" s="149">
        <f>SUM(E11:E12)</f>
        <v>21647</v>
      </c>
    </row>
    <row r="14" spans="1:5" x14ac:dyDescent="0.3">
      <c r="A14" s="69"/>
      <c r="B14" s="131"/>
      <c r="C14" s="131"/>
      <c r="D14" s="131"/>
      <c r="E14" s="142"/>
    </row>
    <row r="15" spans="1:5" ht="15" thickBot="1" x14ac:dyDescent="0.35">
      <c r="A15" s="150" t="s">
        <v>145</v>
      </c>
      <c r="B15" s="151"/>
      <c r="C15" s="151"/>
      <c r="D15" s="151"/>
      <c r="E15" s="152">
        <f>E9-E13</f>
        <v>2610</v>
      </c>
    </row>
  </sheetData>
  <mergeCells count="8">
    <mergeCell ref="A12:D12"/>
    <mergeCell ref="A13:D13"/>
    <mergeCell ref="A15:D15"/>
    <mergeCell ref="A5:B5"/>
    <mergeCell ref="A7:D7"/>
    <mergeCell ref="A8:D8"/>
    <mergeCell ref="A9:D9"/>
    <mergeCell ref="A11:D11"/>
  </mergeCells>
  <pageMargins left="0.70866141732283472" right="0.70866141732283472" top="0.74803149606299213" bottom="0.74803149606299213" header="0.31496062992125984" footer="0.31496062992125984"/>
  <pageSetup paperSize="9" scale="17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FA06C-B9AA-4389-A071-53EED9A51B5B}">
  <dimension ref="B2:F10"/>
  <sheetViews>
    <sheetView zoomScale="160" zoomScaleNormal="160" workbookViewId="0">
      <selection activeCell="A12" sqref="A12"/>
    </sheetView>
  </sheetViews>
  <sheetFormatPr defaultRowHeight="14.4" x14ac:dyDescent="0.3"/>
  <cols>
    <col min="1" max="1" width="6.77734375" customWidth="1"/>
    <col min="2" max="2" width="38.77734375" customWidth="1"/>
    <col min="3" max="3" width="14.33203125" customWidth="1"/>
    <col min="4" max="4" width="9.77734375" bestFit="1" customWidth="1"/>
    <col min="6" max="6" width="21.77734375" bestFit="1" customWidth="1"/>
  </cols>
  <sheetData>
    <row r="2" spans="2:6" x14ac:dyDescent="0.3">
      <c r="B2" s="57" t="s">
        <v>123</v>
      </c>
      <c r="C2" s="57" t="s">
        <v>122</v>
      </c>
      <c r="D2" s="57"/>
    </row>
    <row r="3" spans="2:6" x14ac:dyDescent="0.3">
      <c r="B3" s="57">
        <v>34670</v>
      </c>
      <c r="C3" s="57">
        <v>34446</v>
      </c>
      <c r="D3" s="40">
        <f>B3-C3</f>
        <v>224</v>
      </c>
    </row>
    <row r="4" spans="2:6" x14ac:dyDescent="0.3">
      <c r="B4" s="95" t="s">
        <v>124</v>
      </c>
      <c r="C4" s="96">
        <v>34547</v>
      </c>
      <c r="D4" s="40">
        <f>B3-C4</f>
        <v>123</v>
      </c>
      <c r="E4" s="97">
        <f>D3-D4</f>
        <v>101</v>
      </c>
      <c r="F4" s="97" t="s">
        <v>127</v>
      </c>
    </row>
    <row r="5" spans="2:6" x14ac:dyDescent="0.3">
      <c r="B5" s="57" t="s">
        <v>125</v>
      </c>
      <c r="C5" s="41">
        <v>72</v>
      </c>
      <c r="D5" s="130" t="s">
        <v>126</v>
      </c>
      <c r="E5" s="98">
        <v>72</v>
      </c>
      <c r="F5" s="98" t="s">
        <v>128</v>
      </c>
    </row>
    <row r="6" spans="2:6" x14ac:dyDescent="0.3">
      <c r="B6" s="57" t="s">
        <v>125</v>
      </c>
      <c r="C6" s="41">
        <v>99</v>
      </c>
      <c r="D6" s="130"/>
      <c r="E6" s="99">
        <f>E4-E5</f>
        <v>29</v>
      </c>
      <c r="F6" s="99" t="s">
        <v>129</v>
      </c>
    </row>
    <row r="9" spans="2:6" x14ac:dyDescent="0.3">
      <c r="D9">
        <v>224</v>
      </c>
      <c r="E9">
        <v>99</v>
      </c>
      <c r="F9">
        <f>D9-E9</f>
        <v>125</v>
      </c>
    </row>
    <row r="10" spans="2:6" x14ac:dyDescent="0.3">
      <c r="D10">
        <v>125</v>
      </c>
      <c r="E10">
        <v>72</v>
      </c>
      <c r="F10">
        <f>D10-E10</f>
        <v>53</v>
      </c>
    </row>
  </sheetData>
  <mergeCells count="1">
    <mergeCell ref="D5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लोन</vt:lpstr>
      <vt:lpstr>Rent_Details</vt:lpstr>
      <vt:lpstr>ELECTRIC BILL</vt:lpstr>
      <vt:lpstr>AS ON 15 OCT</vt:lpstr>
      <vt:lpstr>EMI-DETAILS UPDATED AS ON 16-06</vt:lpstr>
      <vt:lpstr>EMI-DETAILS  AS ON 01-DEC-23</vt:lpstr>
      <vt:lpstr>ELECTRIC DETAILS-COMPLETE</vt:lpstr>
      <vt:lpstr>FINAL</vt:lpstr>
      <vt:lpstr>6 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SINGH</dc:creator>
  <cp:lastModifiedBy>PRAVEEN KUMAR SINGH</cp:lastModifiedBy>
  <cp:lastPrinted>2023-12-30T14:56:49Z</cp:lastPrinted>
  <dcterms:created xsi:type="dcterms:W3CDTF">2023-04-10T14:40:56Z</dcterms:created>
  <dcterms:modified xsi:type="dcterms:W3CDTF">2023-12-30T14:58:43Z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2023-05-23T12:49:59Z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bf831a91-edb7-4950-9783-87ad801ae6f7</vt:lpwstr>
  </property>
  <property fmtid="{D5CDD505-2E9C-101B-9397-08002B2CF9AE}" pid="8" name="MSIP_Label_defa4170-0d19-0005-0004-bc88714345d2_ContentBits">
    <vt:lpwstr>0</vt:lpwstr>
  </property>
</Properties>
</file>