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ower-BI\FINKARO ANALYTICS\REAL POWER BI DEVLOPER FULL COURSE\"/>
    </mc:Choice>
  </mc:AlternateContent>
  <xr:revisionPtr revIDLastSave="0" documentId="13_ncr:1_{F32922E1-E6DB-4749-8079-04B0E87BFBA6}" xr6:coauthVersionLast="47" xr6:coauthVersionMax="47" xr10:uidLastSave="{00000000-0000-0000-0000-000000000000}"/>
  <bookViews>
    <workbookView xWindow="-120" yWindow="-120" windowWidth="29040" windowHeight="15720" xr2:uid="{BA47DA72-3439-45DC-B552-CBDF794C11FF}"/>
  </bookViews>
  <sheets>
    <sheet name="Advanced Level" sheetId="1" r:id="rId1"/>
    <sheet name="Xlookup" sheetId="2" r:id="rId2"/>
    <sheet name="SUBSTITUTE" sheetId="3" r:id="rId3"/>
    <sheet name="FILTER + SHORT" sheetId="4" r:id="rId4"/>
    <sheet name="Text Join" sheetId="5" r:id="rId5"/>
    <sheet name="LEFT+RIGHT+MI" sheetId="7" r:id="rId6"/>
    <sheet name="Unique" sheetId="8" r:id="rId7"/>
    <sheet name="Upper+Lower+Proper+Len" sheetId="9" r:id="rId8"/>
  </sheets>
  <definedNames>
    <definedName name="_xlnm._FilterDatabase" localSheetId="3" hidden="1">'FILTER + SHORT'!$A$1:$Q$101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8" l="1" a="1"/>
  <c r="G3" i="8" s="1"/>
  <c r="F3" i="8" a="1"/>
  <c r="F3" i="8" s="1"/>
  <c r="H4" i="5"/>
  <c r="H5" i="5"/>
  <c r="H3" i="5"/>
  <c r="D4" i="3"/>
  <c r="D5" i="3"/>
  <c r="D6" i="3"/>
  <c r="D7" i="3"/>
  <c r="D3" i="3"/>
  <c r="G10" i="9"/>
  <c r="G11" i="9"/>
  <c r="G15" i="9"/>
  <c r="G17" i="9"/>
  <c r="G18" i="9"/>
  <c r="G19" i="9"/>
  <c r="G23" i="9"/>
  <c r="G25" i="9"/>
  <c r="G26" i="9"/>
  <c r="G27" i="9"/>
  <c r="G31" i="9"/>
  <c r="G33" i="9"/>
  <c r="G34" i="9"/>
  <c r="G35" i="9"/>
  <c r="G39" i="9"/>
  <c r="G41" i="9"/>
  <c r="G3" i="9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E4" i="9"/>
  <c r="G4" i="9" s="1"/>
  <c r="E5" i="9"/>
  <c r="G5" i="9" s="1"/>
  <c r="E6" i="9"/>
  <c r="G6" i="9" s="1"/>
  <c r="E7" i="9"/>
  <c r="G7" i="9" s="1"/>
  <c r="E8" i="9"/>
  <c r="G8" i="9" s="1"/>
  <c r="E9" i="9"/>
  <c r="G9" i="9" s="1"/>
  <c r="E10" i="9"/>
  <c r="E11" i="9"/>
  <c r="E12" i="9"/>
  <c r="G12" i="9" s="1"/>
  <c r="E13" i="9"/>
  <c r="G13" i="9" s="1"/>
  <c r="E14" i="9"/>
  <c r="G14" i="9" s="1"/>
  <c r="E15" i="9"/>
  <c r="E16" i="9"/>
  <c r="G16" i="9" s="1"/>
  <c r="E17" i="9"/>
  <c r="E18" i="9"/>
  <c r="E19" i="9"/>
  <c r="E20" i="9"/>
  <c r="G20" i="9" s="1"/>
  <c r="E21" i="9"/>
  <c r="G21" i="9" s="1"/>
  <c r="E22" i="9"/>
  <c r="G22" i="9" s="1"/>
  <c r="E23" i="9"/>
  <c r="E24" i="9"/>
  <c r="G24" i="9" s="1"/>
  <c r="E25" i="9"/>
  <c r="E26" i="9"/>
  <c r="E27" i="9"/>
  <c r="E28" i="9"/>
  <c r="G28" i="9" s="1"/>
  <c r="E29" i="9"/>
  <c r="G29" i="9" s="1"/>
  <c r="E30" i="9"/>
  <c r="G30" i="9" s="1"/>
  <c r="E31" i="9"/>
  <c r="E32" i="9"/>
  <c r="G32" i="9" s="1"/>
  <c r="E33" i="9"/>
  <c r="E34" i="9"/>
  <c r="E35" i="9"/>
  <c r="E36" i="9"/>
  <c r="G36" i="9" s="1"/>
  <c r="E37" i="9"/>
  <c r="G37" i="9" s="1"/>
  <c r="E38" i="9"/>
  <c r="G38" i="9" s="1"/>
  <c r="E39" i="9"/>
  <c r="E40" i="9"/>
  <c r="G40" i="9" s="1"/>
  <c r="E41" i="9"/>
  <c r="D4" i="9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7" i="9"/>
  <c r="D28" i="9"/>
  <c r="D29" i="9"/>
  <c r="D30" i="9"/>
  <c r="D31" i="9"/>
  <c r="D32" i="9"/>
  <c r="D33" i="9"/>
  <c r="D34" i="9"/>
  <c r="D35" i="9"/>
  <c r="D36" i="9"/>
  <c r="D37" i="9"/>
  <c r="D38" i="9"/>
  <c r="D39" i="9"/>
  <c r="D40" i="9"/>
  <c r="D41" i="9"/>
  <c r="F3" i="9"/>
  <c r="E3" i="9"/>
  <c r="D3" i="9"/>
  <c r="G6" i="7"/>
  <c r="G7" i="7"/>
  <c r="G8" i="7"/>
  <c r="G9" i="7"/>
  <c r="G5" i="7"/>
  <c r="F6" i="7"/>
  <c r="F7" i="7"/>
  <c r="F8" i="7"/>
  <c r="F9" i="7"/>
  <c r="F5" i="7"/>
  <c r="E6" i="7"/>
  <c r="E7" i="7"/>
  <c r="E8" i="7"/>
  <c r="E9" i="7"/>
  <c r="E5" i="7"/>
  <c r="G4" i="5"/>
  <c r="G5" i="5"/>
  <c r="G3" i="5"/>
  <c r="C4" i="3"/>
  <c r="C5" i="3"/>
  <c r="C6" i="3"/>
  <c r="C7" i="3"/>
  <c r="C3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<sst xmlns="http://schemas.openxmlformats.org/spreadsheetml/2006/main" count="919" uniqueCount="316">
  <si>
    <t>Advance Level</t>
  </si>
  <si>
    <t>XLOOKUP</t>
  </si>
  <si>
    <t xml:space="preserve">SUBSTITUTE </t>
  </si>
  <si>
    <t>FILTER</t>
  </si>
  <si>
    <t>SORT</t>
  </si>
  <si>
    <t>Text Join</t>
  </si>
  <si>
    <t>LEFT</t>
  </si>
  <si>
    <t>RIGHT</t>
  </si>
  <si>
    <t>MID</t>
  </si>
  <si>
    <t>SUMPRODUCT</t>
  </si>
  <si>
    <t>Unique</t>
  </si>
  <si>
    <t>Proper</t>
  </si>
  <si>
    <t>FIND</t>
  </si>
  <si>
    <t>LEN</t>
  </si>
  <si>
    <t>Employee</t>
  </si>
  <si>
    <t>Yearly Salary</t>
  </si>
  <si>
    <t>Gary Miller</t>
  </si>
  <si>
    <t>James Willard</t>
  </si>
  <si>
    <t>Richard Elliot</t>
  </si>
  <si>
    <t>Robert Spear</t>
  </si>
  <si>
    <t>Roger Mun</t>
  </si>
  <si>
    <t>Paul Garza</t>
  </si>
  <si>
    <t>Robert Marquez</t>
  </si>
  <si>
    <t>Natalie Porter</t>
  </si>
  <si>
    <t>Kim West</t>
  </si>
  <si>
    <t>Stevie Bridge</t>
  </si>
  <si>
    <t>Andre Cooper</t>
  </si>
  <si>
    <t>Paul Wells</t>
  </si>
  <si>
    <t>Robert Musser</t>
  </si>
  <si>
    <t>Daniel Garrett</t>
  </si>
  <si>
    <t>Ann Withers</t>
  </si>
  <si>
    <t>Paul Hill</t>
  </si>
  <si>
    <t>Corinna Schmidt</t>
  </si>
  <si>
    <t>Ewan Thompson</t>
  </si>
  <si>
    <t>EmployeID</t>
  </si>
  <si>
    <t>Bonus %</t>
  </si>
  <si>
    <t>Employee Name</t>
  </si>
  <si>
    <t>ID7</t>
  </si>
  <si>
    <t>ID20</t>
  </si>
  <si>
    <t>ID25</t>
  </si>
  <si>
    <t>ID26</t>
  </si>
  <si>
    <t>Robert Richardson</t>
  </si>
  <si>
    <t>ID21</t>
  </si>
  <si>
    <t>Maria Tot</t>
  </si>
  <si>
    <t>ID4</t>
  </si>
  <si>
    <t>ID10</t>
  </si>
  <si>
    <t>Brigitte Bond</t>
  </si>
  <si>
    <t>ID8</t>
  </si>
  <si>
    <t>ID9</t>
  </si>
  <si>
    <t>Peter Ramsy</t>
  </si>
  <si>
    <t>ID1</t>
  </si>
  <si>
    <t>Crystal Doyle</t>
  </si>
  <si>
    <t>ID11</t>
  </si>
  <si>
    <t>Dan Ziegler</t>
  </si>
  <si>
    <t>ID16</t>
  </si>
  <si>
    <t>ID29</t>
  </si>
  <si>
    <t>ID27</t>
  </si>
  <si>
    <t>Mike Saban</t>
  </si>
  <si>
    <t>ID15</t>
  </si>
  <si>
    <t>Betina Bauer</t>
  </si>
  <si>
    <t>ID12</t>
  </si>
  <si>
    <t>ID19</t>
  </si>
  <si>
    <t>ID24</t>
  </si>
  <si>
    <t>ID3</t>
  </si>
  <si>
    <t>ID14</t>
  </si>
  <si>
    <t>ID22</t>
  </si>
  <si>
    <t>ID13</t>
  </si>
  <si>
    <t>ID5</t>
  </si>
  <si>
    <t>Walter Miller</t>
  </si>
  <si>
    <t>ID17</t>
  </si>
  <si>
    <t>Wolfgang Ramjac</t>
  </si>
  <si>
    <t>ID31</t>
  </si>
  <si>
    <t>Lukas Hofer</t>
  </si>
  <si>
    <t>Bonus</t>
  </si>
  <si>
    <t>Substitute</t>
  </si>
  <si>
    <t>Gary-Miller</t>
  </si>
  <si>
    <t>James-Willard</t>
  </si>
  <si>
    <t>Richard-Elliot</t>
  </si>
  <si>
    <t>Robert-Spear</t>
  </si>
  <si>
    <t>Roger-Mun</t>
  </si>
  <si>
    <t>Region</t>
  </si>
  <si>
    <t>Country</t>
  </si>
  <si>
    <t>Item Type</t>
  </si>
  <si>
    <t>Rep Name</t>
  </si>
  <si>
    <t>Sales Channel</t>
  </si>
  <si>
    <t>Order Priority</t>
  </si>
  <si>
    <t>Order Date</t>
  </si>
  <si>
    <t>Order ID</t>
  </si>
  <si>
    <t>Ship Date</t>
  </si>
  <si>
    <t>Units Sold</t>
  </si>
  <si>
    <t>Unit Price</t>
  </si>
  <si>
    <t>Unit Cost</t>
  </si>
  <si>
    <t>Total Revenue</t>
  </si>
  <si>
    <t>Total Cost</t>
  </si>
  <si>
    <t>Total Profit</t>
  </si>
  <si>
    <t>Order_Year</t>
  </si>
  <si>
    <t>Order_Month</t>
  </si>
  <si>
    <t>Middle East and North Africa</t>
  </si>
  <si>
    <t>Libya</t>
  </si>
  <si>
    <t>Cosmetics</t>
  </si>
  <si>
    <t>Lauren Marshall</t>
  </si>
  <si>
    <t>Offline</t>
  </si>
  <si>
    <t>M</t>
  </si>
  <si>
    <t>North America</t>
  </si>
  <si>
    <t>Canada</t>
  </si>
  <si>
    <t>Vegetables</t>
  </si>
  <si>
    <t>Evan Vaughan</t>
  </si>
  <si>
    <t>Online</t>
  </si>
  <si>
    <t>Baby Food</t>
  </si>
  <si>
    <t>Sean Glover</t>
  </si>
  <si>
    <t>C</t>
  </si>
  <si>
    <t>Asia</t>
  </si>
  <si>
    <t>Japan</t>
  </si>
  <si>
    <t>Cereal</t>
  </si>
  <si>
    <t>Amy Hemmings</t>
  </si>
  <si>
    <t>Sub-Saharan Africa</t>
  </si>
  <si>
    <t>Chad</t>
  </si>
  <si>
    <t>Fruits</t>
  </si>
  <si>
    <t>Jack MacLeod</t>
  </si>
  <si>
    <t>H</t>
  </si>
  <si>
    <t>Europe</t>
  </si>
  <si>
    <t>Armenia</t>
  </si>
  <si>
    <t>Piers MacLeod</t>
  </si>
  <si>
    <t>Eritrea</t>
  </si>
  <si>
    <t>Diana Black</t>
  </si>
  <si>
    <t>Montenegro</t>
  </si>
  <si>
    <t>Clothes</t>
  </si>
  <si>
    <t>Liam Wilkins</t>
  </si>
  <si>
    <t>Central America and the Caribbean</t>
  </si>
  <si>
    <t>Jamaica</t>
  </si>
  <si>
    <t>Justin Scott</t>
  </si>
  <si>
    <t>Australia and Oceania</t>
  </si>
  <si>
    <t>Fiji</t>
  </si>
  <si>
    <t>Trevor Hemmings</t>
  </si>
  <si>
    <t>Togo</t>
  </si>
  <si>
    <t>Sam King</t>
  </si>
  <si>
    <t>Snacks</t>
  </si>
  <si>
    <t>Karen Clark</t>
  </si>
  <si>
    <t>Greece</t>
  </si>
  <si>
    <t>Household</t>
  </si>
  <si>
    <t>Molly Jackson</t>
  </si>
  <si>
    <t>Sudan</t>
  </si>
  <si>
    <t>Irene Hill</t>
  </si>
  <si>
    <t>Maldives</t>
  </si>
  <si>
    <t>Katherine Scott</t>
  </si>
  <si>
    <t>L</t>
  </si>
  <si>
    <t>Robert Davies</t>
  </si>
  <si>
    <t>Estonia</t>
  </si>
  <si>
    <t>Office Supplies</t>
  </si>
  <si>
    <t>Nicholas McLean</t>
  </si>
  <si>
    <t>Greenland</t>
  </si>
  <si>
    <t>Beverages</t>
  </si>
  <si>
    <t>Victor Reid</t>
  </si>
  <si>
    <t>Cape Verde</t>
  </si>
  <si>
    <t>Jan Dyer</t>
  </si>
  <si>
    <t>Senegal</t>
  </si>
  <si>
    <t>Jan Johnston</t>
  </si>
  <si>
    <t>Federated States of Micronesia</t>
  </si>
  <si>
    <t>Gavin Gill</t>
  </si>
  <si>
    <t>Bulgaria</t>
  </si>
  <si>
    <t>Rose Paige</t>
  </si>
  <si>
    <t>Algeria</t>
  </si>
  <si>
    <t>Personal Care</t>
  </si>
  <si>
    <t>Christian Short</t>
  </si>
  <si>
    <t>Mongolia</t>
  </si>
  <si>
    <t>Hannah Lambert</t>
  </si>
  <si>
    <t>Grenada</t>
  </si>
  <si>
    <t>Connor Terry</t>
  </si>
  <si>
    <t>Penelope Tucker</t>
  </si>
  <si>
    <t>Peter Pullman</t>
  </si>
  <si>
    <t>Jessica Poole</t>
  </si>
  <si>
    <t>Meat</t>
  </si>
  <si>
    <t>Amelia Black</t>
  </si>
  <si>
    <t xml:space="preserve">Mauritius </t>
  </si>
  <si>
    <t>Claire Clark</t>
  </si>
  <si>
    <t>Morocco</t>
  </si>
  <si>
    <t>Amy Alsop</t>
  </si>
  <si>
    <t>Honduras</t>
  </si>
  <si>
    <t>Steven Blake</t>
  </si>
  <si>
    <t>Benin</t>
  </si>
  <si>
    <t>Angela Welch</t>
  </si>
  <si>
    <t>Thomas Hill</t>
  </si>
  <si>
    <t>Carolyn Arnold</t>
  </si>
  <si>
    <t>Equatorial Guinea</t>
  </si>
  <si>
    <t>Joanne Wallace</t>
  </si>
  <si>
    <t>Swaziland</t>
  </si>
  <si>
    <t>Tim Miller</t>
  </si>
  <si>
    <t>Trinidad and Tobago</t>
  </si>
  <si>
    <t>Brandon Duncan</t>
  </si>
  <si>
    <t>Sweden</t>
  </si>
  <si>
    <t>Richard White</t>
  </si>
  <si>
    <t>Belarus</t>
  </si>
  <si>
    <t>Theresa Hunter</t>
  </si>
  <si>
    <t>Guinea-Bissau</t>
  </si>
  <si>
    <t>Joanne Mathis</t>
  </si>
  <si>
    <t>Alan Carr</t>
  </si>
  <si>
    <t>Turkey</t>
  </si>
  <si>
    <t>Michael Newman</t>
  </si>
  <si>
    <t>Central African Republic</t>
  </si>
  <si>
    <t>Benjamin Pullman</t>
  </si>
  <si>
    <t>Carl Vaughan</t>
  </si>
  <si>
    <t>Laos</t>
  </si>
  <si>
    <t>John Harris</t>
  </si>
  <si>
    <t>Kimberly MacDonald</t>
  </si>
  <si>
    <t>Emma Duncan</t>
  </si>
  <si>
    <t>Israel</t>
  </si>
  <si>
    <t>Jack Lee</t>
  </si>
  <si>
    <t>Bhutan</t>
  </si>
  <si>
    <t>Theresa Campbell</t>
  </si>
  <si>
    <t>Vanuatu</t>
  </si>
  <si>
    <t>Ella Abraham</t>
  </si>
  <si>
    <t>Burundi</t>
  </si>
  <si>
    <t>Alexandra Allan</t>
  </si>
  <si>
    <t>Ukraine</t>
  </si>
  <si>
    <t>Jane Arnold</t>
  </si>
  <si>
    <t>Croatia</t>
  </si>
  <si>
    <t>Gavin Oliver</t>
  </si>
  <si>
    <t>Madagascar</t>
  </si>
  <si>
    <t>Dan Brown</t>
  </si>
  <si>
    <t>Malaysia</t>
  </si>
  <si>
    <t>Bella Jones</t>
  </si>
  <si>
    <t>Uzbekistan</t>
  </si>
  <si>
    <t>Bella Coleman</t>
  </si>
  <si>
    <t>Italy</t>
  </si>
  <si>
    <t>Bernadette Nash</t>
  </si>
  <si>
    <t>Nepal</t>
  </si>
  <si>
    <t>Richard Bell</t>
  </si>
  <si>
    <t>Pippa Kelly</t>
  </si>
  <si>
    <t>Portugal</t>
  </si>
  <si>
    <t>Jane Clarkson</t>
  </si>
  <si>
    <t>Panama</t>
  </si>
  <si>
    <t>Gabrielle Lyman</t>
  </si>
  <si>
    <t>Dylan Lyman</t>
  </si>
  <si>
    <t>Botswana</t>
  </si>
  <si>
    <t>Owen Howard</t>
  </si>
  <si>
    <t>Tanzania</t>
  </si>
  <si>
    <t>Michael Butler</t>
  </si>
  <si>
    <t>Romania</t>
  </si>
  <si>
    <t>Richard Ross</t>
  </si>
  <si>
    <t>Mali</t>
  </si>
  <si>
    <t>Austin Parsons</t>
  </si>
  <si>
    <t>Wanda Walsh</t>
  </si>
  <si>
    <t>Niger</t>
  </si>
  <si>
    <t>Harry Kelly</t>
  </si>
  <si>
    <t>Austria</t>
  </si>
  <si>
    <t>Christopher Rampling</t>
  </si>
  <si>
    <t>India</t>
  </si>
  <si>
    <t>Tim Blake</t>
  </si>
  <si>
    <t>Luxembourg</t>
  </si>
  <si>
    <t>Jennifer Lambert</t>
  </si>
  <si>
    <t>Elizabeth Jackson</t>
  </si>
  <si>
    <t>Melanie Clarkson</t>
  </si>
  <si>
    <t>Iceland</t>
  </si>
  <si>
    <t>Max Cornish</t>
  </si>
  <si>
    <t>Qatar</t>
  </si>
  <si>
    <t>Alexander Gibson</t>
  </si>
  <si>
    <t>South Sudan</t>
  </si>
  <si>
    <t>Julia Ferguson</t>
  </si>
  <si>
    <t>United Kingdom</t>
  </si>
  <si>
    <t>Claire Mackay</t>
  </si>
  <si>
    <t xml:space="preserve">Tunisia </t>
  </si>
  <si>
    <t>Stephanie Lyman</t>
  </si>
  <si>
    <t>United States of America</t>
  </si>
  <si>
    <t>Austin McGrath</t>
  </si>
  <si>
    <t>Liberia</t>
  </si>
  <si>
    <t>Alexander Clarkson</t>
  </si>
  <si>
    <t>Stephanie Ellison</t>
  </si>
  <si>
    <t>South Korea</t>
  </si>
  <si>
    <t>Charles Smith</t>
  </si>
  <si>
    <t>Kenya</t>
  </si>
  <si>
    <t>Lauren Hill</t>
  </si>
  <si>
    <t>Rwanda</t>
  </si>
  <si>
    <t>Julian Springer</t>
  </si>
  <si>
    <t>Cuba</t>
  </si>
  <si>
    <t>Oliver Lawrence</t>
  </si>
  <si>
    <t>Lily Anderson</t>
  </si>
  <si>
    <t>Czech Republic</t>
  </si>
  <si>
    <t>Gordon North</t>
  </si>
  <si>
    <t>Donna Campbell</t>
  </si>
  <si>
    <t>Ian Short</t>
  </si>
  <si>
    <t>Philippines</t>
  </si>
  <si>
    <t>Warren Jones</t>
  </si>
  <si>
    <t>El Salvador</t>
  </si>
  <si>
    <t>Robert Welch</t>
  </si>
  <si>
    <t>Tonga</t>
  </si>
  <si>
    <t>Elizabeth Smith</t>
  </si>
  <si>
    <t>Democratic Republic of the Congo</t>
  </si>
  <si>
    <t>Neil Mackay</t>
  </si>
  <si>
    <t>Afghanistan</t>
  </si>
  <si>
    <t>Andrea Dowd</t>
  </si>
  <si>
    <t>Tuvalu</t>
  </si>
  <si>
    <t>Jonathan Brown</t>
  </si>
  <si>
    <t>Adrian Burgess</t>
  </si>
  <si>
    <t>Julian Parr</t>
  </si>
  <si>
    <t>Gabon</t>
  </si>
  <si>
    <t>Joe McGrath</t>
  </si>
  <si>
    <t>East Timor</t>
  </si>
  <si>
    <t>Edward Blake</t>
  </si>
  <si>
    <t>Phone</t>
  </si>
  <si>
    <t>Emp First Name</t>
  </si>
  <si>
    <t>Year</t>
  </si>
  <si>
    <t>Order id</t>
  </si>
  <si>
    <t>678-985-67</t>
  </si>
  <si>
    <t>638-985-68</t>
  </si>
  <si>
    <t>618-985-69</t>
  </si>
  <si>
    <t>698-985-70</t>
  </si>
  <si>
    <t>878-985-71</t>
  </si>
  <si>
    <t>Phone Num</t>
  </si>
  <si>
    <t>Upper Case</t>
  </si>
  <si>
    <t xml:space="preserve">Lower Case </t>
  </si>
  <si>
    <t>middle east and North Africa</t>
  </si>
  <si>
    <t>north amErica</t>
  </si>
  <si>
    <t>Len</t>
  </si>
  <si>
    <t>CTRL + SHIFT+L</t>
  </si>
  <si>
    <t>REGION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</si>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</sst>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FF"/>
      <name val="Calibri"/>
      <family val="2"/>
      <scheme val="minor"/>
    </font>
    <font>
      <sz val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1"/>
      <color indexed="9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4" fillId="2" borderId="1" xfId="0" applyFont="1" applyFill="1" applyBorder="1"/>
    <xf numFmtId="0" fontId="0" fillId="0" borderId="1" xfId="0" applyBorder="1"/>
    <xf numFmtId="0" fontId="2" fillId="4" borderId="1" xfId="0" applyFont="1" applyFill="1" applyBorder="1"/>
    <xf numFmtId="14" fontId="0" fillId="0" borderId="1" xfId="0" applyNumberFormat="1" applyBorder="1"/>
    <xf numFmtId="1" fontId="0" fillId="0" borderId="1" xfId="0" applyNumberFormat="1" applyBorder="1"/>
    <xf numFmtId="0" fontId="2" fillId="5" borderId="1" xfId="0" applyFont="1" applyFill="1" applyBorder="1"/>
    <xf numFmtId="0" fontId="6" fillId="0" borderId="2" xfId="0" applyFont="1" applyBorder="1" applyAlignment="1">
      <alignment horizontal="center" vertical="center"/>
    </xf>
    <xf numFmtId="14" fontId="6" fillId="0" borderId="2" xfId="0" applyNumberFormat="1" applyFont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0" fontId="7" fillId="7" borderId="3" xfId="0" applyFont="1" applyFill="1" applyBorder="1" applyAlignment="1">
      <alignment horizontal="center" vertical="center"/>
    </xf>
    <xf numFmtId="0" fontId="3" fillId="3" borderId="1" xfId="0" applyFont="1" applyFill="1" applyBorder="1"/>
    <xf numFmtId="0" fontId="6" fillId="0" borderId="2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164" fontId="6" fillId="0" borderId="2" xfId="1" applyNumberFormat="1" applyFont="1" applyFill="1" applyBorder="1" applyAlignment="1">
      <alignment horizontal="center" vertical="center"/>
    </xf>
    <xf numFmtId="9" fontId="6" fillId="0" borderId="2" xfId="0" applyNumberFormat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313D5-0B94-4C8B-9BFC-3B7D36A519E0}">
  <dimension ref="A1:A14"/>
  <sheetViews>
    <sheetView showGridLines="0" tabSelected="1" zoomScale="205" zoomScaleNormal="205" workbookViewId="0">
      <selection activeCell="H9" sqref="H9"/>
    </sheetView>
  </sheetViews>
  <sheetFormatPr defaultRowHeight="15" x14ac:dyDescent="0.25"/>
  <cols>
    <col min="1" max="1" width="13.140625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AC147-4542-4EE9-BB23-1245EB4A98A1}">
  <dimension ref="B2:I27"/>
  <sheetViews>
    <sheetView showGridLines="0" zoomScale="145" zoomScaleNormal="145" workbookViewId="0">
      <selection activeCell="E11" sqref="E11"/>
    </sheetView>
  </sheetViews>
  <sheetFormatPr defaultRowHeight="15" x14ac:dyDescent="0.25"/>
  <cols>
    <col min="2" max="4" width="15.7109375" customWidth="1"/>
    <col min="7" max="9" width="15.7109375" customWidth="1"/>
  </cols>
  <sheetData>
    <row r="2" spans="2:9" ht="15" customHeight="1" x14ac:dyDescent="0.25">
      <c r="B2" s="9" t="s">
        <v>14</v>
      </c>
      <c r="C2" s="9" t="s">
        <v>15</v>
      </c>
      <c r="D2" s="9" t="s">
        <v>73</v>
      </c>
      <c r="G2" s="9" t="s">
        <v>34</v>
      </c>
      <c r="H2" s="9" t="s">
        <v>35</v>
      </c>
      <c r="I2" s="9" t="s">
        <v>36</v>
      </c>
    </row>
    <row r="3" spans="2:9" ht="15" customHeight="1" x14ac:dyDescent="0.25">
      <c r="B3" s="12" t="s">
        <v>16</v>
      </c>
      <c r="C3" s="14">
        <v>60270</v>
      </c>
      <c r="D3" s="12"/>
      <c r="G3" s="12" t="s">
        <v>37</v>
      </c>
      <c r="H3" s="15">
        <v>0.27</v>
      </c>
      <c r="I3" s="12" t="s">
        <v>25</v>
      </c>
    </row>
    <row r="4" spans="2:9" ht="15" customHeight="1" x14ac:dyDescent="0.25">
      <c r="B4" s="12" t="s">
        <v>17</v>
      </c>
      <c r="C4" s="14">
        <v>39627</v>
      </c>
      <c r="D4" s="12"/>
      <c r="G4" s="12" t="s">
        <v>38</v>
      </c>
      <c r="H4" s="15">
        <v>0.25</v>
      </c>
      <c r="I4" s="12" t="s">
        <v>20</v>
      </c>
    </row>
    <row r="5" spans="2:9" ht="15" customHeight="1" x14ac:dyDescent="0.25">
      <c r="B5" s="12" t="s">
        <v>18</v>
      </c>
      <c r="C5" s="14">
        <v>29726</v>
      </c>
      <c r="D5" s="12"/>
      <c r="G5" s="12" t="s">
        <v>39</v>
      </c>
      <c r="H5" s="15">
        <v>0.25</v>
      </c>
      <c r="I5" s="12" t="s">
        <v>31</v>
      </c>
    </row>
    <row r="6" spans="2:9" ht="15" customHeight="1" x14ac:dyDescent="0.25">
      <c r="B6" s="12" t="s">
        <v>19</v>
      </c>
      <c r="C6" s="14">
        <v>93668</v>
      </c>
      <c r="D6" s="12"/>
      <c r="G6" s="12" t="s">
        <v>40</v>
      </c>
      <c r="H6" s="15">
        <v>0.25</v>
      </c>
      <c r="I6" s="12" t="s">
        <v>41</v>
      </c>
    </row>
    <row r="7" spans="2:9" ht="15" customHeight="1" x14ac:dyDescent="0.25">
      <c r="B7" s="12" t="s">
        <v>20</v>
      </c>
      <c r="C7" s="14">
        <v>134000</v>
      </c>
      <c r="D7" s="12"/>
      <c r="G7" s="12" t="s">
        <v>42</v>
      </c>
      <c r="H7" s="15">
        <v>0.25</v>
      </c>
      <c r="I7" s="12" t="s">
        <v>43</v>
      </c>
    </row>
    <row r="8" spans="2:9" ht="15" customHeight="1" x14ac:dyDescent="0.25">
      <c r="B8" s="12" t="s">
        <v>21</v>
      </c>
      <c r="C8" s="14">
        <v>34808</v>
      </c>
      <c r="D8" s="12"/>
      <c r="G8" s="12" t="s">
        <v>44</v>
      </c>
      <c r="H8" s="15">
        <v>0.24</v>
      </c>
      <c r="I8" s="12" t="s">
        <v>16</v>
      </c>
    </row>
    <row r="9" spans="2:9" ht="15" customHeight="1" x14ac:dyDescent="0.25">
      <c r="B9" s="12" t="s">
        <v>22</v>
      </c>
      <c r="C9" s="14">
        <v>135000</v>
      </c>
      <c r="D9" s="12"/>
      <c r="G9" s="12" t="s">
        <v>45</v>
      </c>
      <c r="H9" s="15">
        <v>0.24</v>
      </c>
      <c r="I9" s="12" t="s">
        <v>46</v>
      </c>
    </row>
    <row r="10" spans="2:9" ht="15" customHeight="1" x14ac:dyDescent="0.25">
      <c r="B10" s="12" t="s">
        <v>23</v>
      </c>
      <c r="C10" s="14">
        <v>45000</v>
      </c>
      <c r="D10" s="12"/>
      <c r="G10" s="12" t="s">
        <v>47</v>
      </c>
      <c r="H10" s="15">
        <v>0.23</v>
      </c>
      <c r="I10" s="12" t="s">
        <v>19</v>
      </c>
    </row>
    <row r="11" spans="2:9" ht="15" customHeight="1" x14ac:dyDescent="0.25">
      <c r="B11" s="12" t="s">
        <v>24</v>
      </c>
      <c r="C11" s="14">
        <v>89500</v>
      </c>
      <c r="D11" s="12"/>
      <c r="G11" s="12" t="s">
        <v>48</v>
      </c>
      <c r="H11" s="15">
        <v>0.23</v>
      </c>
      <c r="I11" s="12" t="s">
        <v>49</v>
      </c>
    </row>
    <row r="12" spans="2:9" ht="15" customHeight="1" x14ac:dyDescent="0.25">
      <c r="B12" s="12" t="s">
        <v>25</v>
      </c>
      <c r="C12" s="14">
        <v>21971</v>
      </c>
      <c r="D12" s="12"/>
      <c r="G12" s="12" t="s">
        <v>50</v>
      </c>
      <c r="H12" s="15">
        <v>0.21</v>
      </c>
      <c r="I12" s="12" t="s">
        <v>51</v>
      </c>
    </row>
    <row r="13" spans="2:9" ht="15" customHeight="1" x14ac:dyDescent="0.25">
      <c r="B13" s="12" t="s">
        <v>26</v>
      </c>
      <c r="C13" s="14">
        <v>80000</v>
      </c>
      <c r="D13" s="12"/>
      <c r="G13" s="12" t="s">
        <v>52</v>
      </c>
      <c r="H13" s="15">
        <v>0.2</v>
      </c>
      <c r="I13" s="12" t="s">
        <v>53</v>
      </c>
    </row>
    <row r="14" spans="2:9" ht="15" customHeight="1" x14ac:dyDescent="0.25">
      <c r="B14" s="12" t="s">
        <v>27</v>
      </c>
      <c r="C14" s="14">
        <v>45117</v>
      </c>
      <c r="D14" s="12"/>
      <c r="G14" s="12" t="s">
        <v>54</v>
      </c>
      <c r="H14" s="15">
        <v>0.19</v>
      </c>
      <c r="I14" s="12" t="s">
        <v>32</v>
      </c>
    </row>
    <row r="15" spans="2:9" ht="15" customHeight="1" x14ac:dyDescent="0.25">
      <c r="B15" s="12" t="s">
        <v>28</v>
      </c>
      <c r="C15" s="14">
        <v>50545</v>
      </c>
      <c r="D15" s="12"/>
      <c r="G15" s="12" t="s">
        <v>55</v>
      </c>
      <c r="H15" s="15">
        <v>0.18</v>
      </c>
      <c r="I15" s="12" t="s">
        <v>26</v>
      </c>
    </row>
    <row r="16" spans="2:9" ht="15" customHeight="1" x14ac:dyDescent="0.25">
      <c r="B16" s="12" t="s">
        <v>29</v>
      </c>
      <c r="C16" s="14">
        <v>140000</v>
      </c>
      <c r="D16" s="12"/>
      <c r="G16" s="12" t="s">
        <v>56</v>
      </c>
      <c r="H16" s="15">
        <v>0.18</v>
      </c>
      <c r="I16" s="12" t="s">
        <v>57</v>
      </c>
    </row>
    <row r="17" spans="2:9" ht="15" customHeight="1" x14ac:dyDescent="0.25">
      <c r="B17" s="12" t="s">
        <v>30</v>
      </c>
      <c r="C17" s="14">
        <v>110000</v>
      </c>
      <c r="D17" s="12"/>
      <c r="G17" s="12" t="s">
        <v>58</v>
      </c>
      <c r="H17" s="15">
        <v>0.17</v>
      </c>
      <c r="I17" s="12" t="s">
        <v>59</v>
      </c>
    </row>
    <row r="18" spans="2:9" ht="15" customHeight="1" x14ac:dyDescent="0.25">
      <c r="B18" s="12" t="s">
        <v>31</v>
      </c>
      <c r="C18" s="14">
        <v>68357</v>
      </c>
      <c r="D18" s="12"/>
      <c r="G18" s="12" t="s">
        <v>60</v>
      </c>
      <c r="H18" s="15">
        <v>0.14000000000000001</v>
      </c>
      <c r="I18" s="12" t="s">
        <v>18</v>
      </c>
    </row>
    <row r="19" spans="2:9" ht="15" customHeight="1" x14ac:dyDescent="0.25">
      <c r="B19" s="12" t="s">
        <v>32</v>
      </c>
      <c r="C19" s="14">
        <v>51800</v>
      </c>
      <c r="D19" s="12"/>
      <c r="G19" s="12" t="s">
        <v>61</v>
      </c>
      <c r="H19" s="15">
        <v>0.14000000000000001</v>
      </c>
      <c r="I19" s="12" t="s">
        <v>27</v>
      </c>
    </row>
    <row r="20" spans="2:9" ht="15" customHeight="1" x14ac:dyDescent="0.25">
      <c r="B20" s="12" t="s">
        <v>33</v>
      </c>
      <c r="C20" s="14">
        <v>97000</v>
      </c>
      <c r="D20" s="12"/>
      <c r="G20" s="12" t="s">
        <v>62</v>
      </c>
      <c r="H20" s="15">
        <v>0.1</v>
      </c>
      <c r="I20" s="12" t="s">
        <v>21</v>
      </c>
    </row>
    <row r="21" spans="2:9" ht="15" customHeight="1" x14ac:dyDescent="0.25">
      <c r="G21" s="12" t="s">
        <v>63</v>
      </c>
      <c r="H21" s="15">
        <v>0.1</v>
      </c>
      <c r="I21" s="12" t="s">
        <v>23</v>
      </c>
    </row>
    <row r="22" spans="2:9" ht="15" customHeight="1" x14ac:dyDescent="0.25">
      <c r="G22" s="12" t="s">
        <v>64</v>
      </c>
      <c r="H22" s="15">
        <v>0.09</v>
      </c>
      <c r="I22" s="12" t="s">
        <v>30</v>
      </c>
    </row>
    <row r="23" spans="2:9" ht="15" customHeight="1" x14ac:dyDescent="0.25">
      <c r="G23" s="12" t="s">
        <v>65</v>
      </c>
      <c r="H23" s="15">
        <v>0.09</v>
      </c>
      <c r="I23" s="12" t="s">
        <v>33</v>
      </c>
    </row>
    <row r="24" spans="2:9" ht="15" customHeight="1" x14ac:dyDescent="0.25">
      <c r="G24" s="12" t="s">
        <v>66</v>
      </c>
      <c r="H24" s="15">
        <v>0.08</v>
      </c>
      <c r="I24" s="12" t="s">
        <v>24</v>
      </c>
    </row>
    <row r="25" spans="2:9" ht="15" customHeight="1" x14ac:dyDescent="0.25">
      <c r="G25" s="12" t="s">
        <v>67</v>
      </c>
      <c r="H25" s="15">
        <v>0.06</v>
      </c>
      <c r="I25" s="12" t="s">
        <v>68</v>
      </c>
    </row>
    <row r="26" spans="2:9" ht="15" customHeight="1" x14ac:dyDescent="0.25">
      <c r="G26" s="12" t="s">
        <v>69</v>
      </c>
      <c r="H26" s="15">
        <v>0.06</v>
      </c>
      <c r="I26" s="12" t="s">
        <v>70</v>
      </c>
    </row>
    <row r="27" spans="2:9" ht="15" customHeight="1" x14ac:dyDescent="0.25">
      <c r="G27" s="12" t="s">
        <v>71</v>
      </c>
      <c r="H27" s="15">
        <v>0.06</v>
      </c>
      <c r="I27" s="12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90B64-B933-4F62-A464-7915B3547879}">
  <dimension ref="B2:D7"/>
  <sheetViews>
    <sheetView showGridLines="0" topLeftCell="B1" zoomScale="205" zoomScaleNormal="205" workbookViewId="0">
      <selection activeCell="H7" sqref="H7"/>
    </sheetView>
  </sheetViews>
  <sheetFormatPr defaultRowHeight="15" x14ac:dyDescent="0.25"/>
  <cols>
    <col min="2" max="2" width="13.7109375" bestFit="1" customWidth="1"/>
    <col min="3" max="3" width="14.85546875" bestFit="1" customWidth="1"/>
    <col min="4" max="4" width="16" bestFit="1" customWidth="1"/>
  </cols>
  <sheetData>
    <row r="2" spans="2:4" x14ac:dyDescent="0.25">
      <c r="B2" s="6" t="s">
        <v>14</v>
      </c>
      <c r="C2" s="6" t="s">
        <v>74</v>
      </c>
      <c r="D2" s="6" t="s">
        <v>74</v>
      </c>
    </row>
    <row r="3" spans="2:4" x14ac:dyDescent="0.25">
      <c r="B3" s="2" t="s">
        <v>75</v>
      </c>
      <c r="C3" s="2" t="str">
        <f>SUBSTITUTE(B3,"-","@")</f>
        <v>Gary@Miller</v>
      </c>
      <c r="D3" s="2" t="str">
        <f>SUBSTITUTE(B3,"-"," # ",1)</f>
        <v>Gary # Miller</v>
      </c>
    </row>
    <row r="4" spans="2:4" x14ac:dyDescent="0.25">
      <c r="B4" s="2" t="s">
        <v>76</v>
      </c>
      <c r="C4" s="2" t="str">
        <f t="shared" ref="C4:C7" si="0">SUBSTITUTE(B4,"-","@")</f>
        <v>James@Willard</v>
      </c>
      <c r="D4" s="2" t="str">
        <f t="shared" ref="D4:D7" si="1">SUBSTITUTE(B4,"-"," # ",1)</f>
        <v>James # Willard</v>
      </c>
    </row>
    <row r="5" spans="2:4" x14ac:dyDescent="0.25">
      <c r="B5" s="2" t="s">
        <v>77</v>
      </c>
      <c r="C5" s="2" t="str">
        <f t="shared" si="0"/>
        <v>Richard@Elliot</v>
      </c>
      <c r="D5" s="2" t="str">
        <f t="shared" si="1"/>
        <v>Richard # Elliot</v>
      </c>
    </row>
    <row r="6" spans="2:4" x14ac:dyDescent="0.25">
      <c r="B6" s="2" t="s">
        <v>78</v>
      </c>
      <c r="C6" s="2" t="str">
        <f t="shared" si="0"/>
        <v>Robert@Spear</v>
      </c>
      <c r="D6" s="2" t="str">
        <f t="shared" si="1"/>
        <v>Robert # Spear</v>
      </c>
    </row>
    <row r="7" spans="2:4" x14ac:dyDescent="0.25">
      <c r="B7" s="2" t="s">
        <v>79</v>
      </c>
      <c r="C7" s="2" t="str">
        <f t="shared" si="0"/>
        <v>Roger@Mun</v>
      </c>
      <c r="D7" s="2" t="str">
        <f t="shared" si="1"/>
        <v>Roger # Mun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4706D-E2FC-4B65-8361-9201532C5717}">
  <dimension ref="A1:R101"/>
  <sheetViews>
    <sheetView showGridLines="0" zoomScale="85" zoomScaleNormal="85" workbookViewId="0">
      <selection activeCell="M18" sqref="M18"/>
    </sheetView>
  </sheetViews>
  <sheetFormatPr defaultRowHeight="15" x14ac:dyDescent="0.25"/>
  <cols>
    <col min="1" max="1" width="29" bestFit="1" customWidth="1"/>
    <col min="2" max="2" width="28" bestFit="1" customWidth="1"/>
    <col min="3" max="3" width="14.42578125" bestFit="1" customWidth="1"/>
    <col min="4" max="4" width="18.42578125" bestFit="1" customWidth="1"/>
    <col min="5" max="5" width="18" bestFit="1" customWidth="1"/>
    <col min="6" max="6" width="17.85546875" bestFit="1" customWidth="1"/>
    <col min="7" max="7" width="15.28515625" bestFit="1" customWidth="1"/>
    <col min="8" max="8" width="13" bestFit="1" customWidth="1"/>
    <col min="9" max="9" width="14" bestFit="1" customWidth="1"/>
    <col min="10" max="10" width="14.5703125" bestFit="1" customWidth="1"/>
    <col min="11" max="11" width="14.28515625" bestFit="1" customWidth="1"/>
    <col min="12" max="12" width="13.7109375" bestFit="1" customWidth="1"/>
    <col min="13" max="13" width="18.42578125" bestFit="1" customWidth="1"/>
    <col min="14" max="14" width="14.28515625" bestFit="1" customWidth="1"/>
    <col min="15" max="15" width="15.42578125" bestFit="1" customWidth="1"/>
    <col min="16" max="16" width="15.7109375" bestFit="1" customWidth="1"/>
    <col min="17" max="17" width="17.85546875" bestFit="1" customWidth="1"/>
    <col min="18" max="18" width="14.140625" bestFit="1" customWidth="1"/>
  </cols>
  <sheetData>
    <row r="1" spans="1:18" ht="15" customHeight="1" x14ac:dyDescent="0.25">
      <c r="A1" s="9" t="s">
        <v>80</v>
      </c>
      <c r="B1" s="9" t="s">
        <v>81</v>
      </c>
      <c r="C1" s="9" t="s">
        <v>82</v>
      </c>
      <c r="D1" s="9" t="s">
        <v>83</v>
      </c>
      <c r="E1" s="9" t="s">
        <v>84</v>
      </c>
      <c r="F1" s="9" t="s">
        <v>85</v>
      </c>
      <c r="G1" s="9" t="s">
        <v>86</v>
      </c>
      <c r="H1" s="9" t="s">
        <v>87</v>
      </c>
      <c r="I1" s="9" t="s">
        <v>88</v>
      </c>
      <c r="J1" s="9" t="s">
        <v>89</v>
      </c>
      <c r="K1" s="9" t="s">
        <v>90</v>
      </c>
      <c r="L1" s="9" t="s">
        <v>91</v>
      </c>
      <c r="M1" s="9" t="s">
        <v>92</v>
      </c>
      <c r="N1" s="9" t="s">
        <v>93</v>
      </c>
      <c r="O1" s="9" t="s">
        <v>94</v>
      </c>
      <c r="P1" s="9" t="s">
        <v>95</v>
      </c>
      <c r="Q1" s="9" t="s">
        <v>96</v>
      </c>
      <c r="R1" s="10" t="s">
        <v>313</v>
      </c>
    </row>
    <row r="2" spans="1:18" ht="15" customHeight="1" x14ac:dyDescent="0.25">
      <c r="A2" s="7" t="s">
        <v>97</v>
      </c>
      <c r="B2" s="7" t="s">
        <v>98</v>
      </c>
      <c r="C2" s="7" t="s">
        <v>99</v>
      </c>
      <c r="D2" s="7" t="s">
        <v>100</v>
      </c>
      <c r="E2" s="7" t="s">
        <v>101</v>
      </c>
      <c r="F2" s="7" t="s">
        <v>102</v>
      </c>
      <c r="G2" s="8">
        <v>41930</v>
      </c>
      <c r="H2" s="7">
        <v>686800706</v>
      </c>
      <c r="I2" s="8">
        <v>41943</v>
      </c>
      <c r="J2" s="7">
        <v>8446</v>
      </c>
      <c r="K2" s="7">
        <v>437.2</v>
      </c>
      <c r="L2" s="7">
        <v>263.33</v>
      </c>
      <c r="M2" s="7">
        <v>3692591.2</v>
      </c>
      <c r="N2" s="7">
        <v>2224085.1800000002</v>
      </c>
      <c r="O2" s="7">
        <v>1468506.02</v>
      </c>
      <c r="P2" s="7">
        <v>2014</v>
      </c>
      <c r="Q2" s="7">
        <v>10</v>
      </c>
    </row>
    <row r="3" spans="1:18" ht="15" customHeight="1" x14ac:dyDescent="0.25">
      <c r="A3" s="7" t="s">
        <v>103</v>
      </c>
      <c r="B3" s="7" t="s">
        <v>104</v>
      </c>
      <c r="C3" s="7" t="s">
        <v>105</v>
      </c>
      <c r="D3" s="7" t="s">
        <v>106</v>
      </c>
      <c r="E3" s="7" t="s">
        <v>107</v>
      </c>
      <c r="F3" s="7" t="s">
        <v>102</v>
      </c>
      <c r="G3" s="8">
        <v>40854</v>
      </c>
      <c r="H3" s="7">
        <v>185941302</v>
      </c>
      <c r="I3" s="8">
        <v>40885</v>
      </c>
      <c r="J3" s="7">
        <v>3018</v>
      </c>
      <c r="K3" s="7">
        <v>154.06</v>
      </c>
      <c r="L3" s="7">
        <v>90.93</v>
      </c>
      <c r="M3" s="7">
        <v>464953.08</v>
      </c>
      <c r="N3" s="7">
        <v>274426.74</v>
      </c>
      <c r="O3" s="7">
        <v>190526.34</v>
      </c>
      <c r="P3" s="7">
        <v>2011</v>
      </c>
      <c r="Q3" s="7">
        <v>11</v>
      </c>
    </row>
    <row r="4" spans="1:18" ht="15" customHeight="1" x14ac:dyDescent="0.25">
      <c r="A4" s="7" t="s">
        <v>97</v>
      </c>
      <c r="B4" s="7" t="s">
        <v>98</v>
      </c>
      <c r="C4" s="7" t="s">
        <v>108</v>
      </c>
      <c r="D4" s="7" t="s">
        <v>109</v>
      </c>
      <c r="E4" s="7" t="s">
        <v>101</v>
      </c>
      <c r="F4" s="7" t="s">
        <v>110</v>
      </c>
      <c r="G4" s="8">
        <v>42674</v>
      </c>
      <c r="H4" s="7">
        <v>246222341</v>
      </c>
      <c r="I4" s="8">
        <v>42713</v>
      </c>
      <c r="J4" s="7">
        <v>1517</v>
      </c>
      <c r="K4" s="7">
        <v>255.28</v>
      </c>
      <c r="L4" s="7">
        <v>159.41999999999999</v>
      </c>
      <c r="M4" s="7">
        <v>387259.76</v>
      </c>
      <c r="N4" s="7">
        <v>241840.14</v>
      </c>
      <c r="O4" s="7">
        <v>145419.62</v>
      </c>
      <c r="P4" s="7">
        <v>2016</v>
      </c>
      <c r="Q4" s="7">
        <v>10</v>
      </c>
    </row>
    <row r="5" spans="1:18" ht="15" customHeight="1" x14ac:dyDescent="0.25">
      <c r="A5" s="7" t="s">
        <v>111</v>
      </c>
      <c r="B5" s="7" t="s">
        <v>112</v>
      </c>
      <c r="C5" s="7" t="s">
        <v>113</v>
      </c>
      <c r="D5" s="7" t="s">
        <v>114</v>
      </c>
      <c r="E5" s="7" t="s">
        <v>101</v>
      </c>
      <c r="F5" s="7" t="s">
        <v>110</v>
      </c>
      <c r="G5" s="8">
        <v>40278</v>
      </c>
      <c r="H5" s="7">
        <v>161442649</v>
      </c>
      <c r="I5" s="8">
        <v>40310</v>
      </c>
      <c r="J5" s="7">
        <v>3322</v>
      </c>
      <c r="K5" s="7">
        <v>205.7</v>
      </c>
      <c r="L5" s="7">
        <v>117.11</v>
      </c>
      <c r="M5" s="7">
        <v>683335.4</v>
      </c>
      <c r="N5" s="7">
        <v>389039.42</v>
      </c>
      <c r="O5" s="7">
        <v>294295.98</v>
      </c>
      <c r="P5" s="7">
        <v>2010</v>
      </c>
      <c r="Q5" s="7">
        <v>4</v>
      </c>
    </row>
    <row r="6" spans="1:18" ht="15" customHeight="1" x14ac:dyDescent="0.25">
      <c r="A6" s="7" t="s">
        <v>115</v>
      </c>
      <c r="B6" s="7" t="s">
        <v>116</v>
      </c>
      <c r="C6" s="7" t="s">
        <v>117</v>
      </c>
      <c r="D6" s="7" t="s">
        <v>118</v>
      </c>
      <c r="E6" s="7" t="s">
        <v>101</v>
      </c>
      <c r="F6" s="7" t="s">
        <v>119</v>
      </c>
      <c r="G6" s="8">
        <v>40771</v>
      </c>
      <c r="H6" s="7">
        <v>645713555</v>
      </c>
      <c r="I6" s="8">
        <v>40786</v>
      </c>
      <c r="J6" s="7">
        <v>9845</v>
      </c>
      <c r="K6" s="7">
        <v>9.33</v>
      </c>
      <c r="L6" s="7">
        <v>6.92</v>
      </c>
      <c r="M6" s="7">
        <v>91853.85</v>
      </c>
      <c r="N6" s="7">
        <v>68127.399999999994</v>
      </c>
      <c r="O6" s="7">
        <v>23726.45</v>
      </c>
      <c r="P6" s="7">
        <v>2011</v>
      </c>
      <c r="Q6" s="7">
        <v>8</v>
      </c>
    </row>
    <row r="7" spans="1:18" ht="15" customHeight="1" x14ac:dyDescent="0.25">
      <c r="A7" s="7" t="s">
        <v>120</v>
      </c>
      <c r="B7" s="7" t="s">
        <v>121</v>
      </c>
      <c r="C7" s="7" t="s">
        <v>113</v>
      </c>
      <c r="D7" s="7" t="s">
        <v>122</v>
      </c>
      <c r="E7" s="7" t="s">
        <v>107</v>
      </c>
      <c r="F7" s="7" t="s">
        <v>119</v>
      </c>
      <c r="G7" s="8">
        <v>41967</v>
      </c>
      <c r="H7" s="7">
        <v>683458888</v>
      </c>
      <c r="I7" s="8">
        <v>42001</v>
      </c>
      <c r="J7" s="7">
        <v>9528</v>
      </c>
      <c r="K7" s="7">
        <v>205.7</v>
      </c>
      <c r="L7" s="7">
        <v>117.11</v>
      </c>
      <c r="M7" s="7">
        <v>1959909.6</v>
      </c>
      <c r="N7" s="7">
        <v>1115824.08</v>
      </c>
      <c r="O7" s="7">
        <v>844085.52</v>
      </c>
      <c r="P7" s="7">
        <v>2014</v>
      </c>
      <c r="Q7" s="7">
        <v>11</v>
      </c>
    </row>
    <row r="8" spans="1:18" ht="15" customHeight="1" x14ac:dyDescent="0.25">
      <c r="A8" s="7" t="s">
        <v>115</v>
      </c>
      <c r="B8" s="7" t="s">
        <v>123</v>
      </c>
      <c r="C8" s="7" t="s">
        <v>113</v>
      </c>
      <c r="D8" s="7" t="s">
        <v>124</v>
      </c>
      <c r="E8" s="7" t="s">
        <v>107</v>
      </c>
      <c r="F8" s="7" t="s">
        <v>119</v>
      </c>
      <c r="G8" s="8">
        <v>42067</v>
      </c>
      <c r="H8" s="7">
        <v>679414975</v>
      </c>
      <c r="I8" s="8">
        <v>42111</v>
      </c>
      <c r="J8" s="7">
        <v>2844</v>
      </c>
      <c r="K8" s="7">
        <v>205.7</v>
      </c>
      <c r="L8" s="7">
        <v>117.11</v>
      </c>
      <c r="M8" s="7">
        <v>585010.80000000005</v>
      </c>
      <c r="N8" s="7">
        <v>333060.84000000003</v>
      </c>
      <c r="O8" s="7">
        <v>251949.96</v>
      </c>
      <c r="P8" s="7">
        <v>2015</v>
      </c>
      <c r="Q8" s="7">
        <v>3</v>
      </c>
    </row>
    <row r="9" spans="1:18" ht="15" customHeight="1" x14ac:dyDescent="0.25">
      <c r="A9" s="7" t="s">
        <v>120</v>
      </c>
      <c r="B9" s="7" t="s">
        <v>125</v>
      </c>
      <c r="C9" s="7" t="s">
        <v>126</v>
      </c>
      <c r="D9" s="7" t="s">
        <v>127</v>
      </c>
      <c r="E9" s="7" t="s">
        <v>101</v>
      </c>
      <c r="F9" s="7" t="s">
        <v>102</v>
      </c>
      <c r="G9" s="8">
        <v>41046</v>
      </c>
      <c r="H9" s="7">
        <v>208630645</v>
      </c>
      <c r="I9" s="8">
        <v>41088</v>
      </c>
      <c r="J9" s="7">
        <v>7299</v>
      </c>
      <c r="K9" s="7">
        <v>109.28</v>
      </c>
      <c r="L9" s="7">
        <v>35.840000000000003</v>
      </c>
      <c r="M9" s="7">
        <v>797634.72</v>
      </c>
      <c r="N9" s="7">
        <v>261596.16</v>
      </c>
      <c r="O9" s="7">
        <v>536038.56000000006</v>
      </c>
      <c r="P9" s="7">
        <v>2012</v>
      </c>
      <c r="Q9" s="7">
        <v>5</v>
      </c>
    </row>
    <row r="10" spans="1:18" ht="15" customHeight="1" x14ac:dyDescent="0.25">
      <c r="A10" s="7" t="s">
        <v>128</v>
      </c>
      <c r="B10" s="7" t="s">
        <v>129</v>
      </c>
      <c r="C10" s="7" t="s">
        <v>105</v>
      </c>
      <c r="D10" s="7" t="s">
        <v>130</v>
      </c>
      <c r="E10" s="7" t="s">
        <v>107</v>
      </c>
      <c r="F10" s="7" t="s">
        <v>119</v>
      </c>
      <c r="G10" s="8">
        <v>42033</v>
      </c>
      <c r="H10" s="7">
        <v>266467225</v>
      </c>
      <c r="I10" s="8">
        <v>42070</v>
      </c>
      <c r="J10" s="7">
        <v>2428</v>
      </c>
      <c r="K10" s="7">
        <v>154.06</v>
      </c>
      <c r="L10" s="7">
        <v>90.93</v>
      </c>
      <c r="M10" s="7">
        <v>374057.68</v>
      </c>
      <c r="N10" s="7">
        <v>220778.04</v>
      </c>
      <c r="O10" s="7">
        <v>153279.64000000001</v>
      </c>
      <c r="P10" s="7">
        <v>2015</v>
      </c>
      <c r="Q10" s="7">
        <v>1</v>
      </c>
    </row>
    <row r="11" spans="1:18" ht="15" customHeight="1" x14ac:dyDescent="0.25">
      <c r="A11" s="7" t="s">
        <v>131</v>
      </c>
      <c r="B11" s="7" t="s">
        <v>132</v>
      </c>
      <c r="C11" s="7" t="s">
        <v>105</v>
      </c>
      <c r="D11" s="7" t="s">
        <v>133</v>
      </c>
      <c r="E11" s="7" t="s">
        <v>101</v>
      </c>
      <c r="F11" s="7" t="s">
        <v>119</v>
      </c>
      <c r="G11" s="8">
        <v>41632</v>
      </c>
      <c r="H11" s="7">
        <v>118598544</v>
      </c>
      <c r="I11" s="8">
        <v>41658</v>
      </c>
      <c r="J11" s="7">
        <v>4800</v>
      </c>
      <c r="K11" s="7">
        <v>154.06</v>
      </c>
      <c r="L11" s="7">
        <v>90.93</v>
      </c>
      <c r="M11" s="7">
        <v>739488</v>
      </c>
      <c r="N11" s="7">
        <v>436464</v>
      </c>
      <c r="O11" s="7">
        <v>303024</v>
      </c>
      <c r="P11" s="7">
        <v>2013</v>
      </c>
      <c r="Q11" s="7">
        <v>12</v>
      </c>
    </row>
    <row r="12" spans="1:18" ht="15" customHeight="1" x14ac:dyDescent="0.25">
      <c r="A12" s="7" t="s">
        <v>115</v>
      </c>
      <c r="B12" s="7" t="s">
        <v>134</v>
      </c>
      <c r="C12" s="7" t="s">
        <v>126</v>
      </c>
      <c r="D12" s="7" t="s">
        <v>135</v>
      </c>
      <c r="E12" s="7" t="s">
        <v>107</v>
      </c>
      <c r="F12" s="7" t="s">
        <v>102</v>
      </c>
      <c r="G12" s="8">
        <v>42367</v>
      </c>
      <c r="H12" s="7">
        <v>451010930</v>
      </c>
      <c r="I12" s="8">
        <v>42388</v>
      </c>
      <c r="J12" s="7">
        <v>3012</v>
      </c>
      <c r="K12" s="7">
        <v>109.28</v>
      </c>
      <c r="L12" s="7">
        <v>35.840000000000003</v>
      </c>
      <c r="M12" s="7">
        <v>329151.35999999999</v>
      </c>
      <c r="N12" s="7">
        <v>107950.08</v>
      </c>
      <c r="O12" s="7">
        <v>221201.28</v>
      </c>
      <c r="P12" s="7">
        <v>2015</v>
      </c>
      <c r="Q12" s="7">
        <v>12</v>
      </c>
    </row>
    <row r="13" spans="1:18" ht="15" customHeight="1" x14ac:dyDescent="0.25">
      <c r="A13" s="7" t="s">
        <v>120</v>
      </c>
      <c r="B13" s="7" t="s">
        <v>125</v>
      </c>
      <c r="C13" s="7" t="s">
        <v>136</v>
      </c>
      <c r="D13" s="7" t="s">
        <v>137</v>
      </c>
      <c r="E13" s="7" t="s">
        <v>101</v>
      </c>
      <c r="F13" s="7" t="s">
        <v>102</v>
      </c>
      <c r="G13" s="8">
        <v>40236</v>
      </c>
      <c r="H13" s="7">
        <v>220003211</v>
      </c>
      <c r="I13" s="8">
        <v>40255</v>
      </c>
      <c r="J13" s="7">
        <v>2694</v>
      </c>
      <c r="K13" s="7">
        <v>152.58000000000001</v>
      </c>
      <c r="L13" s="7">
        <v>97.44</v>
      </c>
      <c r="M13" s="7">
        <v>411050.52</v>
      </c>
      <c r="N13" s="7">
        <v>262503.36</v>
      </c>
      <c r="O13" s="7">
        <v>148547.16</v>
      </c>
      <c r="P13" s="7">
        <v>2010</v>
      </c>
      <c r="Q13" s="7">
        <v>2</v>
      </c>
    </row>
    <row r="14" spans="1:18" ht="15" customHeight="1" x14ac:dyDescent="0.25">
      <c r="A14" s="7" t="s">
        <v>120</v>
      </c>
      <c r="B14" s="7" t="s">
        <v>138</v>
      </c>
      <c r="C14" s="7" t="s">
        <v>139</v>
      </c>
      <c r="D14" s="7" t="s">
        <v>140</v>
      </c>
      <c r="E14" s="7" t="s">
        <v>107</v>
      </c>
      <c r="F14" s="7" t="s">
        <v>110</v>
      </c>
      <c r="G14" s="8">
        <v>42691</v>
      </c>
      <c r="H14" s="7">
        <v>702186715</v>
      </c>
      <c r="I14" s="8">
        <v>42726</v>
      </c>
      <c r="J14" s="7">
        <v>1508</v>
      </c>
      <c r="K14" s="7">
        <v>668.27</v>
      </c>
      <c r="L14" s="7">
        <v>502.54</v>
      </c>
      <c r="M14" s="7">
        <v>1007751.16</v>
      </c>
      <c r="N14" s="7">
        <v>757830.32</v>
      </c>
      <c r="O14" s="7">
        <v>249920.84</v>
      </c>
      <c r="P14" s="7">
        <v>2016</v>
      </c>
      <c r="Q14" s="7">
        <v>11</v>
      </c>
    </row>
    <row r="15" spans="1:18" ht="15" customHeight="1" x14ac:dyDescent="0.25">
      <c r="A15" s="7" t="s">
        <v>115</v>
      </c>
      <c r="B15" s="7" t="s">
        <v>141</v>
      </c>
      <c r="C15" s="7" t="s">
        <v>99</v>
      </c>
      <c r="D15" s="7" t="s">
        <v>142</v>
      </c>
      <c r="E15" s="7" t="s">
        <v>107</v>
      </c>
      <c r="F15" s="7" t="s">
        <v>110</v>
      </c>
      <c r="G15" s="8">
        <v>42358</v>
      </c>
      <c r="H15" s="7">
        <v>544485270</v>
      </c>
      <c r="I15" s="8">
        <v>42374</v>
      </c>
      <c r="J15" s="7">
        <v>4146</v>
      </c>
      <c r="K15" s="7">
        <v>437.2</v>
      </c>
      <c r="L15" s="7">
        <v>263.33</v>
      </c>
      <c r="M15" s="7">
        <v>1812631.2</v>
      </c>
      <c r="N15" s="7">
        <v>1091766.18</v>
      </c>
      <c r="O15" s="7">
        <v>720865.02</v>
      </c>
      <c r="P15" s="7">
        <v>2015</v>
      </c>
      <c r="Q15" s="7">
        <v>12</v>
      </c>
    </row>
    <row r="16" spans="1:18" ht="15" customHeight="1" x14ac:dyDescent="0.25">
      <c r="A16" s="7" t="s">
        <v>111</v>
      </c>
      <c r="B16" s="7" t="s">
        <v>143</v>
      </c>
      <c r="C16" s="7" t="s">
        <v>117</v>
      </c>
      <c r="D16" s="7" t="s">
        <v>144</v>
      </c>
      <c r="E16" s="7" t="s">
        <v>101</v>
      </c>
      <c r="F16" s="7" t="s">
        <v>145</v>
      </c>
      <c r="G16" s="8">
        <v>40551</v>
      </c>
      <c r="H16" s="7">
        <v>714135205</v>
      </c>
      <c r="I16" s="8">
        <v>40580</v>
      </c>
      <c r="J16" s="7">
        <v>7332</v>
      </c>
      <c r="K16" s="7">
        <v>9.33</v>
      </c>
      <c r="L16" s="7">
        <v>6.92</v>
      </c>
      <c r="M16" s="7">
        <v>68407.56</v>
      </c>
      <c r="N16" s="7">
        <v>50737.440000000002</v>
      </c>
      <c r="O16" s="7">
        <v>17670.12</v>
      </c>
      <c r="P16" s="7">
        <v>2011</v>
      </c>
      <c r="Q16" s="7">
        <v>1</v>
      </c>
    </row>
    <row r="17" spans="1:17" ht="15" customHeight="1" x14ac:dyDescent="0.25">
      <c r="A17" s="7" t="s">
        <v>120</v>
      </c>
      <c r="B17" s="7" t="s">
        <v>125</v>
      </c>
      <c r="C17" s="7" t="s">
        <v>126</v>
      </c>
      <c r="D17" s="7" t="s">
        <v>146</v>
      </c>
      <c r="E17" s="7" t="s">
        <v>101</v>
      </c>
      <c r="F17" s="7" t="s">
        <v>119</v>
      </c>
      <c r="G17" s="8">
        <v>40357</v>
      </c>
      <c r="H17" s="7">
        <v>448685348</v>
      </c>
      <c r="I17" s="8">
        <v>40381</v>
      </c>
      <c r="J17" s="7">
        <v>4820</v>
      </c>
      <c r="K17" s="7">
        <v>109.28</v>
      </c>
      <c r="L17" s="7">
        <v>35.840000000000003</v>
      </c>
      <c r="M17" s="7">
        <v>526729.6</v>
      </c>
      <c r="N17" s="7">
        <v>172748.79999999999</v>
      </c>
      <c r="O17" s="7">
        <v>353980.8</v>
      </c>
      <c r="P17" s="7">
        <v>2010</v>
      </c>
      <c r="Q17" s="7">
        <v>6</v>
      </c>
    </row>
    <row r="18" spans="1:17" ht="15" customHeight="1" x14ac:dyDescent="0.25">
      <c r="A18" s="7" t="s">
        <v>120</v>
      </c>
      <c r="B18" s="7" t="s">
        <v>147</v>
      </c>
      <c r="C18" s="7" t="s">
        <v>148</v>
      </c>
      <c r="D18" s="7" t="s">
        <v>149</v>
      </c>
      <c r="E18" s="7" t="s">
        <v>107</v>
      </c>
      <c r="F18" s="7" t="s">
        <v>119</v>
      </c>
      <c r="G18" s="8">
        <v>42485</v>
      </c>
      <c r="H18" s="7">
        <v>405997025</v>
      </c>
      <c r="I18" s="8">
        <v>42502</v>
      </c>
      <c r="J18" s="7">
        <v>2397</v>
      </c>
      <c r="K18" s="7">
        <v>651.21</v>
      </c>
      <c r="L18" s="7">
        <v>524.96</v>
      </c>
      <c r="M18" s="7">
        <v>1560950.37</v>
      </c>
      <c r="N18" s="7">
        <v>1258329.1200000001</v>
      </c>
      <c r="O18" s="7">
        <v>302621.25</v>
      </c>
      <c r="P18" s="7">
        <v>2016</v>
      </c>
      <c r="Q18" s="7">
        <v>4</v>
      </c>
    </row>
    <row r="19" spans="1:17" ht="15" customHeight="1" x14ac:dyDescent="0.25">
      <c r="A19" s="7" t="s">
        <v>103</v>
      </c>
      <c r="B19" s="7" t="s">
        <v>150</v>
      </c>
      <c r="C19" s="7" t="s">
        <v>151</v>
      </c>
      <c r="D19" s="7" t="s">
        <v>152</v>
      </c>
      <c r="E19" s="7" t="s">
        <v>107</v>
      </c>
      <c r="F19" s="7" t="s">
        <v>102</v>
      </c>
      <c r="G19" s="8">
        <v>41117</v>
      </c>
      <c r="H19" s="7">
        <v>414244067</v>
      </c>
      <c r="I19" s="8">
        <v>41128</v>
      </c>
      <c r="J19" s="7">
        <v>2880</v>
      </c>
      <c r="K19" s="7">
        <v>47.45</v>
      </c>
      <c r="L19" s="7">
        <v>31.79</v>
      </c>
      <c r="M19" s="7">
        <v>136656</v>
      </c>
      <c r="N19" s="7">
        <v>91555.199999999997</v>
      </c>
      <c r="O19" s="7">
        <v>45100.800000000003</v>
      </c>
      <c r="P19" s="7">
        <v>2012</v>
      </c>
      <c r="Q19" s="7">
        <v>7</v>
      </c>
    </row>
    <row r="20" spans="1:17" ht="15" customHeight="1" x14ac:dyDescent="0.25">
      <c r="A20" s="7" t="s">
        <v>115</v>
      </c>
      <c r="B20" s="7" t="s">
        <v>153</v>
      </c>
      <c r="C20" s="7" t="s">
        <v>126</v>
      </c>
      <c r="D20" s="7" t="s">
        <v>154</v>
      </c>
      <c r="E20" s="7" t="s">
        <v>107</v>
      </c>
      <c r="F20" s="7" t="s">
        <v>110</v>
      </c>
      <c r="G20" s="8">
        <v>41890</v>
      </c>
      <c r="H20" s="7">
        <v>821912801</v>
      </c>
      <c r="I20" s="8">
        <v>41915</v>
      </c>
      <c r="J20" s="7">
        <v>1117</v>
      </c>
      <c r="K20" s="7">
        <v>109.28</v>
      </c>
      <c r="L20" s="7">
        <v>35.840000000000003</v>
      </c>
      <c r="M20" s="7">
        <v>122065.76</v>
      </c>
      <c r="N20" s="7">
        <v>40033.279999999999</v>
      </c>
      <c r="O20" s="7">
        <v>82032.479999999996</v>
      </c>
      <c r="P20" s="7">
        <v>2014</v>
      </c>
      <c r="Q20" s="7">
        <v>9</v>
      </c>
    </row>
    <row r="21" spans="1:17" ht="15" customHeight="1" x14ac:dyDescent="0.25">
      <c r="A21" s="7" t="s">
        <v>115</v>
      </c>
      <c r="B21" s="7" t="s">
        <v>155</v>
      </c>
      <c r="C21" s="7" t="s">
        <v>139</v>
      </c>
      <c r="D21" s="7" t="s">
        <v>156</v>
      </c>
      <c r="E21" s="7" t="s">
        <v>101</v>
      </c>
      <c r="F21" s="7" t="s">
        <v>145</v>
      </c>
      <c r="G21" s="8">
        <v>41148</v>
      </c>
      <c r="H21" s="7">
        <v>247802054</v>
      </c>
      <c r="I21" s="8">
        <v>41160</v>
      </c>
      <c r="J21" s="7">
        <v>8989</v>
      </c>
      <c r="K21" s="7">
        <v>668.27</v>
      </c>
      <c r="L21" s="7">
        <v>502.54</v>
      </c>
      <c r="M21" s="7">
        <v>6007079.0300000003</v>
      </c>
      <c r="N21" s="7">
        <v>4517332.0599999996</v>
      </c>
      <c r="O21" s="7">
        <v>1489746.97</v>
      </c>
      <c r="P21" s="7">
        <v>2012</v>
      </c>
      <c r="Q21" s="7">
        <v>8</v>
      </c>
    </row>
    <row r="22" spans="1:17" ht="15" customHeight="1" x14ac:dyDescent="0.25">
      <c r="A22" s="7" t="s">
        <v>131</v>
      </c>
      <c r="B22" s="7" t="s">
        <v>157</v>
      </c>
      <c r="C22" s="7" t="s">
        <v>136</v>
      </c>
      <c r="D22" s="7" t="s">
        <v>158</v>
      </c>
      <c r="E22" s="7" t="s">
        <v>107</v>
      </c>
      <c r="F22" s="7" t="s">
        <v>110</v>
      </c>
      <c r="G22" s="8">
        <v>41155</v>
      </c>
      <c r="H22" s="7">
        <v>531023156</v>
      </c>
      <c r="I22" s="8">
        <v>41197</v>
      </c>
      <c r="J22" s="7">
        <v>407</v>
      </c>
      <c r="K22" s="7">
        <v>152.58000000000001</v>
      </c>
      <c r="L22" s="7">
        <v>97.44</v>
      </c>
      <c r="M22" s="7">
        <v>62100.06</v>
      </c>
      <c r="N22" s="7">
        <v>39658.080000000002</v>
      </c>
      <c r="O22" s="7">
        <v>22441.98</v>
      </c>
      <c r="P22" s="7">
        <v>2012</v>
      </c>
      <c r="Q22" s="7">
        <v>9</v>
      </c>
    </row>
    <row r="23" spans="1:17" ht="15" customHeight="1" x14ac:dyDescent="0.25">
      <c r="A23" s="7" t="s">
        <v>120</v>
      </c>
      <c r="B23" s="7" t="s">
        <v>159</v>
      </c>
      <c r="C23" s="7" t="s">
        <v>126</v>
      </c>
      <c r="D23" s="7" t="s">
        <v>160</v>
      </c>
      <c r="E23" s="7" t="s">
        <v>107</v>
      </c>
      <c r="F23" s="7" t="s">
        <v>145</v>
      </c>
      <c r="G23" s="8">
        <v>40417</v>
      </c>
      <c r="H23" s="7">
        <v>880999934</v>
      </c>
      <c r="I23" s="8">
        <v>40437</v>
      </c>
      <c r="J23" s="7">
        <v>6313</v>
      </c>
      <c r="K23" s="7">
        <v>109.28</v>
      </c>
      <c r="L23" s="7">
        <v>35.840000000000003</v>
      </c>
      <c r="M23" s="7">
        <v>689884.64</v>
      </c>
      <c r="N23" s="7">
        <v>226257.92000000001</v>
      </c>
      <c r="O23" s="7">
        <v>463626.72</v>
      </c>
      <c r="P23" s="7">
        <v>2010</v>
      </c>
      <c r="Q23" s="7">
        <v>8</v>
      </c>
    </row>
    <row r="24" spans="1:17" ht="15" customHeight="1" x14ac:dyDescent="0.25">
      <c r="A24" s="7" t="s">
        <v>97</v>
      </c>
      <c r="B24" s="7" t="s">
        <v>161</v>
      </c>
      <c r="C24" s="7" t="s">
        <v>162</v>
      </c>
      <c r="D24" s="7" t="s">
        <v>163</v>
      </c>
      <c r="E24" s="7" t="s">
        <v>107</v>
      </c>
      <c r="F24" s="7" t="s">
        <v>119</v>
      </c>
      <c r="G24" s="8">
        <v>40594</v>
      </c>
      <c r="H24" s="7">
        <v>127468717</v>
      </c>
      <c r="I24" s="8">
        <v>40611</v>
      </c>
      <c r="J24" s="7">
        <v>9681</v>
      </c>
      <c r="K24" s="7">
        <v>81.73</v>
      </c>
      <c r="L24" s="7">
        <v>56.67</v>
      </c>
      <c r="M24" s="7">
        <v>791228.13</v>
      </c>
      <c r="N24" s="7">
        <v>548622.27</v>
      </c>
      <c r="O24" s="7">
        <v>242605.86</v>
      </c>
      <c r="P24" s="7">
        <v>2011</v>
      </c>
      <c r="Q24" s="7">
        <v>2</v>
      </c>
    </row>
    <row r="25" spans="1:17" ht="15" customHeight="1" x14ac:dyDescent="0.25">
      <c r="A25" s="7" t="s">
        <v>111</v>
      </c>
      <c r="B25" s="7" t="s">
        <v>164</v>
      </c>
      <c r="C25" s="7" t="s">
        <v>126</v>
      </c>
      <c r="D25" s="7" t="s">
        <v>165</v>
      </c>
      <c r="E25" s="7" t="s">
        <v>107</v>
      </c>
      <c r="F25" s="7" t="s">
        <v>145</v>
      </c>
      <c r="G25" s="8">
        <v>42350</v>
      </c>
      <c r="H25" s="7">
        <v>770478332</v>
      </c>
      <c r="I25" s="8">
        <v>42393</v>
      </c>
      <c r="J25" s="7">
        <v>515</v>
      </c>
      <c r="K25" s="7">
        <v>109.28</v>
      </c>
      <c r="L25" s="7">
        <v>35.840000000000003</v>
      </c>
      <c r="M25" s="7">
        <v>56279.199999999997</v>
      </c>
      <c r="N25" s="7">
        <v>18457.599999999999</v>
      </c>
      <c r="O25" s="7">
        <v>37821.599999999999</v>
      </c>
      <c r="P25" s="7">
        <v>2015</v>
      </c>
      <c r="Q25" s="7">
        <v>12</v>
      </c>
    </row>
    <row r="26" spans="1:17" ht="15" customHeight="1" x14ac:dyDescent="0.25">
      <c r="A26" s="7" t="s">
        <v>128</v>
      </c>
      <c r="B26" s="7" t="s">
        <v>166</v>
      </c>
      <c r="C26" s="7" t="s">
        <v>113</v>
      </c>
      <c r="D26" s="7" t="s">
        <v>167</v>
      </c>
      <c r="E26" s="7" t="s">
        <v>107</v>
      </c>
      <c r="F26" s="7" t="s">
        <v>119</v>
      </c>
      <c r="G26" s="8">
        <v>41210</v>
      </c>
      <c r="H26" s="7">
        <v>430390107</v>
      </c>
      <c r="I26" s="8">
        <v>41226</v>
      </c>
      <c r="J26" s="7">
        <v>852</v>
      </c>
      <c r="K26" s="7">
        <v>205.7</v>
      </c>
      <c r="L26" s="7">
        <v>117.11</v>
      </c>
      <c r="M26" s="7">
        <v>175256.4</v>
      </c>
      <c r="N26" s="7">
        <v>99777.72</v>
      </c>
      <c r="O26" s="7">
        <v>75478.679999999993</v>
      </c>
      <c r="P26" s="7">
        <v>2012</v>
      </c>
      <c r="Q26" s="7">
        <v>10</v>
      </c>
    </row>
    <row r="27" spans="1:17" ht="15" customHeight="1" x14ac:dyDescent="0.25">
      <c r="A27" s="7" t="s">
        <v>128</v>
      </c>
      <c r="B27" s="7" t="s">
        <v>166</v>
      </c>
      <c r="C27" s="7" t="s">
        <v>151</v>
      </c>
      <c r="D27" s="7" t="s">
        <v>168</v>
      </c>
      <c r="E27" s="7" t="s">
        <v>107</v>
      </c>
      <c r="F27" s="7" t="s">
        <v>102</v>
      </c>
      <c r="G27" s="8">
        <v>42765</v>
      </c>
      <c r="H27" s="7">
        <v>397877871</v>
      </c>
      <c r="I27" s="8">
        <v>42814</v>
      </c>
      <c r="J27" s="7">
        <v>9759</v>
      </c>
      <c r="K27" s="7">
        <v>47.45</v>
      </c>
      <c r="L27" s="7">
        <v>31.79</v>
      </c>
      <c r="M27" s="7">
        <v>463064.55</v>
      </c>
      <c r="N27" s="7">
        <v>310238.61</v>
      </c>
      <c r="O27" s="7">
        <v>152825.94</v>
      </c>
      <c r="P27" s="7">
        <v>2017</v>
      </c>
      <c r="Q27" s="7">
        <v>1</v>
      </c>
    </row>
    <row r="28" spans="1:17" ht="15" customHeight="1" x14ac:dyDescent="0.25">
      <c r="A28" s="7" t="s">
        <v>115</v>
      </c>
      <c r="B28" s="7" t="s">
        <v>155</v>
      </c>
      <c r="C28" s="7" t="s">
        <v>151</v>
      </c>
      <c r="D28" s="7" t="s">
        <v>169</v>
      </c>
      <c r="E28" s="7" t="s">
        <v>101</v>
      </c>
      <c r="F28" s="7" t="s">
        <v>102</v>
      </c>
      <c r="G28" s="8">
        <v>41934</v>
      </c>
      <c r="H28" s="7">
        <v>683927953</v>
      </c>
      <c r="I28" s="8">
        <v>41947</v>
      </c>
      <c r="J28" s="7">
        <v>8334</v>
      </c>
      <c r="K28" s="7">
        <v>47.45</v>
      </c>
      <c r="L28" s="7">
        <v>31.79</v>
      </c>
      <c r="M28" s="7">
        <v>395448.3</v>
      </c>
      <c r="N28" s="7">
        <v>264937.86</v>
      </c>
      <c r="O28" s="7">
        <v>130510.44</v>
      </c>
      <c r="P28" s="7">
        <v>2014</v>
      </c>
      <c r="Q28" s="7">
        <v>10</v>
      </c>
    </row>
    <row r="29" spans="1:17" ht="15" customHeight="1" x14ac:dyDescent="0.25">
      <c r="A29" s="7" t="s">
        <v>103</v>
      </c>
      <c r="B29" s="7" t="s">
        <v>150</v>
      </c>
      <c r="C29" s="7" t="s">
        <v>117</v>
      </c>
      <c r="D29" s="7" t="s">
        <v>170</v>
      </c>
      <c r="E29" s="7" t="s">
        <v>101</v>
      </c>
      <c r="F29" s="7" t="s">
        <v>102</v>
      </c>
      <c r="G29" s="8">
        <v>40939</v>
      </c>
      <c r="H29" s="7">
        <v>469839179</v>
      </c>
      <c r="I29" s="8">
        <v>40961</v>
      </c>
      <c r="J29" s="7">
        <v>4709</v>
      </c>
      <c r="K29" s="7">
        <v>9.33</v>
      </c>
      <c r="L29" s="7">
        <v>6.92</v>
      </c>
      <c r="M29" s="7">
        <v>43934.97</v>
      </c>
      <c r="N29" s="7">
        <v>32586.28</v>
      </c>
      <c r="O29" s="7">
        <v>11348.69</v>
      </c>
      <c r="P29" s="7">
        <v>2012</v>
      </c>
      <c r="Q29" s="7">
        <v>1</v>
      </c>
    </row>
    <row r="30" spans="1:17" ht="15" customHeight="1" x14ac:dyDescent="0.25">
      <c r="A30" s="7" t="s">
        <v>115</v>
      </c>
      <c r="B30" s="7" t="s">
        <v>116</v>
      </c>
      <c r="C30" s="7" t="s">
        <v>171</v>
      </c>
      <c r="D30" s="7" t="s">
        <v>172</v>
      </c>
      <c r="E30" s="7" t="s">
        <v>101</v>
      </c>
      <c r="F30" s="7" t="s">
        <v>119</v>
      </c>
      <c r="G30" s="8">
        <v>42389</v>
      </c>
      <c r="H30" s="7">
        <v>357222878</v>
      </c>
      <c r="I30" s="8">
        <v>42438</v>
      </c>
      <c r="J30" s="7">
        <v>9043</v>
      </c>
      <c r="K30" s="7">
        <v>421.89</v>
      </c>
      <c r="L30" s="7">
        <v>364.69</v>
      </c>
      <c r="M30" s="7">
        <v>3815151.27</v>
      </c>
      <c r="N30" s="7">
        <v>3297891.67</v>
      </c>
      <c r="O30" s="7">
        <v>517259.6</v>
      </c>
      <c r="P30" s="7">
        <v>2016</v>
      </c>
      <c r="Q30" s="7">
        <v>1</v>
      </c>
    </row>
    <row r="31" spans="1:17" ht="15" customHeight="1" x14ac:dyDescent="0.25">
      <c r="A31" s="7" t="s">
        <v>115</v>
      </c>
      <c r="B31" s="7" t="s">
        <v>173</v>
      </c>
      <c r="C31" s="7" t="s">
        <v>162</v>
      </c>
      <c r="D31" s="7" t="s">
        <v>174</v>
      </c>
      <c r="E31" s="7" t="s">
        <v>107</v>
      </c>
      <c r="F31" s="7" t="s">
        <v>110</v>
      </c>
      <c r="G31" s="8">
        <v>42370</v>
      </c>
      <c r="H31" s="7">
        <v>118002879</v>
      </c>
      <c r="I31" s="8">
        <v>42376</v>
      </c>
      <c r="J31" s="7">
        <v>8529</v>
      </c>
      <c r="K31" s="7">
        <v>81.73</v>
      </c>
      <c r="L31" s="7">
        <v>56.67</v>
      </c>
      <c r="M31" s="7">
        <v>697075.17</v>
      </c>
      <c r="N31" s="7">
        <v>483338.43</v>
      </c>
      <c r="O31" s="7">
        <v>213736.74</v>
      </c>
      <c r="P31" s="7">
        <v>2016</v>
      </c>
      <c r="Q31" s="7">
        <v>1</v>
      </c>
    </row>
    <row r="32" spans="1:17" ht="15" customHeight="1" x14ac:dyDescent="0.25">
      <c r="A32" s="7" t="s">
        <v>97</v>
      </c>
      <c r="B32" s="7" t="s">
        <v>175</v>
      </c>
      <c r="C32" s="7" t="s">
        <v>151</v>
      </c>
      <c r="D32" s="7" t="s">
        <v>176</v>
      </c>
      <c r="E32" s="7" t="s">
        <v>101</v>
      </c>
      <c r="F32" s="7" t="s">
        <v>110</v>
      </c>
      <c r="G32" s="8">
        <v>42887</v>
      </c>
      <c r="H32" s="7">
        <v>944415509</v>
      </c>
      <c r="I32" s="8">
        <v>42909</v>
      </c>
      <c r="J32" s="7">
        <v>2391</v>
      </c>
      <c r="K32" s="7">
        <v>47.45</v>
      </c>
      <c r="L32" s="7">
        <v>31.79</v>
      </c>
      <c r="M32" s="7">
        <v>113452.95</v>
      </c>
      <c r="N32" s="7">
        <v>76009.89</v>
      </c>
      <c r="O32" s="7">
        <v>37443.06</v>
      </c>
      <c r="P32" s="7">
        <v>2017</v>
      </c>
      <c r="Q32" s="7">
        <v>6</v>
      </c>
    </row>
    <row r="33" spans="1:17" ht="15" customHeight="1" x14ac:dyDescent="0.25">
      <c r="A33" s="7" t="s">
        <v>128</v>
      </c>
      <c r="B33" s="7" t="s">
        <v>177</v>
      </c>
      <c r="C33" s="7" t="s">
        <v>148</v>
      </c>
      <c r="D33" s="7" t="s">
        <v>178</v>
      </c>
      <c r="E33" s="7" t="s">
        <v>107</v>
      </c>
      <c r="F33" s="7" t="s">
        <v>119</v>
      </c>
      <c r="G33" s="8">
        <v>42185</v>
      </c>
      <c r="H33" s="7">
        <v>499009597</v>
      </c>
      <c r="I33" s="8">
        <v>42194</v>
      </c>
      <c r="J33" s="7">
        <v>6884</v>
      </c>
      <c r="K33" s="7">
        <v>651.21</v>
      </c>
      <c r="L33" s="7">
        <v>524.96</v>
      </c>
      <c r="M33" s="7">
        <v>4482929.6399999997</v>
      </c>
      <c r="N33" s="7">
        <v>3613824.64</v>
      </c>
      <c r="O33" s="7">
        <v>869105</v>
      </c>
      <c r="P33" s="7">
        <v>2015</v>
      </c>
      <c r="Q33" s="7">
        <v>6</v>
      </c>
    </row>
    <row r="34" spans="1:17" ht="15" customHeight="1" x14ac:dyDescent="0.25">
      <c r="A34" s="7" t="s">
        <v>115</v>
      </c>
      <c r="B34" s="7" t="s">
        <v>179</v>
      </c>
      <c r="C34" s="7" t="s">
        <v>117</v>
      </c>
      <c r="D34" s="7" t="s">
        <v>180</v>
      </c>
      <c r="E34" s="7" t="s">
        <v>107</v>
      </c>
      <c r="F34" s="7" t="s">
        <v>145</v>
      </c>
      <c r="G34" s="8">
        <v>41667</v>
      </c>
      <c r="H34" s="7">
        <v>564646470</v>
      </c>
      <c r="I34" s="8">
        <v>41714</v>
      </c>
      <c r="J34" s="7">
        <v>293</v>
      </c>
      <c r="K34" s="7">
        <v>9.33</v>
      </c>
      <c r="L34" s="7">
        <v>6.92</v>
      </c>
      <c r="M34" s="7">
        <v>2733.69</v>
      </c>
      <c r="N34" s="7">
        <v>2027.56</v>
      </c>
      <c r="O34" s="7">
        <v>706.13</v>
      </c>
      <c r="P34" s="7">
        <v>2014</v>
      </c>
      <c r="Q34" s="7">
        <v>1</v>
      </c>
    </row>
    <row r="35" spans="1:17" ht="15" customHeight="1" x14ac:dyDescent="0.25">
      <c r="A35" s="7" t="s">
        <v>120</v>
      </c>
      <c r="B35" s="7" t="s">
        <v>138</v>
      </c>
      <c r="C35" s="7" t="s">
        <v>108</v>
      </c>
      <c r="D35" s="7" t="s">
        <v>181</v>
      </c>
      <c r="E35" s="7" t="s">
        <v>101</v>
      </c>
      <c r="F35" s="7" t="s">
        <v>102</v>
      </c>
      <c r="G35" s="8">
        <v>41737</v>
      </c>
      <c r="H35" s="7">
        <v>294499957</v>
      </c>
      <c r="I35" s="8">
        <v>41737</v>
      </c>
      <c r="J35" s="7">
        <v>7937</v>
      </c>
      <c r="K35" s="7">
        <v>255.28</v>
      </c>
      <c r="L35" s="7">
        <v>159.41999999999999</v>
      </c>
      <c r="M35" s="7">
        <v>2026157.36</v>
      </c>
      <c r="N35" s="7">
        <v>1265316.54</v>
      </c>
      <c r="O35" s="7">
        <v>760840.82</v>
      </c>
      <c r="P35" s="7">
        <v>2014</v>
      </c>
      <c r="Q35" s="7">
        <v>4</v>
      </c>
    </row>
    <row r="36" spans="1:17" ht="15" customHeight="1" x14ac:dyDescent="0.25">
      <c r="A36" s="7" t="s">
        <v>128</v>
      </c>
      <c r="B36" s="7" t="s">
        <v>129</v>
      </c>
      <c r="C36" s="7" t="s">
        <v>151</v>
      </c>
      <c r="D36" s="7" t="s">
        <v>182</v>
      </c>
      <c r="E36" s="7" t="s">
        <v>101</v>
      </c>
      <c r="F36" s="7" t="s">
        <v>145</v>
      </c>
      <c r="G36" s="8">
        <v>40425</v>
      </c>
      <c r="H36" s="7">
        <v>262056386</v>
      </c>
      <c r="I36" s="8">
        <v>40475</v>
      </c>
      <c r="J36" s="7">
        <v>7163</v>
      </c>
      <c r="K36" s="7">
        <v>47.45</v>
      </c>
      <c r="L36" s="7">
        <v>31.79</v>
      </c>
      <c r="M36" s="7">
        <v>339884.35</v>
      </c>
      <c r="N36" s="7">
        <v>227711.77</v>
      </c>
      <c r="O36" s="7">
        <v>112172.58</v>
      </c>
      <c r="P36" s="7">
        <v>2010</v>
      </c>
      <c r="Q36" s="7">
        <v>9</v>
      </c>
    </row>
    <row r="37" spans="1:17" ht="15" customHeight="1" x14ac:dyDescent="0.25">
      <c r="A37" s="7" t="s">
        <v>115</v>
      </c>
      <c r="B37" s="7" t="s">
        <v>183</v>
      </c>
      <c r="C37" s="7" t="s">
        <v>148</v>
      </c>
      <c r="D37" s="7" t="s">
        <v>184</v>
      </c>
      <c r="E37" s="7" t="s">
        <v>107</v>
      </c>
      <c r="F37" s="7" t="s">
        <v>102</v>
      </c>
      <c r="G37" s="8">
        <v>40300</v>
      </c>
      <c r="H37" s="7">
        <v>211114585</v>
      </c>
      <c r="I37" s="8">
        <v>40312</v>
      </c>
      <c r="J37" s="7">
        <v>2352</v>
      </c>
      <c r="K37" s="7">
        <v>651.21</v>
      </c>
      <c r="L37" s="7">
        <v>524.96</v>
      </c>
      <c r="M37" s="7">
        <v>1531645.92</v>
      </c>
      <c r="N37" s="7">
        <v>1234705.9199999999</v>
      </c>
      <c r="O37" s="7">
        <v>296940</v>
      </c>
      <c r="P37" s="7">
        <v>2010</v>
      </c>
      <c r="Q37" s="7">
        <v>5</v>
      </c>
    </row>
    <row r="38" spans="1:17" ht="15" customHeight="1" x14ac:dyDescent="0.25">
      <c r="A38" s="7" t="s">
        <v>115</v>
      </c>
      <c r="B38" s="7" t="s">
        <v>185</v>
      </c>
      <c r="C38" s="7" t="s">
        <v>148</v>
      </c>
      <c r="D38" s="7" t="s">
        <v>186</v>
      </c>
      <c r="E38" s="7" t="s">
        <v>101</v>
      </c>
      <c r="F38" s="7" t="s">
        <v>119</v>
      </c>
      <c r="G38" s="8">
        <v>41550</v>
      </c>
      <c r="H38" s="7">
        <v>405785882</v>
      </c>
      <c r="I38" s="8">
        <v>41569</v>
      </c>
      <c r="J38" s="7">
        <v>9915</v>
      </c>
      <c r="K38" s="7">
        <v>651.21</v>
      </c>
      <c r="L38" s="7">
        <v>524.96</v>
      </c>
      <c r="M38" s="7">
        <v>6456747.1500000004</v>
      </c>
      <c r="N38" s="7">
        <v>5204978.4000000004</v>
      </c>
      <c r="O38" s="7">
        <v>1251768.75</v>
      </c>
      <c r="P38" s="7">
        <v>2013</v>
      </c>
      <c r="Q38" s="7">
        <v>10</v>
      </c>
    </row>
    <row r="39" spans="1:17" ht="15" customHeight="1" x14ac:dyDescent="0.25">
      <c r="A39" s="7" t="s">
        <v>128</v>
      </c>
      <c r="B39" s="7" t="s">
        <v>187</v>
      </c>
      <c r="C39" s="7" t="s">
        <v>105</v>
      </c>
      <c r="D39" s="7" t="s">
        <v>188</v>
      </c>
      <c r="E39" s="7" t="s">
        <v>101</v>
      </c>
      <c r="F39" s="7" t="s">
        <v>102</v>
      </c>
      <c r="G39" s="8">
        <v>40608</v>
      </c>
      <c r="H39" s="7">
        <v>280494105</v>
      </c>
      <c r="I39" s="8">
        <v>40647</v>
      </c>
      <c r="J39" s="7">
        <v>3294</v>
      </c>
      <c r="K39" s="7">
        <v>154.06</v>
      </c>
      <c r="L39" s="7">
        <v>90.93</v>
      </c>
      <c r="M39" s="7">
        <v>507473.64</v>
      </c>
      <c r="N39" s="7">
        <v>299523.42</v>
      </c>
      <c r="O39" s="7">
        <v>207950.22</v>
      </c>
      <c r="P39" s="7">
        <v>2011</v>
      </c>
      <c r="Q39" s="7">
        <v>3</v>
      </c>
    </row>
    <row r="40" spans="1:17" ht="15" customHeight="1" x14ac:dyDescent="0.25">
      <c r="A40" s="7" t="s">
        <v>120</v>
      </c>
      <c r="B40" s="7" t="s">
        <v>189</v>
      </c>
      <c r="C40" s="7" t="s">
        <v>108</v>
      </c>
      <c r="D40" s="7" t="s">
        <v>190</v>
      </c>
      <c r="E40" s="7" t="s">
        <v>107</v>
      </c>
      <c r="F40" s="7" t="s">
        <v>145</v>
      </c>
      <c r="G40" s="8">
        <v>42589</v>
      </c>
      <c r="H40" s="7">
        <v>689975583</v>
      </c>
      <c r="I40" s="8">
        <v>42594</v>
      </c>
      <c r="J40" s="7">
        <v>7963</v>
      </c>
      <c r="K40" s="7">
        <v>255.28</v>
      </c>
      <c r="L40" s="7">
        <v>159.41999999999999</v>
      </c>
      <c r="M40" s="7">
        <v>2032794.64</v>
      </c>
      <c r="N40" s="7">
        <v>1269461.46</v>
      </c>
      <c r="O40" s="7">
        <v>763333.18</v>
      </c>
      <c r="P40" s="7">
        <v>2016</v>
      </c>
      <c r="Q40" s="7">
        <v>8</v>
      </c>
    </row>
    <row r="41" spans="1:17" ht="15" customHeight="1" x14ac:dyDescent="0.25">
      <c r="A41" s="7" t="s">
        <v>120</v>
      </c>
      <c r="B41" s="7" t="s">
        <v>191</v>
      </c>
      <c r="C41" s="7" t="s">
        <v>148</v>
      </c>
      <c r="D41" s="7" t="s">
        <v>192</v>
      </c>
      <c r="E41" s="7" t="s">
        <v>107</v>
      </c>
      <c r="F41" s="7" t="s">
        <v>145</v>
      </c>
      <c r="G41" s="8">
        <v>40554</v>
      </c>
      <c r="H41" s="7">
        <v>759279143</v>
      </c>
      <c r="I41" s="8">
        <v>40592</v>
      </c>
      <c r="J41" s="7">
        <v>6426</v>
      </c>
      <c r="K41" s="7">
        <v>651.21</v>
      </c>
      <c r="L41" s="7">
        <v>524.96</v>
      </c>
      <c r="M41" s="7">
        <v>4184675.46</v>
      </c>
      <c r="N41" s="7">
        <v>3373392.96</v>
      </c>
      <c r="O41" s="7">
        <v>811282.5</v>
      </c>
      <c r="P41" s="7">
        <v>2011</v>
      </c>
      <c r="Q41" s="7">
        <v>1</v>
      </c>
    </row>
    <row r="42" spans="1:17" ht="15" customHeight="1" x14ac:dyDescent="0.25">
      <c r="A42" s="7" t="s">
        <v>115</v>
      </c>
      <c r="B42" s="7" t="s">
        <v>193</v>
      </c>
      <c r="C42" s="7" t="s">
        <v>148</v>
      </c>
      <c r="D42" s="7" t="s">
        <v>194</v>
      </c>
      <c r="E42" s="7" t="s">
        <v>101</v>
      </c>
      <c r="F42" s="7" t="s">
        <v>110</v>
      </c>
      <c r="G42" s="8">
        <v>41780</v>
      </c>
      <c r="H42" s="7">
        <v>133766114</v>
      </c>
      <c r="I42" s="8">
        <v>41802</v>
      </c>
      <c r="J42" s="7">
        <v>3221</v>
      </c>
      <c r="K42" s="7">
        <v>651.21</v>
      </c>
      <c r="L42" s="7">
        <v>524.96</v>
      </c>
      <c r="M42" s="7">
        <v>2097547.41</v>
      </c>
      <c r="N42" s="7">
        <v>1690896.16</v>
      </c>
      <c r="O42" s="7">
        <v>406651.25</v>
      </c>
      <c r="P42" s="7">
        <v>2014</v>
      </c>
      <c r="Q42" s="7">
        <v>5</v>
      </c>
    </row>
    <row r="43" spans="1:17" ht="15" customHeight="1" x14ac:dyDescent="0.25">
      <c r="A43" s="7" t="s">
        <v>111</v>
      </c>
      <c r="B43" s="7" t="s">
        <v>164</v>
      </c>
      <c r="C43" s="7" t="s">
        <v>151</v>
      </c>
      <c r="D43" s="7" t="s">
        <v>195</v>
      </c>
      <c r="E43" s="7" t="s">
        <v>107</v>
      </c>
      <c r="F43" s="7" t="s">
        <v>102</v>
      </c>
      <c r="G43" s="8">
        <v>41489</v>
      </c>
      <c r="H43" s="7">
        <v>329110324</v>
      </c>
      <c r="I43" s="8">
        <v>41519</v>
      </c>
      <c r="J43" s="7">
        <v>9913</v>
      </c>
      <c r="K43" s="7">
        <v>47.45</v>
      </c>
      <c r="L43" s="7">
        <v>31.79</v>
      </c>
      <c r="M43" s="7">
        <v>470371.85</v>
      </c>
      <c r="N43" s="7">
        <v>315134.27</v>
      </c>
      <c r="O43" s="7">
        <v>155237.57999999999</v>
      </c>
      <c r="P43" s="7">
        <v>2013</v>
      </c>
      <c r="Q43" s="7">
        <v>8</v>
      </c>
    </row>
    <row r="44" spans="1:17" ht="15" customHeight="1" x14ac:dyDescent="0.25">
      <c r="A44" s="7" t="s">
        <v>97</v>
      </c>
      <c r="B44" s="7" t="s">
        <v>196</v>
      </c>
      <c r="C44" s="7" t="s">
        <v>171</v>
      </c>
      <c r="D44" s="7" t="s">
        <v>197</v>
      </c>
      <c r="E44" s="7" t="s">
        <v>107</v>
      </c>
      <c r="F44" s="7" t="s">
        <v>145</v>
      </c>
      <c r="G44" s="8">
        <v>40821</v>
      </c>
      <c r="H44" s="7">
        <v>681298100</v>
      </c>
      <c r="I44" s="8">
        <v>40867</v>
      </c>
      <c r="J44" s="7">
        <v>103</v>
      </c>
      <c r="K44" s="7">
        <v>421.89</v>
      </c>
      <c r="L44" s="7">
        <v>364.69</v>
      </c>
      <c r="M44" s="7">
        <v>43454.67</v>
      </c>
      <c r="N44" s="7">
        <v>37563.07</v>
      </c>
      <c r="O44" s="7">
        <v>5891.6</v>
      </c>
      <c r="P44" s="7">
        <v>2011</v>
      </c>
      <c r="Q44" s="7">
        <v>10</v>
      </c>
    </row>
    <row r="45" spans="1:17" ht="15" customHeight="1" x14ac:dyDescent="0.25">
      <c r="A45" s="7" t="s">
        <v>115</v>
      </c>
      <c r="B45" s="7" t="s">
        <v>198</v>
      </c>
      <c r="C45" s="7" t="s">
        <v>136</v>
      </c>
      <c r="D45" s="7" t="s">
        <v>199</v>
      </c>
      <c r="E45" s="7" t="s">
        <v>101</v>
      </c>
      <c r="F45" s="7" t="s">
        <v>145</v>
      </c>
      <c r="G45" s="8">
        <v>42689</v>
      </c>
      <c r="H45" s="7">
        <v>596628272</v>
      </c>
      <c r="I45" s="8">
        <v>42734</v>
      </c>
      <c r="J45" s="7">
        <v>4419</v>
      </c>
      <c r="K45" s="7">
        <v>152.58000000000001</v>
      </c>
      <c r="L45" s="7">
        <v>97.44</v>
      </c>
      <c r="M45" s="7">
        <v>674251.02</v>
      </c>
      <c r="N45" s="7">
        <v>430587.36</v>
      </c>
      <c r="O45" s="7">
        <v>243663.66</v>
      </c>
      <c r="P45" s="7">
        <v>2016</v>
      </c>
      <c r="Q45" s="7">
        <v>11</v>
      </c>
    </row>
    <row r="46" spans="1:17" ht="15" customHeight="1" x14ac:dyDescent="0.25">
      <c r="A46" s="7" t="s">
        <v>115</v>
      </c>
      <c r="B46" s="7" t="s">
        <v>183</v>
      </c>
      <c r="C46" s="7" t="s">
        <v>148</v>
      </c>
      <c r="D46" s="7" t="s">
        <v>200</v>
      </c>
      <c r="E46" s="7" t="s">
        <v>101</v>
      </c>
      <c r="F46" s="7" t="s">
        <v>145</v>
      </c>
      <c r="G46" s="8">
        <v>42097</v>
      </c>
      <c r="H46" s="7">
        <v>901712167</v>
      </c>
      <c r="I46" s="8">
        <v>42111</v>
      </c>
      <c r="J46" s="7">
        <v>5523</v>
      </c>
      <c r="K46" s="7">
        <v>651.21</v>
      </c>
      <c r="L46" s="7">
        <v>524.96</v>
      </c>
      <c r="M46" s="7">
        <v>3596632.83</v>
      </c>
      <c r="N46" s="7">
        <v>2899354.08</v>
      </c>
      <c r="O46" s="7">
        <v>697278.75</v>
      </c>
      <c r="P46" s="7">
        <v>2015</v>
      </c>
      <c r="Q46" s="7">
        <v>4</v>
      </c>
    </row>
    <row r="47" spans="1:17" ht="15" customHeight="1" x14ac:dyDescent="0.25">
      <c r="A47" s="7" t="s">
        <v>111</v>
      </c>
      <c r="B47" s="7" t="s">
        <v>201</v>
      </c>
      <c r="C47" s="7" t="s">
        <v>151</v>
      </c>
      <c r="D47" s="7" t="s">
        <v>202</v>
      </c>
      <c r="E47" s="7" t="s">
        <v>107</v>
      </c>
      <c r="F47" s="7" t="s">
        <v>102</v>
      </c>
      <c r="G47" s="8">
        <v>41355</v>
      </c>
      <c r="H47" s="7">
        <v>693473613</v>
      </c>
      <c r="I47" s="8">
        <v>41385</v>
      </c>
      <c r="J47" s="7">
        <v>3107</v>
      </c>
      <c r="K47" s="7">
        <v>47.45</v>
      </c>
      <c r="L47" s="7">
        <v>31.79</v>
      </c>
      <c r="M47" s="7">
        <v>147427.15</v>
      </c>
      <c r="N47" s="7">
        <v>98771.53</v>
      </c>
      <c r="O47" s="7">
        <v>48655.62</v>
      </c>
      <c r="P47" s="7">
        <v>2013</v>
      </c>
      <c r="Q47" s="7">
        <v>3</v>
      </c>
    </row>
    <row r="48" spans="1:17" ht="15" customHeight="1" x14ac:dyDescent="0.25">
      <c r="A48" s="7" t="s">
        <v>120</v>
      </c>
      <c r="B48" s="7" t="s">
        <v>121</v>
      </c>
      <c r="C48" s="7" t="s">
        <v>171</v>
      </c>
      <c r="D48" s="7" t="s">
        <v>203</v>
      </c>
      <c r="E48" s="7" t="s">
        <v>107</v>
      </c>
      <c r="F48" s="7" t="s">
        <v>110</v>
      </c>
      <c r="G48" s="8">
        <v>40392</v>
      </c>
      <c r="H48" s="7">
        <v>489148938</v>
      </c>
      <c r="I48" s="8">
        <v>40422</v>
      </c>
      <c r="J48" s="7">
        <v>8896</v>
      </c>
      <c r="K48" s="7">
        <v>421.89</v>
      </c>
      <c r="L48" s="7">
        <v>364.69</v>
      </c>
      <c r="M48" s="7">
        <v>3753133.44</v>
      </c>
      <c r="N48" s="7">
        <v>3244282.24</v>
      </c>
      <c r="O48" s="7">
        <v>508851.20000000001</v>
      </c>
      <c r="P48" s="7">
        <v>2010</v>
      </c>
      <c r="Q48" s="7">
        <v>8</v>
      </c>
    </row>
    <row r="49" spans="1:17" ht="15" customHeight="1" x14ac:dyDescent="0.25">
      <c r="A49" s="7" t="s">
        <v>120</v>
      </c>
      <c r="B49" s="7" t="s">
        <v>138</v>
      </c>
      <c r="C49" s="7" t="s">
        <v>139</v>
      </c>
      <c r="D49" s="7" t="s">
        <v>204</v>
      </c>
      <c r="E49" s="7" t="s">
        <v>107</v>
      </c>
      <c r="F49" s="7" t="s">
        <v>145</v>
      </c>
      <c r="G49" s="8">
        <v>40913</v>
      </c>
      <c r="H49" s="7">
        <v>876286971</v>
      </c>
      <c r="I49" s="8">
        <v>40954</v>
      </c>
      <c r="J49" s="7">
        <v>1643</v>
      </c>
      <c r="K49" s="7">
        <v>668.27</v>
      </c>
      <c r="L49" s="7">
        <v>502.54</v>
      </c>
      <c r="M49" s="7">
        <v>1097967.6100000001</v>
      </c>
      <c r="N49" s="7">
        <v>825673.22</v>
      </c>
      <c r="O49" s="7">
        <v>272294.39</v>
      </c>
      <c r="P49" s="7">
        <v>2012</v>
      </c>
      <c r="Q49" s="7">
        <v>1</v>
      </c>
    </row>
    <row r="50" spans="1:17" ht="15" customHeight="1" x14ac:dyDescent="0.25">
      <c r="A50" s="7" t="s">
        <v>97</v>
      </c>
      <c r="B50" s="7" t="s">
        <v>205</v>
      </c>
      <c r="C50" s="7" t="s">
        <v>162</v>
      </c>
      <c r="D50" s="7" t="s">
        <v>206</v>
      </c>
      <c r="E50" s="7" t="s">
        <v>101</v>
      </c>
      <c r="F50" s="7" t="s">
        <v>119</v>
      </c>
      <c r="G50" s="8">
        <v>42242</v>
      </c>
      <c r="H50" s="7">
        <v>262749040</v>
      </c>
      <c r="I50" s="8">
        <v>42246</v>
      </c>
      <c r="J50" s="7">
        <v>2135</v>
      </c>
      <c r="K50" s="7">
        <v>81.73</v>
      </c>
      <c r="L50" s="7">
        <v>56.67</v>
      </c>
      <c r="M50" s="7">
        <v>174493.55</v>
      </c>
      <c r="N50" s="7">
        <v>120990.45</v>
      </c>
      <c r="O50" s="7">
        <v>53503.1</v>
      </c>
      <c r="P50" s="7">
        <v>2015</v>
      </c>
      <c r="Q50" s="7">
        <v>8</v>
      </c>
    </row>
    <row r="51" spans="1:17" ht="15" customHeight="1" x14ac:dyDescent="0.25">
      <c r="A51" s="7" t="s">
        <v>111</v>
      </c>
      <c r="B51" s="7" t="s">
        <v>207</v>
      </c>
      <c r="C51" s="7" t="s">
        <v>171</v>
      </c>
      <c r="D51" s="7" t="s">
        <v>208</v>
      </c>
      <c r="E51" s="7" t="s">
        <v>107</v>
      </c>
      <c r="F51" s="7" t="s">
        <v>119</v>
      </c>
      <c r="G51" s="8">
        <v>42713</v>
      </c>
      <c r="H51" s="7">
        <v>726708972</v>
      </c>
      <c r="I51" s="8">
        <v>42761</v>
      </c>
      <c r="J51" s="7">
        <v>8189</v>
      </c>
      <c r="K51" s="7">
        <v>421.89</v>
      </c>
      <c r="L51" s="7">
        <v>364.69</v>
      </c>
      <c r="M51" s="7">
        <v>3454857.21</v>
      </c>
      <c r="N51" s="7">
        <v>2986446.41</v>
      </c>
      <c r="O51" s="7">
        <v>468410.8</v>
      </c>
      <c r="P51" s="7">
        <v>2016</v>
      </c>
      <c r="Q51" s="7">
        <v>12</v>
      </c>
    </row>
    <row r="52" spans="1:17" ht="15" customHeight="1" x14ac:dyDescent="0.25">
      <c r="A52" s="7" t="s">
        <v>131</v>
      </c>
      <c r="B52" s="7" t="s">
        <v>209</v>
      </c>
      <c r="C52" s="7" t="s">
        <v>105</v>
      </c>
      <c r="D52" s="7" t="s">
        <v>210</v>
      </c>
      <c r="E52" s="7" t="s">
        <v>107</v>
      </c>
      <c r="F52" s="7" t="s">
        <v>145</v>
      </c>
      <c r="G52" s="8">
        <v>41046</v>
      </c>
      <c r="H52" s="7">
        <v>366653096</v>
      </c>
      <c r="I52" s="8">
        <v>41060</v>
      </c>
      <c r="J52" s="7">
        <v>9654</v>
      </c>
      <c r="K52" s="7">
        <v>154.06</v>
      </c>
      <c r="L52" s="7">
        <v>90.93</v>
      </c>
      <c r="M52" s="7">
        <v>1487295.24</v>
      </c>
      <c r="N52" s="7">
        <v>877838.22</v>
      </c>
      <c r="O52" s="7">
        <v>609457.02</v>
      </c>
      <c r="P52" s="7">
        <v>2012</v>
      </c>
      <c r="Q52" s="7">
        <v>5</v>
      </c>
    </row>
    <row r="53" spans="1:17" ht="15" customHeight="1" x14ac:dyDescent="0.25">
      <c r="A53" s="7" t="s">
        <v>115</v>
      </c>
      <c r="B53" s="7" t="s">
        <v>211</v>
      </c>
      <c r="C53" s="7" t="s">
        <v>105</v>
      </c>
      <c r="D53" s="7" t="s">
        <v>212</v>
      </c>
      <c r="E53" s="7" t="s">
        <v>107</v>
      </c>
      <c r="F53" s="7" t="s">
        <v>102</v>
      </c>
      <c r="G53" s="8">
        <v>40499</v>
      </c>
      <c r="H53" s="7">
        <v>951380240</v>
      </c>
      <c r="I53" s="8">
        <v>40532</v>
      </c>
      <c r="J53" s="7">
        <v>3410</v>
      </c>
      <c r="K53" s="7">
        <v>154.06</v>
      </c>
      <c r="L53" s="7">
        <v>90.93</v>
      </c>
      <c r="M53" s="7">
        <v>525344.6</v>
      </c>
      <c r="N53" s="7">
        <v>310071.3</v>
      </c>
      <c r="O53" s="7">
        <v>215273.3</v>
      </c>
      <c r="P53" s="7">
        <v>2010</v>
      </c>
      <c r="Q53" s="7">
        <v>11</v>
      </c>
    </row>
    <row r="54" spans="1:17" ht="15" customHeight="1" x14ac:dyDescent="0.25">
      <c r="A54" s="7" t="s">
        <v>120</v>
      </c>
      <c r="B54" s="7" t="s">
        <v>213</v>
      </c>
      <c r="C54" s="7" t="s">
        <v>99</v>
      </c>
      <c r="D54" s="7" t="s">
        <v>214</v>
      </c>
      <c r="E54" s="7" t="s">
        <v>107</v>
      </c>
      <c r="F54" s="7" t="s">
        <v>102</v>
      </c>
      <c r="G54" s="8">
        <v>41956</v>
      </c>
      <c r="H54" s="7">
        <v>270001733</v>
      </c>
      <c r="I54" s="8">
        <v>42005</v>
      </c>
      <c r="J54" s="7">
        <v>8368</v>
      </c>
      <c r="K54" s="7">
        <v>437.2</v>
      </c>
      <c r="L54" s="7">
        <v>263.33</v>
      </c>
      <c r="M54" s="7">
        <v>3658489.6</v>
      </c>
      <c r="N54" s="7">
        <v>2203545.44</v>
      </c>
      <c r="O54" s="7">
        <v>1454944.16</v>
      </c>
      <c r="P54" s="7">
        <v>2014</v>
      </c>
      <c r="Q54" s="7">
        <v>11</v>
      </c>
    </row>
    <row r="55" spans="1:17" ht="15" customHeight="1" x14ac:dyDescent="0.25">
      <c r="A55" s="7" t="s">
        <v>120</v>
      </c>
      <c r="B55" s="7" t="s">
        <v>215</v>
      </c>
      <c r="C55" s="7" t="s">
        <v>151</v>
      </c>
      <c r="D55" s="7" t="s">
        <v>216</v>
      </c>
      <c r="E55" s="7" t="s">
        <v>107</v>
      </c>
      <c r="F55" s="7" t="s">
        <v>110</v>
      </c>
      <c r="G55" s="8">
        <v>42537</v>
      </c>
      <c r="H55" s="7">
        <v>681941401</v>
      </c>
      <c r="I55" s="8">
        <v>42579</v>
      </c>
      <c r="J55" s="7">
        <v>470</v>
      </c>
      <c r="K55" s="7">
        <v>47.45</v>
      </c>
      <c r="L55" s="7">
        <v>31.79</v>
      </c>
      <c r="M55" s="7">
        <v>22301.5</v>
      </c>
      <c r="N55" s="7">
        <v>14941.3</v>
      </c>
      <c r="O55" s="7">
        <v>7360.2</v>
      </c>
      <c r="P55" s="7">
        <v>2016</v>
      </c>
      <c r="Q55" s="7">
        <v>6</v>
      </c>
    </row>
    <row r="56" spans="1:17" ht="15" customHeight="1" x14ac:dyDescent="0.25">
      <c r="A56" s="7" t="s">
        <v>115</v>
      </c>
      <c r="B56" s="7" t="s">
        <v>217</v>
      </c>
      <c r="C56" s="7" t="s">
        <v>117</v>
      </c>
      <c r="D56" s="7" t="s">
        <v>218</v>
      </c>
      <c r="E56" s="7" t="s">
        <v>107</v>
      </c>
      <c r="F56" s="7" t="s">
        <v>145</v>
      </c>
      <c r="G56" s="8">
        <v>42521</v>
      </c>
      <c r="H56" s="7">
        <v>566935575</v>
      </c>
      <c r="I56" s="8">
        <v>42528</v>
      </c>
      <c r="J56" s="7">
        <v>7690</v>
      </c>
      <c r="K56" s="7">
        <v>9.33</v>
      </c>
      <c r="L56" s="7">
        <v>6.92</v>
      </c>
      <c r="M56" s="7">
        <v>71747.7</v>
      </c>
      <c r="N56" s="7">
        <v>53214.8</v>
      </c>
      <c r="O56" s="7">
        <v>18532.900000000001</v>
      </c>
      <c r="P56" s="7">
        <v>2016</v>
      </c>
      <c r="Q56" s="7">
        <v>5</v>
      </c>
    </row>
    <row r="57" spans="1:17" ht="15" customHeight="1" x14ac:dyDescent="0.25">
      <c r="A57" s="7" t="s">
        <v>111</v>
      </c>
      <c r="B57" s="7" t="s">
        <v>219</v>
      </c>
      <c r="C57" s="7" t="s">
        <v>136</v>
      </c>
      <c r="D57" s="7" t="s">
        <v>220</v>
      </c>
      <c r="E57" s="7" t="s">
        <v>101</v>
      </c>
      <c r="F57" s="7" t="s">
        <v>102</v>
      </c>
      <c r="G57" s="8">
        <v>41188</v>
      </c>
      <c r="H57" s="7">
        <v>175033080</v>
      </c>
      <c r="I57" s="8">
        <v>41218</v>
      </c>
      <c r="J57" s="7">
        <v>5033</v>
      </c>
      <c r="K57" s="7">
        <v>152.58000000000001</v>
      </c>
      <c r="L57" s="7">
        <v>97.44</v>
      </c>
      <c r="M57" s="7">
        <v>767935.14</v>
      </c>
      <c r="N57" s="7">
        <v>490415.52</v>
      </c>
      <c r="O57" s="7">
        <v>277519.62</v>
      </c>
      <c r="P57" s="7">
        <v>2012</v>
      </c>
      <c r="Q57" s="7">
        <v>10</v>
      </c>
    </row>
    <row r="58" spans="1:17" ht="15" customHeight="1" x14ac:dyDescent="0.25">
      <c r="A58" s="7" t="s">
        <v>111</v>
      </c>
      <c r="B58" s="7" t="s">
        <v>221</v>
      </c>
      <c r="C58" s="7" t="s">
        <v>148</v>
      </c>
      <c r="D58" s="7" t="s">
        <v>222</v>
      </c>
      <c r="E58" s="7" t="s">
        <v>101</v>
      </c>
      <c r="F58" s="7" t="s">
        <v>145</v>
      </c>
      <c r="G58" s="8">
        <v>40978</v>
      </c>
      <c r="H58" s="7">
        <v>276595246</v>
      </c>
      <c r="I58" s="8">
        <v>40983</v>
      </c>
      <c r="J58" s="7">
        <v>9535</v>
      </c>
      <c r="K58" s="7">
        <v>651.21</v>
      </c>
      <c r="L58" s="7">
        <v>524.96</v>
      </c>
      <c r="M58" s="7">
        <v>6209287.3499999996</v>
      </c>
      <c r="N58" s="7">
        <v>5005493.5999999996</v>
      </c>
      <c r="O58" s="7">
        <v>1203793.75</v>
      </c>
      <c r="P58" s="7">
        <v>2012</v>
      </c>
      <c r="Q58" s="7">
        <v>3</v>
      </c>
    </row>
    <row r="59" spans="1:17" ht="15" customHeight="1" x14ac:dyDescent="0.25">
      <c r="A59" s="7" t="s">
        <v>120</v>
      </c>
      <c r="B59" s="7" t="s">
        <v>223</v>
      </c>
      <c r="C59" s="7" t="s">
        <v>148</v>
      </c>
      <c r="D59" s="7" t="s">
        <v>224</v>
      </c>
      <c r="E59" s="7" t="s">
        <v>107</v>
      </c>
      <c r="F59" s="7" t="s">
        <v>102</v>
      </c>
      <c r="G59" s="8">
        <v>40569</v>
      </c>
      <c r="H59" s="7">
        <v>812295901</v>
      </c>
      <c r="I59" s="8">
        <v>40587</v>
      </c>
      <c r="J59" s="7">
        <v>5263</v>
      </c>
      <c r="K59" s="7">
        <v>651.21</v>
      </c>
      <c r="L59" s="7">
        <v>524.96</v>
      </c>
      <c r="M59" s="7">
        <v>3427318.23</v>
      </c>
      <c r="N59" s="7">
        <v>2762864.48</v>
      </c>
      <c r="O59" s="7">
        <v>664453.75</v>
      </c>
      <c r="P59" s="7">
        <v>2011</v>
      </c>
      <c r="Q59" s="7">
        <v>1</v>
      </c>
    </row>
    <row r="60" spans="1:17" ht="15" customHeight="1" x14ac:dyDescent="0.25">
      <c r="A60" s="7" t="s">
        <v>111</v>
      </c>
      <c r="B60" s="7" t="s">
        <v>225</v>
      </c>
      <c r="C60" s="7" t="s">
        <v>105</v>
      </c>
      <c r="D60" s="7" t="s">
        <v>226</v>
      </c>
      <c r="E60" s="7" t="s">
        <v>101</v>
      </c>
      <c r="F60" s="7" t="s">
        <v>110</v>
      </c>
      <c r="G60" s="8">
        <v>41792</v>
      </c>
      <c r="H60" s="7">
        <v>443121373</v>
      </c>
      <c r="I60" s="8">
        <v>41809</v>
      </c>
      <c r="J60" s="7">
        <v>8316</v>
      </c>
      <c r="K60" s="7">
        <v>154.06</v>
      </c>
      <c r="L60" s="7">
        <v>90.93</v>
      </c>
      <c r="M60" s="7">
        <v>1281162.96</v>
      </c>
      <c r="N60" s="7">
        <v>756173.88</v>
      </c>
      <c r="O60" s="7">
        <v>524989.07999999996</v>
      </c>
      <c r="P60" s="7">
        <v>2014</v>
      </c>
      <c r="Q60" s="7">
        <v>6</v>
      </c>
    </row>
    <row r="61" spans="1:17" ht="15" customHeight="1" x14ac:dyDescent="0.25">
      <c r="A61" s="7" t="s">
        <v>131</v>
      </c>
      <c r="B61" s="7" t="s">
        <v>132</v>
      </c>
      <c r="C61" s="7" t="s">
        <v>162</v>
      </c>
      <c r="D61" s="7" t="s">
        <v>227</v>
      </c>
      <c r="E61" s="7" t="s">
        <v>101</v>
      </c>
      <c r="F61" s="7" t="s">
        <v>119</v>
      </c>
      <c r="G61" s="8">
        <v>42721</v>
      </c>
      <c r="H61" s="7">
        <v>600370490</v>
      </c>
      <c r="I61" s="8">
        <v>42760</v>
      </c>
      <c r="J61" s="7">
        <v>1824</v>
      </c>
      <c r="K61" s="7">
        <v>81.73</v>
      </c>
      <c r="L61" s="7">
        <v>56.67</v>
      </c>
      <c r="M61" s="7">
        <v>149075.51999999999</v>
      </c>
      <c r="N61" s="7">
        <v>103366.08</v>
      </c>
      <c r="O61" s="7">
        <v>45709.440000000002</v>
      </c>
      <c r="P61" s="7">
        <v>2016</v>
      </c>
      <c r="Q61" s="7">
        <v>12</v>
      </c>
    </row>
    <row r="62" spans="1:17" ht="15" customHeight="1" x14ac:dyDescent="0.25">
      <c r="A62" s="7" t="s">
        <v>120</v>
      </c>
      <c r="B62" s="7" t="s">
        <v>228</v>
      </c>
      <c r="C62" s="7" t="s">
        <v>148</v>
      </c>
      <c r="D62" s="7" t="s">
        <v>229</v>
      </c>
      <c r="E62" s="7" t="s">
        <v>107</v>
      </c>
      <c r="F62" s="7" t="s">
        <v>145</v>
      </c>
      <c r="G62" s="8">
        <v>41817</v>
      </c>
      <c r="H62" s="7">
        <v>535654580</v>
      </c>
      <c r="I62" s="8">
        <v>41849</v>
      </c>
      <c r="J62" s="7">
        <v>949</v>
      </c>
      <c r="K62" s="7">
        <v>651.21</v>
      </c>
      <c r="L62" s="7">
        <v>524.96</v>
      </c>
      <c r="M62" s="7">
        <v>617998.29</v>
      </c>
      <c r="N62" s="7">
        <v>498187.04</v>
      </c>
      <c r="O62" s="7">
        <v>119811.25</v>
      </c>
      <c r="P62" s="7">
        <v>2014</v>
      </c>
      <c r="Q62" s="7">
        <v>6</v>
      </c>
    </row>
    <row r="63" spans="1:17" ht="15" customHeight="1" x14ac:dyDescent="0.25">
      <c r="A63" s="7" t="s">
        <v>128</v>
      </c>
      <c r="B63" s="7" t="s">
        <v>230</v>
      </c>
      <c r="C63" s="7" t="s">
        <v>99</v>
      </c>
      <c r="D63" s="7" t="s">
        <v>231</v>
      </c>
      <c r="E63" s="7" t="s">
        <v>101</v>
      </c>
      <c r="F63" s="7" t="s">
        <v>119</v>
      </c>
      <c r="G63" s="8">
        <v>42080</v>
      </c>
      <c r="H63" s="7">
        <v>470897471</v>
      </c>
      <c r="I63" s="8">
        <v>42116</v>
      </c>
      <c r="J63" s="7">
        <v>7881</v>
      </c>
      <c r="K63" s="7">
        <v>437.2</v>
      </c>
      <c r="L63" s="7">
        <v>263.33</v>
      </c>
      <c r="M63" s="7">
        <v>3445573.2</v>
      </c>
      <c r="N63" s="7">
        <v>2075303.73</v>
      </c>
      <c r="O63" s="7">
        <v>1370269.47</v>
      </c>
      <c r="P63" s="7">
        <v>2015</v>
      </c>
      <c r="Q63" s="7">
        <v>3</v>
      </c>
    </row>
    <row r="64" spans="1:17" ht="15" customHeight="1" x14ac:dyDescent="0.25">
      <c r="A64" s="7" t="s">
        <v>120</v>
      </c>
      <c r="B64" s="7" t="s">
        <v>191</v>
      </c>
      <c r="C64" s="7" t="s">
        <v>151</v>
      </c>
      <c r="D64" s="7" t="s">
        <v>232</v>
      </c>
      <c r="E64" s="7" t="s">
        <v>101</v>
      </c>
      <c r="F64" s="7" t="s">
        <v>145</v>
      </c>
      <c r="G64" s="8">
        <v>41367</v>
      </c>
      <c r="H64" s="7">
        <v>248335492</v>
      </c>
      <c r="I64" s="8">
        <v>41368</v>
      </c>
      <c r="J64" s="7">
        <v>6846</v>
      </c>
      <c r="K64" s="7">
        <v>47.45</v>
      </c>
      <c r="L64" s="7">
        <v>31.79</v>
      </c>
      <c r="M64" s="7">
        <v>324842.7</v>
      </c>
      <c r="N64" s="7">
        <v>217634.34</v>
      </c>
      <c r="O64" s="7">
        <v>107208.36</v>
      </c>
      <c r="P64" s="7">
        <v>2013</v>
      </c>
      <c r="Q64" s="7">
        <v>4</v>
      </c>
    </row>
    <row r="65" spans="1:17" ht="15" customHeight="1" x14ac:dyDescent="0.25">
      <c r="A65" s="7" t="s">
        <v>115</v>
      </c>
      <c r="B65" s="7" t="s">
        <v>233</v>
      </c>
      <c r="C65" s="7" t="s">
        <v>126</v>
      </c>
      <c r="D65" s="7" t="s">
        <v>234</v>
      </c>
      <c r="E65" s="7" t="s">
        <v>101</v>
      </c>
      <c r="F65" s="7" t="s">
        <v>110</v>
      </c>
      <c r="G65" s="8">
        <v>42071</v>
      </c>
      <c r="H65" s="7">
        <v>680517470</v>
      </c>
      <c r="I65" s="8">
        <v>42088</v>
      </c>
      <c r="J65" s="7">
        <v>9097</v>
      </c>
      <c r="K65" s="7">
        <v>109.28</v>
      </c>
      <c r="L65" s="7">
        <v>35.840000000000003</v>
      </c>
      <c r="M65" s="7">
        <v>994120.16</v>
      </c>
      <c r="N65" s="7">
        <v>326036.47999999998</v>
      </c>
      <c r="O65" s="7">
        <v>668083.68000000005</v>
      </c>
      <c r="P65" s="7">
        <v>2015</v>
      </c>
      <c r="Q65" s="7">
        <v>3</v>
      </c>
    </row>
    <row r="66" spans="1:17" ht="15" customHeight="1" x14ac:dyDescent="0.25">
      <c r="A66" s="7" t="s">
        <v>115</v>
      </c>
      <c r="B66" s="7" t="s">
        <v>235</v>
      </c>
      <c r="C66" s="7" t="s">
        <v>162</v>
      </c>
      <c r="D66" s="7" t="s">
        <v>236</v>
      </c>
      <c r="E66" s="7" t="s">
        <v>107</v>
      </c>
      <c r="F66" s="7" t="s">
        <v>102</v>
      </c>
      <c r="G66" s="8">
        <v>41446</v>
      </c>
      <c r="H66" s="7">
        <v>400304734</v>
      </c>
      <c r="I66" s="8">
        <v>41484</v>
      </c>
      <c r="J66" s="7">
        <v>7921</v>
      </c>
      <c r="K66" s="7">
        <v>81.73</v>
      </c>
      <c r="L66" s="7">
        <v>56.67</v>
      </c>
      <c r="M66" s="7">
        <v>647383.32999999996</v>
      </c>
      <c r="N66" s="7">
        <v>448883.07</v>
      </c>
      <c r="O66" s="7">
        <v>198500.26</v>
      </c>
      <c r="P66" s="7">
        <v>2013</v>
      </c>
      <c r="Q66" s="7">
        <v>6</v>
      </c>
    </row>
    <row r="67" spans="1:17" ht="15" customHeight="1" x14ac:dyDescent="0.25">
      <c r="A67" s="7" t="s">
        <v>120</v>
      </c>
      <c r="B67" s="7" t="s">
        <v>237</v>
      </c>
      <c r="C67" s="7" t="s">
        <v>148</v>
      </c>
      <c r="D67" s="7" t="s">
        <v>238</v>
      </c>
      <c r="E67" s="7" t="s">
        <v>101</v>
      </c>
      <c r="F67" s="7" t="s">
        <v>110</v>
      </c>
      <c r="G67" s="8">
        <v>41280</v>
      </c>
      <c r="H67" s="7">
        <v>810871112</v>
      </c>
      <c r="I67" s="8">
        <v>41282</v>
      </c>
      <c r="J67" s="7">
        <v>3636</v>
      </c>
      <c r="K67" s="7">
        <v>651.21</v>
      </c>
      <c r="L67" s="7">
        <v>524.96</v>
      </c>
      <c r="M67" s="7">
        <v>2367799.56</v>
      </c>
      <c r="N67" s="7">
        <v>1908754.56</v>
      </c>
      <c r="O67" s="7">
        <v>459045</v>
      </c>
      <c r="P67" s="7">
        <v>2013</v>
      </c>
      <c r="Q67" s="7">
        <v>1</v>
      </c>
    </row>
    <row r="68" spans="1:17" ht="15" customHeight="1" x14ac:dyDescent="0.25">
      <c r="A68" s="7" t="s">
        <v>115</v>
      </c>
      <c r="B68" s="7" t="s">
        <v>239</v>
      </c>
      <c r="C68" s="7" t="s">
        <v>113</v>
      </c>
      <c r="D68" s="7" t="s">
        <v>240</v>
      </c>
      <c r="E68" s="7" t="s">
        <v>107</v>
      </c>
      <c r="F68" s="7" t="s">
        <v>145</v>
      </c>
      <c r="G68" s="8">
        <v>40985</v>
      </c>
      <c r="H68" s="7">
        <v>235702931</v>
      </c>
      <c r="I68" s="8">
        <v>41002</v>
      </c>
      <c r="J68" s="7">
        <v>8590</v>
      </c>
      <c r="K68" s="7">
        <v>205.7</v>
      </c>
      <c r="L68" s="7">
        <v>117.11</v>
      </c>
      <c r="M68" s="7">
        <v>1766963</v>
      </c>
      <c r="N68" s="7">
        <v>1005974.9</v>
      </c>
      <c r="O68" s="7">
        <v>760988.1</v>
      </c>
      <c r="P68" s="7">
        <v>2012</v>
      </c>
      <c r="Q68" s="7">
        <v>3</v>
      </c>
    </row>
    <row r="69" spans="1:17" ht="15" customHeight="1" x14ac:dyDescent="0.25">
      <c r="A69" s="7" t="s">
        <v>115</v>
      </c>
      <c r="B69" s="7" t="s">
        <v>198</v>
      </c>
      <c r="C69" s="7" t="s">
        <v>148</v>
      </c>
      <c r="D69" s="7" t="s">
        <v>241</v>
      </c>
      <c r="E69" s="7" t="s">
        <v>101</v>
      </c>
      <c r="F69" s="7" t="s">
        <v>110</v>
      </c>
      <c r="G69" s="8">
        <v>41747</v>
      </c>
      <c r="H69" s="7">
        <v>668599021</v>
      </c>
      <c r="I69" s="8">
        <v>41771</v>
      </c>
      <c r="J69" s="7">
        <v>2163</v>
      </c>
      <c r="K69" s="7">
        <v>651.21</v>
      </c>
      <c r="L69" s="7">
        <v>524.96</v>
      </c>
      <c r="M69" s="7">
        <v>1408567.23</v>
      </c>
      <c r="N69" s="7">
        <v>1135488.48</v>
      </c>
      <c r="O69" s="7">
        <v>273078.75</v>
      </c>
      <c r="P69" s="7">
        <v>2014</v>
      </c>
      <c r="Q69" s="7">
        <v>4</v>
      </c>
    </row>
    <row r="70" spans="1:17" ht="15" customHeight="1" x14ac:dyDescent="0.25">
      <c r="A70" s="7" t="s">
        <v>115</v>
      </c>
      <c r="B70" s="7" t="s">
        <v>242</v>
      </c>
      <c r="C70" s="7" t="s">
        <v>108</v>
      </c>
      <c r="D70" s="7" t="s">
        <v>243</v>
      </c>
      <c r="E70" s="7" t="s">
        <v>107</v>
      </c>
      <c r="F70" s="7" t="s">
        <v>102</v>
      </c>
      <c r="G70" s="8">
        <v>42372</v>
      </c>
      <c r="H70" s="7">
        <v>123670709</v>
      </c>
      <c r="I70" s="8">
        <v>42401</v>
      </c>
      <c r="J70" s="7">
        <v>5766</v>
      </c>
      <c r="K70" s="7">
        <v>255.28</v>
      </c>
      <c r="L70" s="7">
        <v>159.41999999999999</v>
      </c>
      <c r="M70" s="7">
        <v>1471944.48</v>
      </c>
      <c r="N70" s="7">
        <v>919215.72</v>
      </c>
      <c r="O70" s="7">
        <v>552728.76</v>
      </c>
      <c r="P70" s="7">
        <v>2016</v>
      </c>
      <c r="Q70" s="7">
        <v>1</v>
      </c>
    </row>
    <row r="71" spans="1:17" ht="15" customHeight="1" x14ac:dyDescent="0.25">
      <c r="A71" s="7" t="s">
        <v>120</v>
      </c>
      <c r="B71" s="7" t="s">
        <v>244</v>
      </c>
      <c r="C71" s="7" t="s">
        <v>148</v>
      </c>
      <c r="D71" s="7" t="s">
        <v>245</v>
      </c>
      <c r="E71" s="7" t="s">
        <v>107</v>
      </c>
      <c r="F71" s="7" t="s">
        <v>145</v>
      </c>
      <c r="G71" s="8">
        <v>40675</v>
      </c>
      <c r="H71" s="7">
        <v>285341823</v>
      </c>
      <c r="I71" s="8">
        <v>40702</v>
      </c>
      <c r="J71" s="7">
        <v>7841</v>
      </c>
      <c r="K71" s="7">
        <v>651.21</v>
      </c>
      <c r="L71" s="7">
        <v>524.96</v>
      </c>
      <c r="M71" s="7">
        <v>5106137.6100000003</v>
      </c>
      <c r="N71" s="7">
        <v>4116211.36</v>
      </c>
      <c r="O71" s="7">
        <v>989926.25</v>
      </c>
      <c r="P71" s="7">
        <v>2011</v>
      </c>
      <c r="Q71" s="7">
        <v>5</v>
      </c>
    </row>
    <row r="72" spans="1:17" ht="15" customHeight="1" x14ac:dyDescent="0.25">
      <c r="A72" s="7" t="s">
        <v>111</v>
      </c>
      <c r="B72" s="7" t="s">
        <v>246</v>
      </c>
      <c r="C72" s="7" t="s">
        <v>117</v>
      </c>
      <c r="D72" s="7" t="s">
        <v>247</v>
      </c>
      <c r="E72" s="7" t="s">
        <v>107</v>
      </c>
      <c r="F72" s="7" t="s">
        <v>119</v>
      </c>
      <c r="G72" s="8">
        <v>40388</v>
      </c>
      <c r="H72" s="7">
        <v>658348691</v>
      </c>
      <c r="I72" s="8">
        <v>40412</v>
      </c>
      <c r="J72" s="7">
        <v>8862</v>
      </c>
      <c r="K72" s="7">
        <v>9.33</v>
      </c>
      <c r="L72" s="7">
        <v>6.92</v>
      </c>
      <c r="M72" s="7">
        <v>82682.460000000006</v>
      </c>
      <c r="N72" s="7">
        <v>61325.04</v>
      </c>
      <c r="O72" s="7">
        <v>21357.42</v>
      </c>
      <c r="P72" s="7">
        <v>2010</v>
      </c>
      <c r="Q72" s="7">
        <v>7</v>
      </c>
    </row>
    <row r="73" spans="1:17" ht="15" customHeight="1" x14ac:dyDescent="0.25">
      <c r="A73" s="7" t="s">
        <v>120</v>
      </c>
      <c r="B73" s="7" t="s">
        <v>248</v>
      </c>
      <c r="C73" s="7" t="s">
        <v>108</v>
      </c>
      <c r="D73" s="7" t="s">
        <v>249</v>
      </c>
      <c r="E73" s="7" t="s">
        <v>101</v>
      </c>
      <c r="F73" s="7" t="s">
        <v>145</v>
      </c>
      <c r="G73" s="8">
        <v>41488</v>
      </c>
      <c r="H73" s="7">
        <v>817740142</v>
      </c>
      <c r="I73" s="8">
        <v>41505</v>
      </c>
      <c r="J73" s="7">
        <v>6335</v>
      </c>
      <c r="K73" s="7">
        <v>255.28</v>
      </c>
      <c r="L73" s="7">
        <v>159.41999999999999</v>
      </c>
      <c r="M73" s="7">
        <v>1617198.8</v>
      </c>
      <c r="N73" s="7">
        <v>1009925.7</v>
      </c>
      <c r="O73" s="7">
        <v>607273.1</v>
      </c>
      <c r="P73" s="7">
        <v>2013</v>
      </c>
      <c r="Q73" s="7">
        <v>8</v>
      </c>
    </row>
    <row r="74" spans="1:17" ht="15" customHeight="1" x14ac:dyDescent="0.25">
      <c r="A74" s="7" t="s">
        <v>115</v>
      </c>
      <c r="B74" s="7" t="s">
        <v>153</v>
      </c>
      <c r="C74" s="7" t="s">
        <v>151</v>
      </c>
      <c r="D74" s="7" t="s">
        <v>250</v>
      </c>
      <c r="E74" s="7" t="s">
        <v>101</v>
      </c>
      <c r="F74" s="7" t="s">
        <v>119</v>
      </c>
      <c r="G74" s="8">
        <v>41570</v>
      </c>
      <c r="H74" s="7">
        <v>858877503</v>
      </c>
      <c r="I74" s="8">
        <v>41584</v>
      </c>
      <c r="J74" s="7">
        <v>9794</v>
      </c>
      <c r="K74" s="7">
        <v>47.45</v>
      </c>
      <c r="L74" s="7">
        <v>31.79</v>
      </c>
      <c r="M74" s="7">
        <v>464725.3</v>
      </c>
      <c r="N74" s="7">
        <v>311351.26</v>
      </c>
      <c r="O74" s="7">
        <v>153374.04</v>
      </c>
      <c r="P74" s="7">
        <v>2013</v>
      </c>
      <c r="Q74" s="7">
        <v>10</v>
      </c>
    </row>
    <row r="75" spans="1:17" ht="15" customHeight="1" x14ac:dyDescent="0.25">
      <c r="A75" s="7" t="s">
        <v>120</v>
      </c>
      <c r="B75" s="7" t="s">
        <v>189</v>
      </c>
      <c r="C75" s="7" t="s">
        <v>105</v>
      </c>
      <c r="D75" s="7" t="s">
        <v>251</v>
      </c>
      <c r="E75" s="7" t="s">
        <v>101</v>
      </c>
      <c r="F75" s="7" t="s">
        <v>102</v>
      </c>
      <c r="G75" s="8">
        <v>42771</v>
      </c>
      <c r="H75" s="7">
        <v>947434604</v>
      </c>
      <c r="I75" s="8">
        <v>42785</v>
      </c>
      <c r="J75" s="7">
        <v>5808</v>
      </c>
      <c r="K75" s="7">
        <v>154.06</v>
      </c>
      <c r="L75" s="7">
        <v>90.93</v>
      </c>
      <c r="M75" s="7">
        <v>894780.48</v>
      </c>
      <c r="N75" s="7">
        <v>528121.43999999994</v>
      </c>
      <c r="O75" s="7">
        <v>366659.04</v>
      </c>
      <c r="P75" s="7">
        <v>2017</v>
      </c>
      <c r="Q75" s="7">
        <v>2</v>
      </c>
    </row>
    <row r="76" spans="1:17" ht="15" customHeight="1" x14ac:dyDescent="0.25">
      <c r="A76" s="7" t="s">
        <v>120</v>
      </c>
      <c r="B76" s="7" t="s">
        <v>252</v>
      </c>
      <c r="C76" s="7" t="s">
        <v>171</v>
      </c>
      <c r="D76" s="7" t="s">
        <v>253</v>
      </c>
      <c r="E76" s="7" t="s">
        <v>101</v>
      </c>
      <c r="F76" s="7" t="s">
        <v>119</v>
      </c>
      <c r="G76" s="8">
        <v>42083</v>
      </c>
      <c r="H76" s="7">
        <v>869397771</v>
      </c>
      <c r="I76" s="8">
        <v>42111</v>
      </c>
      <c r="J76" s="7">
        <v>2975</v>
      </c>
      <c r="K76" s="7">
        <v>421.89</v>
      </c>
      <c r="L76" s="7">
        <v>364.69</v>
      </c>
      <c r="M76" s="7">
        <v>1255122.75</v>
      </c>
      <c r="N76" s="7">
        <v>1084952.75</v>
      </c>
      <c r="O76" s="7">
        <v>170170</v>
      </c>
      <c r="P76" s="7">
        <v>2015</v>
      </c>
      <c r="Q76" s="7">
        <v>3</v>
      </c>
    </row>
    <row r="77" spans="1:17" ht="15" customHeight="1" x14ac:dyDescent="0.25">
      <c r="A77" s="7" t="s">
        <v>97</v>
      </c>
      <c r="B77" s="7" t="s">
        <v>254</v>
      </c>
      <c r="C77" s="7" t="s">
        <v>162</v>
      </c>
      <c r="D77" s="7" t="s">
        <v>255</v>
      </c>
      <c r="E77" s="7" t="s">
        <v>101</v>
      </c>
      <c r="F77" s="7" t="s">
        <v>145</v>
      </c>
      <c r="G77" s="8">
        <v>41035</v>
      </c>
      <c r="H77" s="7">
        <v>481065833</v>
      </c>
      <c r="I77" s="8">
        <v>41037</v>
      </c>
      <c r="J77" s="7">
        <v>6925</v>
      </c>
      <c r="K77" s="7">
        <v>81.73</v>
      </c>
      <c r="L77" s="7">
        <v>56.67</v>
      </c>
      <c r="M77" s="7">
        <v>565980.25</v>
      </c>
      <c r="N77" s="7">
        <v>392439.75</v>
      </c>
      <c r="O77" s="7">
        <v>173540.5</v>
      </c>
      <c r="P77" s="7">
        <v>2012</v>
      </c>
      <c r="Q77" s="7">
        <v>5</v>
      </c>
    </row>
    <row r="78" spans="1:17" ht="15" customHeight="1" x14ac:dyDescent="0.25">
      <c r="A78" s="7" t="s">
        <v>115</v>
      </c>
      <c r="B78" s="7" t="s">
        <v>256</v>
      </c>
      <c r="C78" s="7" t="s">
        <v>171</v>
      </c>
      <c r="D78" s="7" t="s">
        <v>257</v>
      </c>
      <c r="E78" s="7" t="s">
        <v>107</v>
      </c>
      <c r="F78" s="7" t="s">
        <v>110</v>
      </c>
      <c r="G78" s="8">
        <v>41547</v>
      </c>
      <c r="H78" s="7">
        <v>159050118</v>
      </c>
      <c r="I78" s="8">
        <v>41548</v>
      </c>
      <c r="J78" s="7">
        <v>5319</v>
      </c>
      <c r="K78" s="7">
        <v>421.89</v>
      </c>
      <c r="L78" s="7">
        <v>364.69</v>
      </c>
      <c r="M78" s="7">
        <v>2244032.91</v>
      </c>
      <c r="N78" s="7">
        <v>1939786.11</v>
      </c>
      <c r="O78" s="7">
        <v>304246.8</v>
      </c>
      <c r="P78" s="7">
        <v>2013</v>
      </c>
      <c r="Q78" s="7">
        <v>9</v>
      </c>
    </row>
    <row r="79" spans="1:17" ht="15" customHeight="1" x14ac:dyDescent="0.25">
      <c r="A79" s="7" t="s">
        <v>120</v>
      </c>
      <c r="B79" s="7" t="s">
        <v>258</v>
      </c>
      <c r="C79" s="7" t="s">
        <v>148</v>
      </c>
      <c r="D79" s="7" t="s">
        <v>259</v>
      </c>
      <c r="E79" s="7" t="s">
        <v>107</v>
      </c>
      <c r="F79" s="7" t="s">
        <v>102</v>
      </c>
      <c r="G79" s="8">
        <v>41779</v>
      </c>
      <c r="H79" s="7">
        <v>350274455</v>
      </c>
      <c r="I79" s="8">
        <v>41804</v>
      </c>
      <c r="J79" s="7">
        <v>2850</v>
      </c>
      <c r="K79" s="7">
        <v>651.21</v>
      </c>
      <c r="L79" s="7">
        <v>524.96</v>
      </c>
      <c r="M79" s="7">
        <v>1855948.5</v>
      </c>
      <c r="N79" s="7">
        <v>1496136</v>
      </c>
      <c r="O79" s="7">
        <v>359812.5</v>
      </c>
      <c r="P79" s="7">
        <v>2014</v>
      </c>
      <c r="Q79" s="7">
        <v>5</v>
      </c>
    </row>
    <row r="80" spans="1:17" ht="15" customHeight="1" x14ac:dyDescent="0.25">
      <c r="A80" s="7" t="s">
        <v>97</v>
      </c>
      <c r="B80" s="7" t="s">
        <v>260</v>
      </c>
      <c r="C80" s="7" t="s">
        <v>113</v>
      </c>
      <c r="D80" s="7" t="s">
        <v>261</v>
      </c>
      <c r="E80" s="7" t="s">
        <v>107</v>
      </c>
      <c r="F80" s="7" t="s">
        <v>145</v>
      </c>
      <c r="G80" s="8">
        <v>40277</v>
      </c>
      <c r="H80" s="7">
        <v>221975171</v>
      </c>
      <c r="I80" s="8">
        <v>40315</v>
      </c>
      <c r="J80" s="7">
        <v>6241</v>
      </c>
      <c r="K80" s="7">
        <v>205.7</v>
      </c>
      <c r="L80" s="7">
        <v>117.11</v>
      </c>
      <c r="M80" s="7">
        <v>1283773.7</v>
      </c>
      <c r="N80" s="7">
        <v>730883.51</v>
      </c>
      <c r="O80" s="7">
        <v>552890.18999999994</v>
      </c>
      <c r="P80" s="7">
        <v>2010</v>
      </c>
      <c r="Q80" s="7">
        <v>4</v>
      </c>
    </row>
    <row r="81" spans="1:17" ht="15" customHeight="1" x14ac:dyDescent="0.25">
      <c r="A81" s="7" t="s">
        <v>103</v>
      </c>
      <c r="B81" s="7" t="s">
        <v>262</v>
      </c>
      <c r="C81" s="7" t="s">
        <v>148</v>
      </c>
      <c r="D81" s="7" t="s">
        <v>263</v>
      </c>
      <c r="E81" s="7" t="s">
        <v>107</v>
      </c>
      <c r="F81" s="7" t="s">
        <v>110</v>
      </c>
      <c r="G81" s="8">
        <v>42895</v>
      </c>
      <c r="H81" s="7">
        <v>811701095</v>
      </c>
      <c r="I81" s="8">
        <v>42935</v>
      </c>
      <c r="J81" s="7">
        <v>9247</v>
      </c>
      <c r="K81" s="7">
        <v>651.21</v>
      </c>
      <c r="L81" s="7">
        <v>524.96</v>
      </c>
      <c r="M81" s="7">
        <v>6021738.8700000001</v>
      </c>
      <c r="N81" s="7">
        <v>4854305.12</v>
      </c>
      <c r="O81" s="7">
        <v>1167433.75</v>
      </c>
      <c r="P81" s="7">
        <v>2017</v>
      </c>
      <c r="Q81" s="7">
        <v>6</v>
      </c>
    </row>
    <row r="82" spans="1:17" ht="15" customHeight="1" x14ac:dyDescent="0.25">
      <c r="A82" s="7" t="s">
        <v>115</v>
      </c>
      <c r="B82" s="7" t="s">
        <v>264</v>
      </c>
      <c r="C82" s="7" t="s">
        <v>113</v>
      </c>
      <c r="D82" s="7" t="s">
        <v>265</v>
      </c>
      <c r="E82" s="7" t="s">
        <v>107</v>
      </c>
      <c r="F82" s="7" t="s">
        <v>145</v>
      </c>
      <c r="G82" s="8">
        <v>42043</v>
      </c>
      <c r="H82" s="7">
        <v>977313554</v>
      </c>
      <c r="I82" s="8">
        <v>42092</v>
      </c>
      <c r="J82" s="7">
        <v>7653</v>
      </c>
      <c r="K82" s="7">
        <v>205.7</v>
      </c>
      <c r="L82" s="7">
        <v>117.11</v>
      </c>
      <c r="M82" s="7">
        <v>1574222.1</v>
      </c>
      <c r="N82" s="7">
        <v>896242.83</v>
      </c>
      <c r="O82" s="7">
        <v>677979.27</v>
      </c>
      <c r="P82" s="7">
        <v>2015</v>
      </c>
      <c r="Q82" s="7">
        <v>2</v>
      </c>
    </row>
    <row r="83" spans="1:17" ht="15" customHeight="1" x14ac:dyDescent="0.25">
      <c r="A83" s="7" t="s">
        <v>115</v>
      </c>
      <c r="B83" s="7" t="s">
        <v>123</v>
      </c>
      <c r="C83" s="7" t="s">
        <v>136</v>
      </c>
      <c r="D83" s="7" t="s">
        <v>266</v>
      </c>
      <c r="E83" s="7" t="s">
        <v>101</v>
      </c>
      <c r="F83" s="7" t="s">
        <v>145</v>
      </c>
      <c r="G83" s="8">
        <v>40203</v>
      </c>
      <c r="H83" s="7">
        <v>546986377</v>
      </c>
      <c r="I83" s="8">
        <v>40219</v>
      </c>
      <c r="J83" s="7">
        <v>4279</v>
      </c>
      <c r="K83" s="7">
        <v>152.58000000000001</v>
      </c>
      <c r="L83" s="7">
        <v>97.44</v>
      </c>
      <c r="M83" s="7">
        <v>652889.81999999995</v>
      </c>
      <c r="N83" s="7">
        <v>416945.76</v>
      </c>
      <c r="O83" s="7">
        <v>235944.06</v>
      </c>
      <c r="P83" s="7">
        <v>2010</v>
      </c>
      <c r="Q83" s="7">
        <v>1</v>
      </c>
    </row>
    <row r="84" spans="1:17" ht="15" customHeight="1" x14ac:dyDescent="0.25">
      <c r="A84" s="7" t="s">
        <v>111</v>
      </c>
      <c r="B84" s="7" t="s">
        <v>267</v>
      </c>
      <c r="C84" s="7" t="s">
        <v>117</v>
      </c>
      <c r="D84" s="7" t="s">
        <v>268</v>
      </c>
      <c r="E84" s="7" t="s">
        <v>101</v>
      </c>
      <c r="F84" s="7" t="s">
        <v>145</v>
      </c>
      <c r="G84" s="8">
        <v>40244</v>
      </c>
      <c r="H84" s="7">
        <v>769205892</v>
      </c>
      <c r="I84" s="8">
        <v>40254</v>
      </c>
      <c r="J84" s="7">
        <v>3972</v>
      </c>
      <c r="K84" s="7">
        <v>9.33</v>
      </c>
      <c r="L84" s="7">
        <v>6.92</v>
      </c>
      <c r="M84" s="7">
        <v>37058.76</v>
      </c>
      <c r="N84" s="7">
        <v>27486.240000000002</v>
      </c>
      <c r="O84" s="7">
        <v>9572.52</v>
      </c>
      <c r="P84" s="7">
        <v>2010</v>
      </c>
      <c r="Q84" s="7">
        <v>3</v>
      </c>
    </row>
    <row r="85" spans="1:17" ht="15" customHeight="1" x14ac:dyDescent="0.25">
      <c r="A85" s="7" t="s">
        <v>115</v>
      </c>
      <c r="B85" s="7" t="s">
        <v>269</v>
      </c>
      <c r="C85" s="7" t="s">
        <v>126</v>
      </c>
      <c r="D85" s="7" t="s">
        <v>270</v>
      </c>
      <c r="E85" s="7" t="s">
        <v>101</v>
      </c>
      <c r="F85" s="7" t="s">
        <v>102</v>
      </c>
      <c r="G85" s="8">
        <v>41277</v>
      </c>
      <c r="H85" s="7">
        <v>262770926</v>
      </c>
      <c r="I85" s="8">
        <v>41313</v>
      </c>
      <c r="J85" s="7">
        <v>8611</v>
      </c>
      <c r="K85" s="7">
        <v>109.28</v>
      </c>
      <c r="L85" s="7">
        <v>35.840000000000003</v>
      </c>
      <c r="M85" s="7">
        <v>941010.08</v>
      </c>
      <c r="N85" s="7">
        <v>308618.23999999999</v>
      </c>
      <c r="O85" s="7">
        <v>632391.84</v>
      </c>
      <c r="P85" s="7">
        <v>2013</v>
      </c>
      <c r="Q85" s="7">
        <v>1</v>
      </c>
    </row>
    <row r="86" spans="1:17" ht="15" customHeight="1" x14ac:dyDescent="0.25">
      <c r="A86" s="7" t="s">
        <v>115</v>
      </c>
      <c r="B86" s="7" t="s">
        <v>271</v>
      </c>
      <c r="C86" s="7" t="s">
        <v>136</v>
      </c>
      <c r="D86" s="7" t="s">
        <v>272</v>
      </c>
      <c r="E86" s="7" t="s">
        <v>107</v>
      </c>
      <c r="F86" s="7" t="s">
        <v>102</v>
      </c>
      <c r="G86" s="8">
        <v>42800</v>
      </c>
      <c r="H86" s="7">
        <v>866792809</v>
      </c>
      <c r="I86" s="8">
        <v>42812</v>
      </c>
      <c r="J86" s="7">
        <v>2109</v>
      </c>
      <c r="K86" s="7">
        <v>152.58000000000001</v>
      </c>
      <c r="L86" s="7">
        <v>97.44</v>
      </c>
      <c r="M86" s="7">
        <v>321791.21999999997</v>
      </c>
      <c r="N86" s="7">
        <v>205500.96</v>
      </c>
      <c r="O86" s="7">
        <v>116290.26</v>
      </c>
      <c r="P86" s="7">
        <v>2017</v>
      </c>
      <c r="Q86" s="7">
        <v>3</v>
      </c>
    </row>
    <row r="87" spans="1:17" ht="15" customHeight="1" x14ac:dyDescent="0.25">
      <c r="A87" s="7" t="s">
        <v>128</v>
      </c>
      <c r="B87" s="7" t="s">
        <v>273</v>
      </c>
      <c r="C87" s="7" t="s">
        <v>151</v>
      </c>
      <c r="D87" s="7" t="s">
        <v>274</v>
      </c>
      <c r="E87" s="7" t="s">
        <v>101</v>
      </c>
      <c r="F87" s="7" t="s">
        <v>110</v>
      </c>
      <c r="G87" s="8">
        <v>40552</v>
      </c>
      <c r="H87" s="7">
        <v>890695369</v>
      </c>
      <c r="I87" s="8">
        <v>40597</v>
      </c>
      <c r="J87" s="7">
        <v>5408</v>
      </c>
      <c r="K87" s="7">
        <v>47.45</v>
      </c>
      <c r="L87" s="7">
        <v>31.79</v>
      </c>
      <c r="M87" s="7">
        <v>256609.6</v>
      </c>
      <c r="N87" s="7">
        <v>171920.32</v>
      </c>
      <c r="O87" s="7">
        <v>84689.279999999999</v>
      </c>
      <c r="P87" s="7">
        <v>2011</v>
      </c>
      <c r="Q87" s="7">
        <v>1</v>
      </c>
    </row>
    <row r="88" spans="1:17" ht="15" customHeight="1" x14ac:dyDescent="0.25">
      <c r="A88" s="7" t="s">
        <v>97</v>
      </c>
      <c r="B88" s="7" t="s">
        <v>98</v>
      </c>
      <c r="C88" s="7" t="s">
        <v>113</v>
      </c>
      <c r="D88" s="7" t="s">
        <v>275</v>
      </c>
      <c r="E88" s="7" t="s">
        <v>101</v>
      </c>
      <c r="F88" s="7" t="s">
        <v>102</v>
      </c>
      <c r="G88" s="8">
        <v>41725</v>
      </c>
      <c r="H88" s="7">
        <v>964214932</v>
      </c>
      <c r="I88" s="8">
        <v>41729</v>
      </c>
      <c r="J88" s="7">
        <v>1480</v>
      </c>
      <c r="K88" s="7">
        <v>205.7</v>
      </c>
      <c r="L88" s="7">
        <v>117.11</v>
      </c>
      <c r="M88" s="7">
        <v>304436</v>
      </c>
      <c r="N88" s="7">
        <v>173322.8</v>
      </c>
      <c r="O88" s="7">
        <v>131113.20000000001</v>
      </c>
      <c r="P88" s="7">
        <v>2014</v>
      </c>
      <c r="Q88" s="7">
        <v>3</v>
      </c>
    </row>
    <row r="89" spans="1:17" ht="15" customHeight="1" x14ac:dyDescent="0.25">
      <c r="A89" s="7" t="s">
        <v>120</v>
      </c>
      <c r="B89" s="7" t="s">
        <v>276</v>
      </c>
      <c r="C89" s="7" t="s">
        <v>136</v>
      </c>
      <c r="D89" s="7" t="s">
        <v>277</v>
      </c>
      <c r="E89" s="7" t="s">
        <v>107</v>
      </c>
      <c r="F89" s="7" t="s">
        <v>110</v>
      </c>
      <c r="G89" s="8">
        <v>41453</v>
      </c>
      <c r="H89" s="7">
        <v>887400329</v>
      </c>
      <c r="I89" s="8">
        <v>41503</v>
      </c>
      <c r="J89" s="7">
        <v>332</v>
      </c>
      <c r="K89" s="7">
        <v>152.58000000000001</v>
      </c>
      <c r="L89" s="7">
        <v>97.44</v>
      </c>
      <c r="M89" s="7">
        <v>50656.56</v>
      </c>
      <c r="N89" s="7">
        <v>32350.080000000002</v>
      </c>
      <c r="O89" s="7">
        <v>18306.48</v>
      </c>
      <c r="P89" s="7">
        <v>2013</v>
      </c>
      <c r="Q89" s="7">
        <v>6</v>
      </c>
    </row>
    <row r="90" spans="1:17" ht="15" customHeight="1" x14ac:dyDescent="0.25">
      <c r="A90" s="7" t="s">
        <v>120</v>
      </c>
      <c r="B90" s="7" t="s">
        <v>125</v>
      </c>
      <c r="C90" s="7" t="s">
        <v>151</v>
      </c>
      <c r="D90" s="7" t="s">
        <v>278</v>
      </c>
      <c r="E90" s="7" t="s">
        <v>101</v>
      </c>
      <c r="F90" s="7" t="s">
        <v>102</v>
      </c>
      <c r="G90" s="8">
        <v>40790</v>
      </c>
      <c r="H90" s="7">
        <v>980612885</v>
      </c>
      <c r="I90" s="8">
        <v>40790</v>
      </c>
      <c r="J90" s="7">
        <v>3999</v>
      </c>
      <c r="K90" s="7">
        <v>47.45</v>
      </c>
      <c r="L90" s="7">
        <v>31.79</v>
      </c>
      <c r="M90" s="7">
        <v>189752.55</v>
      </c>
      <c r="N90" s="7">
        <v>127128.21</v>
      </c>
      <c r="O90" s="7">
        <v>62624.34</v>
      </c>
      <c r="P90" s="7">
        <v>2011</v>
      </c>
      <c r="Q90" s="7">
        <v>9</v>
      </c>
    </row>
    <row r="91" spans="1:17" ht="15" customHeight="1" x14ac:dyDescent="0.25">
      <c r="A91" s="7" t="s">
        <v>120</v>
      </c>
      <c r="B91" s="7" t="s">
        <v>125</v>
      </c>
      <c r="C91" s="7" t="s">
        <v>126</v>
      </c>
      <c r="D91" s="7" t="s">
        <v>279</v>
      </c>
      <c r="E91" s="7" t="s">
        <v>101</v>
      </c>
      <c r="F91" s="7" t="s">
        <v>102</v>
      </c>
      <c r="G91" s="8">
        <v>42565</v>
      </c>
      <c r="H91" s="7">
        <v>734526431</v>
      </c>
      <c r="I91" s="8">
        <v>42584</v>
      </c>
      <c r="J91" s="7">
        <v>1549</v>
      </c>
      <c r="K91" s="7">
        <v>109.28</v>
      </c>
      <c r="L91" s="7">
        <v>35.840000000000003</v>
      </c>
      <c r="M91" s="7">
        <v>169274.72</v>
      </c>
      <c r="N91" s="7">
        <v>55516.160000000003</v>
      </c>
      <c r="O91" s="7">
        <v>113758.56</v>
      </c>
      <c r="P91" s="7">
        <v>2016</v>
      </c>
      <c r="Q91" s="7">
        <v>7</v>
      </c>
    </row>
    <row r="92" spans="1:17" ht="15" customHeight="1" x14ac:dyDescent="0.25">
      <c r="A92" s="7" t="s">
        <v>111</v>
      </c>
      <c r="B92" s="7" t="s">
        <v>280</v>
      </c>
      <c r="C92" s="7" t="s">
        <v>108</v>
      </c>
      <c r="D92" s="7" t="s">
        <v>281</v>
      </c>
      <c r="E92" s="7" t="s">
        <v>107</v>
      </c>
      <c r="F92" s="7" t="s">
        <v>145</v>
      </c>
      <c r="G92" s="8">
        <v>41693</v>
      </c>
      <c r="H92" s="7">
        <v>160127294</v>
      </c>
      <c r="I92" s="8">
        <v>41721</v>
      </c>
      <c r="J92" s="7">
        <v>4079</v>
      </c>
      <c r="K92" s="7">
        <v>255.28</v>
      </c>
      <c r="L92" s="7">
        <v>159.41999999999999</v>
      </c>
      <c r="M92" s="7">
        <v>1041287.12</v>
      </c>
      <c r="N92" s="7">
        <v>650274.18000000005</v>
      </c>
      <c r="O92" s="7">
        <v>391012.94</v>
      </c>
      <c r="P92" s="7">
        <v>2014</v>
      </c>
      <c r="Q92" s="7">
        <v>2</v>
      </c>
    </row>
    <row r="93" spans="1:17" ht="15" customHeight="1" x14ac:dyDescent="0.25">
      <c r="A93" s="7" t="s">
        <v>128</v>
      </c>
      <c r="B93" s="7" t="s">
        <v>282</v>
      </c>
      <c r="C93" s="7" t="s">
        <v>126</v>
      </c>
      <c r="D93" s="7" t="s">
        <v>283</v>
      </c>
      <c r="E93" s="7" t="s">
        <v>101</v>
      </c>
      <c r="F93" s="7" t="s">
        <v>145</v>
      </c>
      <c r="G93" s="8">
        <v>40397</v>
      </c>
      <c r="H93" s="7">
        <v>238714301</v>
      </c>
      <c r="I93" s="8">
        <v>40434</v>
      </c>
      <c r="J93" s="7">
        <v>9721</v>
      </c>
      <c r="K93" s="7">
        <v>109.28</v>
      </c>
      <c r="L93" s="7">
        <v>35.840000000000003</v>
      </c>
      <c r="M93" s="7">
        <v>1062310.8799999999</v>
      </c>
      <c r="N93" s="7">
        <v>348400.64000000001</v>
      </c>
      <c r="O93" s="7">
        <v>713910.24</v>
      </c>
      <c r="P93" s="7">
        <v>2010</v>
      </c>
      <c r="Q93" s="7">
        <v>8</v>
      </c>
    </row>
    <row r="94" spans="1:17" ht="15" customHeight="1" x14ac:dyDescent="0.25">
      <c r="A94" s="7" t="s">
        <v>131</v>
      </c>
      <c r="B94" s="7" t="s">
        <v>284</v>
      </c>
      <c r="C94" s="7" t="s">
        <v>139</v>
      </c>
      <c r="D94" s="7" t="s">
        <v>285</v>
      </c>
      <c r="E94" s="7" t="s">
        <v>107</v>
      </c>
      <c r="F94" s="7" t="s">
        <v>102</v>
      </c>
      <c r="G94" s="8">
        <v>41288</v>
      </c>
      <c r="H94" s="7">
        <v>671898782</v>
      </c>
      <c r="I94" s="8">
        <v>41311</v>
      </c>
      <c r="J94" s="7">
        <v>8635</v>
      </c>
      <c r="K94" s="7">
        <v>668.27</v>
      </c>
      <c r="L94" s="7">
        <v>502.54</v>
      </c>
      <c r="M94" s="7">
        <v>5770511.4500000002</v>
      </c>
      <c r="N94" s="7">
        <v>4339432.9000000004</v>
      </c>
      <c r="O94" s="7">
        <v>1431078.55</v>
      </c>
      <c r="P94" s="7">
        <v>2013</v>
      </c>
      <c r="Q94" s="7">
        <v>1</v>
      </c>
    </row>
    <row r="95" spans="1:17" ht="15" customHeight="1" x14ac:dyDescent="0.25">
      <c r="A95" s="7" t="s">
        <v>115</v>
      </c>
      <c r="B95" s="7" t="s">
        <v>286</v>
      </c>
      <c r="C95" s="7" t="s">
        <v>162</v>
      </c>
      <c r="D95" s="7" t="s">
        <v>287</v>
      </c>
      <c r="E95" s="7" t="s">
        <v>101</v>
      </c>
      <c r="F95" s="7" t="s">
        <v>119</v>
      </c>
      <c r="G95" s="8">
        <v>40451</v>
      </c>
      <c r="H95" s="7">
        <v>331604564</v>
      </c>
      <c r="I95" s="8">
        <v>40499</v>
      </c>
      <c r="J95" s="7">
        <v>8014</v>
      </c>
      <c r="K95" s="7">
        <v>81.73</v>
      </c>
      <c r="L95" s="7">
        <v>56.67</v>
      </c>
      <c r="M95" s="7">
        <v>654984.22</v>
      </c>
      <c r="N95" s="7">
        <v>454153.38</v>
      </c>
      <c r="O95" s="7">
        <v>200830.84</v>
      </c>
      <c r="P95" s="7">
        <v>2010</v>
      </c>
      <c r="Q95" s="7">
        <v>9</v>
      </c>
    </row>
    <row r="96" spans="1:17" ht="15" customHeight="1" x14ac:dyDescent="0.25">
      <c r="A96" s="7" t="s">
        <v>97</v>
      </c>
      <c r="B96" s="7" t="s">
        <v>288</v>
      </c>
      <c r="C96" s="7" t="s">
        <v>113</v>
      </c>
      <c r="D96" s="7" t="s">
        <v>289</v>
      </c>
      <c r="E96" s="7" t="s">
        <v>107</v>
      </c>
      <c r="F96" s="7" t="s">
        <v>102</v>
      </c>
      <c r="G96" s="8">
        <v>42656</v>
      </c>
      <c r="H96" s="7">
        <v>410067975</v>
      </c>
      <c r="I96" s="8">
        <v>42694</v>
      </c>
      <c r="J96" s="7">
        <v>7081</v>
      </c>
      <c r="K96" s="7">
        <v>205.7</v>
      </c>
      <c r="L96" s="7">
        <v>117.11</v>
      </c>
      <c r="M96" s="7">
        <v>1456561.7</v>
      </c>
      <c r="N96" s="7">
        <v>829255.91</v>
      </c>
      <c r="O96" s="7">
        <v>627305.79</v>
      </c>
      <c r="P96" s="7">
        <v>2016</v>
      </c>
      <c r="Q96" s="7">
        <v>10</v>
      </c>
    </row>
    <row r="97" spans="1:17" ht="15" customHeight="1" x14ac:dyDescent="0.25">
      <c r="A97" s="7" t="s">
        <v>131</v>
      </c>
      <c r="B97" s="7" t="s">
        <v>290</v>
      </c>
      <c r="C97" s="7" t="s">
        <v>136</v>
      </c>
      <c r="D97" s="7" t="s">
        <v>291</v>
      </c>
      <c r="E97" s="7" t="s">
        <v>101</v>
      </c>
      <c r="F97" s="7" t="s">
        <v>145</v>
      </c>
      <c r="G97" s="8">
        <v>40618</v>
      </c>
      <c r="H97" s="7">
        <v>369837844</v>
      </c>
      <c r="I97" s="8">
        <v>40625</v>
      </c>
      <c r="J97" s="7">
        <v>2091</v>
      </c>
      <c r="K97" s="7">
        <v>152.58000000000001</v>
      </c>
      <c r="L97" s="7">
        <v>97.44</v>
      </c>
      <c r="M97" s="7">
        <v>319044.78000000003</v>
      </c>
      <c r="N97" s="7">
        <v>203747.04</v>
      </c>
      <c r="O97" s="7">
        <v>115297.74</v>
      </c>
      <c r="P97" s="7">
        <v>2011</v>
      </c>
      <c r="Q97" s="7">
        <v>3</v>
      </c>
    </row>
    <row r="98" spans="1:17" ht="15" customHeight="1" x14ac:dyDescent="0.25">
      <c r="A98" s="7" t="s">
        <v>115</v>
      </c>
      <c r="B98" s="7" t="s">
        <v>141</v>
      </c>
      <c r="C98" s="7" t="s">
        <v>117</v>
      </c>
      <c r="D98" s="7" t="s">
        <v>292</v>
      </c>
      <c r="E98" s="7" t="s">
        <v>107</v>
      </c>
      <c r="F98" s="7" t="s">
        <v>145</v>
      </c>
      <c r="G98" s="8">
        <v>41269</v>
      </c>
      <c r="H98" s="7">
        <v>193775498</v>
      </c>
      <c r="I98" s="8">
        <v>41305</v>
      </c>
      <c r="J98" s="7">
        <v>1331</v>
      </c>
      <c r="K98" s="7">
        <v>9.33</v>
      </c>
      <c r="L98" s="7">
        <v>6.92</v>
      </c>
      <c r="M98" s="7">
        <v>12418.23</v>
      </c>
      <c r="N98" s="7">
        <v>9210.52</v>
      </c>
      <c r="O98" s="7">
        <v>3207.71</v>
      </c>
      <c r="P98" s="7">
        <v>2012</v>
      </c>
      <c r="Q98" s="7">
        <v>12</v>
      </c>
    </row>
    <row r="99" spans="1:17" ht="15" customHeight="1" x14ac:dyDescent="0.25">
      <c r="A99" s="7" t="s">
        <v>115</v>
      </c>
      <c r="B99" s="7" t="s">
        <v>242</v>
      </c>
      <c r="C99" s="7" t="s">
        <v>126</v>
      </c>
      <c r="D99" s="7" t="s">
        <v>293</v>
      </c>
      <c r="E99" s="7" t="s">
        <v>107</v>
      </c>
      <c r="F99" s="7" t="s">
        <v>102</v>
      </c>
      <c r="G99" s="8">
        <v>42249</v>
      </c>
      <c r="H99" s="7">
        <v>835054767</v>
      </c>
      <c r="I99" s="8">
        <v>42286</v>
      </c>
      <c r="J99" s="7">
        <v>117</v>
      </c>
      <c r="K99" s="7">
        <v>109.28</v>
      </c>
      <c r="L99" s="7">
        <v>35.840000000000003</v>
      </c>
      <c r="M99" s="7">
        <v>12785.76</v>
      </c>
      <c r="N99" s="7">
        <v>4193.28</v>
      </c>
      <c r="O99" s="7">
        <v>8592.48</v>
      </c>
      <c r="P99" s="7">
        <v>2015</v>
      </c>
      <c r="Q99" s="7">
        <v>9</v>
      </c>
    </row>
    <row r="100" spans="1:17" ht="15" customHeight="1" x14ac:dyDescent="0.25">
      <c r="A100" s="7" t="s">
        <v>115</v>
      </c>
      <c r="B100" s="7" t="s">
        <v>294</v>
      </c>
      <c r="C100" s="7" t="s">
        <v>139</v>
      </c>
      <c r="D100" s="7" t="s">
        <v>295</v>
      </c>
      <c r="E100" s="7" t="s">
        <v>101</v>
      </c>
      <c r="F100" s="7" t="s">
        <v>110</v>
      </c>
      <c r="G100" s="8">
        <v>41589</v>
      </c>
      <c r="H100" s="7">
        <v>167161977</v>
      </c>
      <c r="I100" s="8">
        <v>41632</v>
      </c>
      <c r="J100" s="7">
        <v>5798</v>
      </c>
      <c r="K100" s="7">
        <v>668.27</v>
      </c>
      <c r="L100" s="7">
        <v>502.54</v>
      </c>
      <c r="M100" s="7">
        <v>3874629.46</v>
      </c>
      <c r="N100" s="7">
        <v>2913726.92</v>
      </c>
      <c r="O100" s="7">
        <v>960902.54</v>
      </c>
      <c r="P100" s="7">
        <v>2013</v>
      </c>
      <c r="Q100" s="7">
        <v>11</v>
      </c>
    </row>
    <row r="101" spans="1:17" ht="15" customHeight="1" x14ac:dyDescent="0.25">
      <c r="A101" s="7" t="s">
        <v>131</v>
      </c>
      <c r="B101" s="7" t="s">
        <v>296</v>
      </c>
      <c r="C101" s="7" t="s">
        <v>105</v>
      </c>
      <c r="D101" s="7" t="s">
        <v>297</v>
      </c>
      <c r="E101" s="7" t="s">
        <v>101</v>
      </c>
      <c r="F101" s="7" t="s">
        <v>110</v>
      </c>
      <c r="G101" s="8">
        <v>41855</v>
      </c>
      <c r="H101" s="7">
        <v>633895957</v>
      </c>
      <c r="I101" s="8">
        <v>41873</v>
      </c>
      <c r="J101" s="7">
        <v>2755</v>
      </c>
      <c r="K101" s="7">
        <v>154.06</v>
      </c>
      <c r="L101" s="7">
        <v>90.93</v>
      </c>
      <c r="M101" s="7">
        <v>424435.3</v>
      </c>
      <c r="N101" s="7">
        <v>250512.15</v>
      </c>
      <c r="O101" s="7">
        <v>173923.15</v>
      </c>
      <c r="P101" s="7">
        <v>2014</v>
      </c>
      <c r="Q101" s="7">
        <v>8</v>
      </c>
    </row>
  </sheetData>
  <autoFilter ref="A1:Q101" xr:uid="{4EE4706D-E2FC-4B65-8361-9201532C5717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6EC44-7F0F-47B3-9E4E-F60DDF256C5E}">
  <dimension ref="B2:H5"/>
  <sheetViews>
    <sheetView showGridLines="0" zoomScale="115" zoomScaleNormal="115" workbookViewId="0">
      <selection activeCell="G16" sqref="G16"/>
    </sheetView>
  </sheetViews>
  <sheetFormatPr defaultRowHeight="15" x14ac:dyDescent="0.25"/>
  <cols>
    <col min="1" max="1" width="3" customWidth="1"/>
    <col min="2" max="2" width="24.7109375" bestFit="1" customWidth="1"/>
    <col min="4" max="4" width="9.85546875" bestFit="1" customWidth="1"/>
    <col min="5" max="5" width="14.140625" bestFit="1" customWidth="1"/>
    <col min="6" max="6" width="12.140625" bestFit="1" customWidth="1"/>
    <col min="7" max="7" width="69.42578125" bestFit="1" customWidth="1"/>
    <col min="8" max="8" width="65.85546875" bestFit="1" customWidth="1"/>
  </cols>
  <sheetData>
    <row r="2" spans="2:8" x14ac:dyDescent="0.25">
      <c r="B2" s="11" t="s">
        <v>80</v>
      </c>
      <c r="C2" s="11" t="s">
        <v>81</v>
      </c>
      <c r="D2" s="11" t="s">
        <v>82</v>
      </c>
      <c r="E2" s="11" t="s">
        <v>83</v>
      </c>
      <c r="F2" s="11" t="s">
        <v>84</v>
      </c>
      <c r="G2" s="11" t="s">
        <v>5</v>
      </c>
      <c r="H2" s="11" t="s">
        <v>5</v>
      </c>
    </row>
    <row r="3" spans="2:8" x14ac:dyDescent="0.25">
      <c r="B3" s="2" t="s">
        <v>97</v>
      </c>
      <c r="C3" s="2" t="s">
        <v>98</v>
      </c>
      <c r="D3" s="2" t="s">
        <v>99</v>
      </c>
      <c r="E3" s="2" t="s">
        <v>100</v>
      </c>
      <c r="F3" s="2" t="s">
        <v>101</v>
      </c>
      <c r="G3" s="2" t="str">
        <f>_xlfn.TEXTJOIN("@",TRUE,B3,C3,D3,E3,F3)</f>
        <v>Middle East and North Africa@Libya@Cosmetics@Lauren Marshall@Offline</v>
      </c>
      <c r="H3" s="2" t="str">
        <f>_xlfn.TEXTJOIN("|",TRUE,B3:F3)</f>
        <v>Middle East and North Africa|Libya|Cosmetics|Lauren Marshall|Offline</v>
      </c>
    </row>
    <row r="4" spans="2:8" x14ac:dyDescent="0.25">
      <c r="B4" s="2" t="s">
        <v>103</v>
      </c>
      <c r="C4" s="2" t="s">
        <v>104</v>
      </c>
      <c r="D4" s="2" t="s">
        <v>105</v>
      </c>
      <c r="E4" s="2" t="s">
        <v>106</v>
      </c>
      <c r="F4" s="2" t="s">
        <v>107</v>
      </c>
      <c r="G4" s="2" t="str">
        <f t="shared" ref="G4:G5" si="0">_xlfn.TEXTJOIN("@",TRUE,B4,C4,D4,E4,F4)</f>
        <v>North America@Canada@Vegetables@Evan Vaughan@Online</v>
      </c>
      <c r="H4" s="2" t="str">
        <f t="shared" ref="H4:H5" si="1">_xlfn.TEXTJOIN("|",TRUE,B4:F4)</f>
        <v>North America|Canada|Vegetables|Evan Vaughan|Online</v>
      </c>
    </row>
    <row r="5" spans="2:8" x14ac:dyDescent="0.25">
      <c r="B5" s="2" t="s">
        <v>97</v>
      </c>
      <c r="C5" s="2" t="s">
        <v>98</v>
      </c>
      <c r="D5" s="2" t="s">
        <v>108</v>
      </c>
      <c r="E5" s="2" t="s">
        <v>109</v>
      </c>
      <c r="F5" s="2" t="s">
        <v>101</v>
      </c>
      <c r="G5" s="2" t="str">
        <f t="shared" si="0"/>
        <v>Middle East and North Africa@Libya@Baby Food@Sean Glover@Offline</v>
      </c>
      <c r="H5" s="2" t="str">
        <f t="shared" si="1"/>
        <v>Middle East and North Africa|Libya|Baby Food|Sean Glover|Offline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B4832-BB59-44E4-A5DD-E9FDA5CA7ACF}">
  <dimension ref="B4:G9"/>
  <sheetViews>
    <sheetView showGridLines="0" zoomScale="205" zoomScaleNormal="205" workbookViewId="0">
      <selection activeCell="H8" sqref="H8"/>
    </sheetView>
  </sheetViews>
  <sheetFormatPr defaultRowHeight="15" x14ac:dyDescent="0.25"/>
  <cols>
    <col min="2" max="2" width="13.7109375" bestFit="1" customWidth="1"/>
    <col min="3" max="3" width="10.7109375" bestFit="1" customWidth="1"/>
    <col min="4" max="4" width="13.5703125" bestFit="1" customWidth="1"/>
    <col min="5" max="5" width="15" bestFit="1" customWidth="1"/>
    <col min="6" max="6" width="5" bestFit="1" customWidth="1"/>
    <col min="7" max="7" width="11.42578125" bestFit="1" customWidth="1"/>
  </cols>
  <sheetData>
    <row r="4" spans="2:7" x14ac:dyDescent="0.25">
      <c r="B4" s="3" t="s">
        <v>14</v>
      </c>
      <c r="C4" s="3" t="s">
        <v>301</v>
      </c>
      <c r="D4" s="3" t="s">
        <v>298</v>
      </c>
      <c r="E4" s="3" t="s">
        <v>299</v>
      </c>
      <c r="F4" s="3" t="s">
        <v>300</v>
      </c>
      <c r="G4" s="3" t="s">
        <v>307</v>
      </c>
    </row>
    <row r="5" spans="2:7" x14ac:dyDescent="0.25">
      <c r="B5" s="2" t="s">
        <v>75</v>
      </c>
      <c r="C5" s="4" t="s">
        <v>302</v>
      </c>
      <c r="D5" s="5">
        <v>189686800706</v>
      </c>
      <c r="E5" s="2" t="str">
        <f>LEFT(B5,4)</f>
        <v>Gary</v>
      </c>
      <c r="F5" s="4" t="str">
        <f>RIGHT(C5,2)</f>
        <v>67</v>
      </c>
      <c r="G5" s="2" t="str">
        <f>MID(D5,4,6)</f>
        <v>686800</v>
      </c>
    </row>
    <row r="6" spans="2:7" x14ac:dyDescent="0.25">
      <c r="B6" s="2" t="s">
        <v>76</v>
      </c>
      <c r="C6" s="4" t="s">
        <v>303</v>
      </c>
      <c r="D6" s="5">
        <v>192185941302</v>
      </c>
      <c r="E6" s="2" t="str">
        <f t="shared" ref="E6:E9" si="0">LEFT(B6,4)</f>
        <v>Jame</v>
      </c>
      <c r="F6" s="4" t="str">
        <f t="shared" ref="F6:F9" si="1">RIGHT(C6,2)</f>
        <v>68</v>
      </c>
      <c r="G6" s="2" t="str">
        <f t="shared" ref="G6:G9" si="2">MID(D6,4,6)</f>
        <v>185941</v>
      </c>
    </row>
    <row r="7" spans="2:7" x14ac:dyDescent="0.25">
      <c r="B7" s="2" t="s">
        <v>77</v>
      </c>
      <c r="C7" s="4" t="s">
        <v>304</v>
      </c>
      <c r="D7" s="5">
        <v>345246222341</v>
      </c>
      <c r="E7" s="2" t="str">
        <f t="shared" si="0"/>
        <v>Rich</v>
      </c>
      <c r="F7" s="4" t="str">
        <f t="shared" si="1"/>
        <v>69</v>
      </c>
      <c r="G7" s="2" t="str">
        <f t="shared" si="2"/>
        <v>246222</v>
      </c>
    </row>
    <row r="8" spans="2:7" x14ac:dyDescent="0.25">
      <c r="B8" s="2" t="s">
        <v>78</v>
      </c>
      <c r="C8" s="4" t="s">
        <v>305</v>
      </c>
      <c r="D8" s="5">
        <v>911161442649</v>
      </c>
      <c r="E8" s="2" t="str">
        <f t="shared" si="0"/>
        <v>Robe</v>
      </c>
      <c r="F8" s="4" t="str">
        <f t="shared" si="1"/>
        <v>70</v>
      </c>
      <c r="G8" s="2" t="str">
        <f t="shared" si="2"/>
        <v>161442</v>
      </c>
    </row>
    <row r="9" spans="2:7" x14ac:dyDescent="0.25">
      <c r="B9" s="2" t="s">
        <v>79</v>
      </c>
      <c r="C9" s="4" t="s">
        <v>306</v>
      </c>
      <c r="D9" s="5">
        <v>768645713555</v>
      </c>
      <c r="E9" s="2" t="str">
        <f t="shared" si="0"/>
        <v>Roge</v>
      </c>
      <c r="F9" s="4" t="str">
        <f t="shared" si="1"/>
        <v>71</v>
      </c>
      <c r="G9" s="2" t="str">
        <f t="shared" si="2"/>
        <v>645713</v>
      </c>
    </row>
  </sheetData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D4901-EA7E-48D1-B433-3DF9BBCFA978}">
  <dimension ref="B2:G41"/>
  <sheetViews>
    <sheetView showGridLines="0" zoomScale="175" zoomScaleNormal="175" workbookViewId="0">
      <selection activeCell="E14" sqref="E14"/>
    </sheetView>
  </sheetViews>
  <sheetFormatPr defaultRowHeight="15" x14ac:dyDescent="0.25"/>
  <cols>
    <col min="2" max="2" width="29" bestFit="1" customWidth="1"/>
    <col min="3" max="3" width="25.85546875" bestFit="1" customWidth="1"/>
    <col min="4" max="4" width="15.7109375" customWidth="1"/>
    <col min="6" max="6" width="32.42578125" bestFit="1" customWidth="1"/>
    <col min="7" max="7" width="29" bestFit="1" customWidth="1"/>
  </cols>
  <sheetData>
    <row r="2" spans="2:7" ht="15" customHeight="1" x14ac:dyDescent="0.25">
      <c r="B2" s="9" t="s">
        <v>80</v>
      </c>
      <c r="C2" s="9" t="s">
        <v>81</v>
      </c>
      <c r="D2" s="9" t="s">
        <v>10</v>
      </c>
      <c r="F2" s="13" t="s">
        <v>314</v>
      </c>
      <c r="G2" s="13" t="s">
        <v>315</v>
      </c>
    </row>
    <row r="3" spans="2:7" ht="15" customHeight="1" x14ac:dyDescent="0.25">
      <c r="B3" s="12" t="s">
        <v>97</v>
      </c>
      <c r="C3" s="12" t="s">
        <v>98</v>
      </c>
      <c r="D3" s="12"/>
      <c r="F3" s="2" t="str" cm="1">
        <f t="array" ref="F3:F9">_xlfn.UNIQUE(B3:B41)</f>
        <v>Middle East and North Africa</v>
      </c>
      <c r="G3" s="2" t="str" cm="1">
        <f t="array" ref="G3:G32">_xlfn.UNIQUE(C3:C41)</f>
        <v>Libya</v>
      </c>
    </row>
    <row r="4" spans="2:7" ht="15" customHeight="1" x14ac:dyDescent="0.25">
      <c r="B4" s="12" t="s">
        <v>103</v>
      </c>
      <c r="C4" s="12" t="s">
        <v>104</v>
      </c>
      <c r="D4" s="12"/>
      <c r="F4" s="2" t="str">
        <v>North America</v>
      </c>
      <c r="G4" s="2" t="str">
        <v>Canada</v>
      </c>
    </row>
    <row r="5" spans="2:7" ht="15" customHeight="1" x14ac:dyDescent="0.25">
      <c r="B5" s="12" t="s">
        <v>97</v>
      </c>
      <c r="C5" s="12" t="s">
        <v>98</v>
      </c>
      <c r="D5" s="12"/>
      <c r="F5" s="2" t="str">
        <v>Asia</v>
      </c>
      <c r="G5" s="2" t="str">
        <v>Japan</v>
      </c>
    </row>
    <row r="6" spans="2:7" ht="15" customHeight="1" x14ac:dyDescent="0.25">
      <c r="B6" s="12" t="s">
        <v>111</v>
      </c>
      <c r="C6" s="12" t="s">
        <v>112</v>
      </c>
      <c r="D6" s="12"/>
      <c r="F6" s="2" t="str">
        <v>Sub-Saharan Africa</v>
      </c>
      <c r="G6" s="2" t="str">
        <v>Chad</v>
      </c>
    </row>
    <row r="7" spans="2:7" ht="15" customHeight="1" x14ac:dyDescent="0.25">
      <c r="B7" s="12" t="s">
        <v>115</v>
      </c>
      <c r="C7" s="12" t="s">
        <v>116</v>
      </c>
      <c r="D7" s="12"/>
      <c r="F7" s="2" t="str">
        <v>Europe</v>
      </c>
      <c r="G7" s="2" t="str">
        <v>Armenia</v>
      </c>
    </row>
    <row r="8" spans="2:7" ht="15" customHeight="1" x14ac:dyDescent="0.25">
      <c r="B8" s="12" t="s">
        <v>120</v>
      </c>
      <c r="C8" s="12" t="s">
        <v>121</v>
      </c>
      <c r="D8" s="12"/>
      <c r="F8" s="2" t="str">
        <v>Central America and the Caribbean</v>
      </c>
      <c r="G8" s="2" t="str">
        <v>Eritrea</v>
      </c>
    </row>
    <row r="9" spans="2:7" ht="15" customHeight="1" x14ac:dyDescent="0.25">
      <c r="B9" s="12" t="s">
        <v>115</v>
      </c>
      <c r="C9" s="12" t="s">
        <v>123</v>
      </c>
      <c r="D9" s="12"/>
      <c r="F9" s="2" t="str">
        <v>Australia and Oceania</v>
      </c>
      <c r="G9" s="2" t="str">
        <v>Montenegro</v>
      </c>
    </row>
    <row r="10" spans="2:7" ht="15" customHeight="1" x14ac:dyDescent="0.25">
      <c r="B10" s="12" t="s">
        <v>120</v>
      </c>
      <c r="C10" s="12" t="s">
        <v>125</v>
      </c>
      <c r="D10" s="12"/>
      <c r="G10" s="2" t="str">
        <v>Jamaica</v>
      </c>
    </row>
    <row r="11" spans="2:7" ht="15" customHeight="1" x14ac:dyDescent="0.25">
      <c r="B11" s="12" t="s">
        <v>128</v>
      </c>
      <c r="C11" s="12" t="s">
        <v>129</v>
      </c>
      <c r="D11" s="12"/>
      <c r="G11" s="2" t="str">
        <v>Fiji</v>
      </c>
    </row>
    <row r="12" spans="2:7" ht="15" customHeight="1" x14ac:dyDescent="0.25">
      <c r="B12" s="12" t="s">
        <v>131</v>
      </c>
      <c r="C12" s="12" t="s">
        <v>132</v>
      </c>
      <c r="D12" s="12"/>
      <c r="G12" s="2" t="str">
        <v>Togo</v>
      </c>
    </row>
    <row r="13" spans="2:7" ht="15" customHeight="1" x14ac:dyDescent="0.25">
      <c r="B13" s="12" t="s">
        <v>115</v>
      </c>
      <c r="C13" s="12" t="s">
        <v>134</v>
      </c>
      <c r="D13" s="12"/>
      <c r="G13" s="2" t="str">
        <v>Greece</v>
      </c>
    </row>
    <row r="14" spans="2:7" ht="15" customHeight="1" x14ac:dyDescent="0.25">
      <c r="B14" s="12" t="s">
        <v>120</v>
      </c>
      <c r="C14" s="12" t="s">
        <v>125</v>
      </c>
      <c r="D14" s="12"/>
      <c r="G14" s="2" t="str">
        <v>Sudan</v>
      </c>
    </row>
    <row r="15" spans="2:7" ht="15" customHeight="1" x14ac:dyDescent="0.25">
      <c r="B15" s="12" t="s">
        <v>120</v>
      </c>
      <c r="C15" s="12" t="s">
        <v>138</v>
      </c>
      <c r="D15" s="12"/>
      <c r="G15" s="2" t="str">
        <v>Maldives</v>
      </c>
    </row>
    <row r="16" spans="2:7" ht="15" customHeight="1" x14ac:dyDescent="0.25">
      <c r="B16" s="12" t="s">
        <v>115</v>
      </c>
      <c r="C16" s="12" t="s">
        <v>141</v>
      </c>
      <c r="D16" s="12"/>
      <c r="G16" s="2" t="str">
        <v>Estonia</v>
      </c>
    </row>
    <row r="17" spans="2:7" ht="15" customHeight="1" x14ac:dyDescent="0.25">
      <c r="B17" s="12" t="s">
        <v>111</v>
      </c>
      <c r="C17" s="12" t="s">
        <v>143</v>
      </c>
      <c r="D17" s="12"/>
      <c r="G17" s="2" t="str">
        <v>Greenland</v>
      </c>
    </row>
    <row r="18" spans="2:7" ht="15" customHeight="1" x14ac:dyDescent="0.25">
      <c r="B18" s="12" t="s">
        <v>120</v>
      </c>
      <c r="C18" s="12" t="s">
        <v>125</v>
      </c>
      <c r="D18" s="12"/>
      <c r="G18" s="2" t="str">
        <v>Cape Verde</v>
      </c>
    </row>
    <row r="19" spans="2:7" ht="15" customHeight="1" x14ac:dyDescent="0.25">
      <c r="B19" s="12" t="s">
        <v>120</v>
      </c>
      <c r="C19" s="12" t="s">
        <v>147</v>
      </c>
      <c r="D19" s="12"/>
      <c r="G19" s="2" t="str">
        <v>Senegal</v>
      </c>
    </row>
    <row r="20" spans="2:7" ht="15" customHeight="1" x14ac:dyDescent="0.25">
      <c r="B20" s="12" t="s">
        <v>103</v>
      </c>
      <c r="C20" s="12" t="s">
        <v>150</v>
      </c>
      <c r="D20" s="12"/>
      <c r="G20" s="2" t="str">
        <v>Federated States of Micronesia</v>
      </c>
    </row>
    <row r="21" spans="2:7" ht="15" customHeight="1" x14ac:dyDescent="0.25">
      <c r="B21" s="12" t="s">
        <v>115</v>
      </c>
      <c r="C21" s="12" t="s">
        <v>153</v>
      </c>
      <c r="D21" s="12"/>
      <c r="G21" s="2" t="str">
        <v>Bulgaria</v>
      </c>
    </row>
    <row r="22" spans="2:7" ht="15" customHeight="1" x14ac:dyDescent="0.25">
      <c r="B22" s="12" t="s">
        <v>115</v>
      </c>
      <c r="C22" s="12" t="s">
        <v>155</v>
      </c>
      <c r="D22" s="12"/>
      <c r="G22" s="2" t="str">
        <v>Algeria</v>
      </c>
    </row>
    <row r="23" spans="2:7" ht="15" customHeight="1" x14ac:dyDescent="0.25">
      <c r="B23" s="12" t="s">
        <v>131</v>
      </c>
      <c r="C23" s="12" t="s">
        <v>157</v>
      </c>
      <c r="D23" s="12"/>
      <c r="G23" s="2" t="str">
        <v>Mongolia</v>
      </c>
    </row>
    <row r="24" spans="2:7" ht="15" customHeight="1" x14ac:dyDescent="0.25">
      <c r="B24" s="12" t="s">
        <v>120</v>
      </c>
      <c r="C24" s="12" t="s">
        <v>159</v>
      </c>
      <c r="D24" s="12"/>
      <c r="G24" s="2" t="str">
        <v>Grenada</v>
      </c>
    </row>
    <row r="25" spans="2:7" ht="15" customHeight="1" x14ac:dyDescent="0.25">
      <c r="B25" s="12" t="s">
        <v>97</v>
      </c>
      <c r="C25" s="12" t="s">
        <v>161</v>
      </c>
      <c r="D25" s="12"/>
      <c r="G25" s="2" t="str">
        <v xml:space="preserve">Mauritius </v>
      </c>
    </row>
    <row r="26" spans="2:7" ht="15" customHeight="1" x14ac:dyDescent="0.25">
      <c r="B26" s="12" t="s">
        <v>111</v>
      </c>
      <c r="C26" s="12" t="s">
        <v>164</v>
      </c>
      <c r="D26" s="12"/>
      <c r="G26" s="2" t="str">
        <v>Morocco</v>
      </c>
    </row>
    <row r="27" spans="2:7" ht="15" customHeight="1" x14ac:dyDescent="0.25">
      <c r="B27" s="12" t="s">
        <v>128</v>
      </c>
      <c r="C27" s="12" t="s">
        <v>166</v>
      </c>
      <c r="D27" s="12"/>
      <c r="G27" s="2" t="str">
        <v>Honduras</v>
      </c>
    </row>
    <row r="28" spans="2:7" ht="15" customHeight="1" x14ac:dyDescent="0.25">
      <c r="B28" s="12" t="s">
        <v>128</v>
      </c>
      <c r="C28" s="12" t="s">
        <v>166</v>
      </c>
      <c r="D28" s="12"/>
      <c r="G28" s="2" t="str">
        <v>Benin</v>
      </c>
    </row>
    <row r="29" spans="2:7" ht="15" customHeight="1" x14ac:dyDescent="0.25">
      <c r="B29" s="12" t="s">
        <v>115</v>
      </c>
      <c r="C29" s="12" t="s">
        <v>155</v>
      </c>
      <c r="D29" s="12"/>
      <c r="G29" s="2" t="str">
        <v>Equatorial Guinea</v>
      </c>
    </row>
    <row r="30" spans="2:7" ht="15" customHeight="1" x14ac:dyDescent="0.25">
      <c r="B30" s="12" t="s">
        <v>103</v>
      </c>
      <c r="C30" s="12" t="s">
        <v>150</v>
      </c>
      <c r="D30" s="12"/>
      <c r="G30" s="2" t="str">
        <v>Swaziland</v>
      </c>
    </row>
    <row r="31" spans="2:7" ht="15" customHeight="1" x14ac:dyDescent="0.25">
      <c r="B31" s="12" t="s">
        <v>115</v>
      </c>
      <c r="C31" s="12" t="s">
        <v>116</v>
      </c>
      <c r="D31" s="12"/>
      <c r="G31" s="2" t="str">
        <v>Trinidad and Tobago</v>
      </c>
    </row>
    <row r="32" spans="2:7" ht="15" customHeight="1" x14ac:dyDescent="0.25">
      <c r="B32" s="12" t="s">
        <v>115</v>
      </c>
      <c r="C32" s="12" t="s">
        <v>173</v>
      </c>
      <c r="D32" s="12"/>
      <c r="G32" s="2" t="str">
        <v>Sweden</v>
      </c>
    </row>
    <row r="33" spans="2:4" ht="15" customHeight="1" x14ac:dyDescent="0.25">
      <c r="B33" s="12" t="s">
        <v>97</v>
      </c>
      <c r="C33" s="12" t="s">
        <v>175</v>
      </c>
      <c r="D33" s="12"/>
    </row>
    <row r="34" spans="2:4" ht="15" customHeight="1" x14ac:dyDescent="0.25">
      <c r="B34" s="12" t="s">
        <v>128</v>
      </c>
      <c r="C34" s="12" t="s">
        <v>177</v>
      </c>
      <c r="D34" s="12"/>
    </row>
    <row r="35" spans="2:4" ht="15" customHeight="1" x14ac:dyDescent="0.25">
      <c r="B35" s="12" t="s">
        <v>115</v>
      </c>
      <c r="C35" s="12" t="s">
        <v>179</v>
      </c>
      <c r="D35" s="12"/>
    </row>
    <row r="36" spans="2:4" ht="15" customHeight="1" x14ac:dyDescent="0.25">
      <c r="B36" s="12" t="s">
        <v>120</v>
      </c>
      <c r="C36" s="12" t="s">
        <v>138</v>
      </c>
      <c r="D36" s="12"/>
    </row>
    <row r="37" spans="2:4" ht="15" customHeight="1" x14ac:dyDescent="0.25">
      <c r="B37" s="12" t="s">
        <v>128</v>
      </c>
      <c r="C37" s="12" t="s">
        <v>129</v>
      </c>
      <c r="D37" s="12"/>
    </row>
    <row r="38" spans="2:4" ht="15" customHeight="1" x14ac:dyDescent="0.25">
      <c r="B38" s="12" t="s">
        <v>115</v>
      </c>
      <c r="C38" s="12" t="s">
        <v>183</v>
      </c>
      <c r="D38" s="12"/>
    </row>
    <row r="39" spans="2:4" ht="15" customHeight="1" x14ac:dyDescent="0.25">
      <c r="B39" s="12" t="s">
        <v>115</v>
      </c>
      <c r="C39" s="12" t="s">
        <v>185</v>
      </c>
      <c r="D39" s="12"/>
    </row>
    <row r="40" spans="2:4" ht="15" customHeight="1" x14ac:dyDescent="0.25">
      <c r="B40" s="12" t="s">
        <v>128</v>
      </c>
      <c r="C40" s="12" t="s">
        <v>187</v>
      </c>
      <c r="D40" s="12"/>
    </row>
    <row r="41" spans="2:4" ht="15" customHeight="1" x14ac:dyDescent="0.25">
      <c r="B41" s="12" t="s">
        <v>120</v>
      </c>
      <c r="C41" s="12" t="s">
        <v>189</v>
      </c>
      <c r="D41" s="12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A28B6-5164-4F4B-A676-B63008C3A5B0}">
  <dimension ref="B2:G41"/>
  <sheetViews>
    <sheetView showGridLines="0" zoomScale="145" zoomScaleNormal="145" workbookViewId="0">
      <selection activeCell="I3" sqref="I3"/>
    </sheetView>
  </sheetViews>
  <sheetFormatPr defaultRowHeight="15" x14ac:dyDescent="0.25"/>
  <cols>
    <col min="1" max="1" width="3.28515625" customWidth="1"/>
    <col min="2" max="2" width="32.42578125" bestFit="1" customWidth="1"/>
    <col min="3" max="3" width="29" bestFit="1" customWidth="1"/>
    <col min="4" max="4" width="37" bestFit="1" customWidth="1"/>
    <col min="5" max="5" width="28.5703125" bestFit="1" customWidth="1"/>
    <col min="6" max="6" width="33" bestFit="1" customWidth="1"/>
    <col min="7" max="7" width="4.140625" bestFit="1" customWidth="1"/>
  </cols>
  <sheetData>
    <row r="2" spans="2:7" x14ac:dyDescent="0.25">
      <c r="B2" s="3" t="s">
        <v>80</v>
      </c>
      <c r="C2" s="3" t="s">
        <v>81</v>
      </c>
      <c r="D2" s="3" t="s">
        <v>308</v>
      </c>
      <c r="E2" s="3" t="s">
        <v>309</v>
      </c>
      <c r="F2" s="3" t="s">
        <v>11</v>
      </c>
      <c r="G2" s="3" t="s">
        <v>312</v>
      </c>
    </row>
    <row r="3" spans="2:7" x14ac:dyDescent="0.25">
      <c r="B3" s="2" t="s">
        <v>310</v>
      </c>
      <c r="C3" s="2" t="s">
        <v>98</v>
      </c>
      <c r="D3" s="2" t="str">
        <f>UPPER(B3)</f>
        <v>MIDDLE EAST AND NORTH AFRICA</v>
      </c>
      <c r="E3" s="2" t="str">
        <f>LOWER(C3)</f>
        <v>libya</v>
      </c>
      <c r="F3" s="2" t="str">
        <f>PROPER(B3)</f>
        <v>Middle East And North Africa</v>
      </c>
      <c r="G3" s="2">
        <f>LEN(E3)</f>
        <v>5</v>
      </c>
    </row>
    <row r="4" spans="2:7" x14ac:dyDescent="0.25">
      <c r="B4" s="2" t="s">
        <v>311</v>
      </c>
      <c r="C4" s="2" t="s">
        <v>104</v>
      </c>
      <c r="D4" s="2" t="str">
        <f t="shared" ref="D4:D41" si="0">UPPER(B4)</f>
        <v>NORTH AMERICA</v>
      </c>
      <c r="E4" s="2" t="str">
        <f t="shared" ref="E4:E41" si="1">LOWER(C4)</f>
        <v>canada</v>
      </c>
      <c r="F4" s="2" t="str">
        <f t="shared" ref="F4:F41" si="2">PROPER(B4)</f>
        <v>North America</v>
      </c>
      <c r="G4" s="2">
        <f t="shared" ref="G4:G41" si="3">LEN(E4)</f>
        <v>6</v>
      </c>
    </row>
    <row r="5" spans="2:7" x14ac:dyDescent="0.25">
      <c r="B5" s="2" t="s">
        <v>97</v>
      </c>
      <c r="C5" s="2" t="s">
        <v>98</v>
      </c>
      <c r="D5" s="2" t="str">
        <f t="shared" si="0"/>
        <v>MIDDLE EAST AND NORTH AFRICA</v>
      </c>
      <c r="E5" s="2" t="str">
        <f t="shared" si="1"/>
        <v>libya</v>
      </c>
      <c r="F5" s="2" t="str">
        <f t="shared" si="2"/>
        <v>Middle East And North Africa</v>
      </c>
      <c r="G5" s="2">
        <f t="shared" si="3"/>
        <v>5</v>
      </c>
    </row>
    <row r="6" spans="2:7" x14ac:dyDescent="0.25">
      <c r="B6" s="2" t="s">
        <v>111</v>
      </c>
      <c r="C6" s="2" t="s">
        <v>112</v>
      </c>
      <c r="D6" s="2" t="str">
        <f t="shared" si="0"/>
        <v>ASIA</v>
      </c>
      <c r="E6" s="2" t="str">
        <f t="shared" si="1"/>
        <v>japan</v>
      </c>
      <c r="F6" s="2" t="str">
        <f t="shared" si="2"/>
        <v>Asia</v>
      </c>
      <c r="G6" s="2">
        <f t="shared" si="3"/>
        <v>5</v>
      </c>
    </row>
    <row r="7" spans="2:7" x14ac:dyDescent="0.25">
      <c r="B7" s="2" t="s">
        <v>115</v>
      </c>
      <c r="C7" s="2" t="s">
        <v>116</v>
      </c>
      <c r="D7" s="2" t="str">
        <f t="shared" si="0"/>
        <v>SUB-SAHARAN AFRICA</v>
      </c>
      <c r="E7" s="2" t="str">
        <f t="shared" si="1"/>
        <v>chad</v>
      </c>
      <c r="F7" s="2" t="str">
        <f t="shared" si="2"/>
        <v>Sub-Saharan Africa</v>
      </c>
      <c r="G7" s="2">
        <f t="shared" si="3"/>
        <v>4</v>
      </c>
    </row>
    <row r="8" spans="2:7" x14ac:dyDescent="0.25">
      <c r="B8" s="2" t="s">
        <v>120</v>
      </c>
      <c r="C8" s="2" t="s">
        <v>121</v>
      </c>
      <c r="D8" s="2" t="str">
        <f t="shared" si="0"/>
        <v>EUROPE</v>
      </c>
      <c r="E8" s="2" t="str">
        <f t="shared" si="1"/>
        <v>armenia</v>
      </c>
      <c r="F8" s="2" t="str">
        <f t="shared" si="2"/>
        <v>Europe</v>
      </c>
      <c r="G8" s="2">
        <f t="shared" si="3"/>
        <v>7</v>
      </c>
    </row>
    <row r="9" spans="2:7" x14ac:dyDescent="0.25">
      <c r="B9" s="2" t="s">
        <v>115</v>
      </c>
      <c r="C9" s="2" t="s">
        <v>123</v>
      </c>
      <c r="D9" s="2" t="str">
        <f t="shared" si="0"/>
        <v>SUB-SAHARAN AFRICA</v>
      </c>
      <c r="E9" s="2" t="str">
        <f t="shared" si="1"/>
        <v>eritrea</v>
      </c>
      <c r="F9" s="2" t="str">
        <f t="shared" si="2"/>
        <v>Sub-Saharan Africa</v>
      </c>
      <c r="G9" s="2">
        <f t="shared" si="3"/>
        <v>7</v>
      </c>
    </row>
    <row r="10" spans="2:7" x14ac:dyDescent="0.25">
      <c r="B10" s="2" t="s">
        <v>120</v>
      </c>
      <c r="C10" s="2" t="s">
        <v>125</v>
      </c>
      <c r="D10" s="2" t="str">
        <f t="shared" si="0"/>
        <v>EUROPE</v>
      </c>
      <c r="E10" s="2" t="str">
        <f t="shared" si="1"/>
        <v>montenegro</v>
      </c>
      <c r="F10" s="2" t="str">
        <f t="shared" si="2"/>
        <v>Europe</v>
      </c>
      <c r="G10" s="2">
        <f t="shared" si="3"/>
        <v>10</v>
      </c>
    </row>
    <row r="11" spans="2:7" x14ac:dyDescent="0.25">
      <c r="B11" s="2" t="s">
        <v>128</v>
      </c>
      <c r="C11" s="2" t="s">
        <v>129</v>
      </c>
      <c r="D11" s="2" t="str">
        <f t="shared" si="0"/>
        <v>CENTRAL AMERICA AND THE CARIBBEAN</v>
      </c>
      <c r="E11" s="2" t="str">
        <f t="shared" si="1"/>
        <v>jamaica</v>
      </c>
      <c r="F11" s="2" t="str">
        <f t="shared" si="2"/>
        <v>Central America And The Caribbean</v>
      </c>
      <c r="G11" s="2">
        <f t="shared" si="3"/>
        <v>7</v>
      </c>
    </row>
    <row r="12" spans="2:7" x14ac:dyDescent="0.25">
      <c r="B12" s="2" t="s">
        <v>131</v>
      </c>
      <c r="C12" s="2" t="s">
        <v>132</v>
      </c>
      <c r="D12" s="2" t="str">
        <f t="shared" si="0"/>
        <v>AUSTRALIA AND OCEANIA</v>
      </c>
      <c r="E12" s="2" t="str">
        <f t="shared" si="1"/>
        <v>fiji</v>
      </c>
      <c r="F12" s="2" t="str">
        <f t="shared" si="2"/>
        <v>Australia And Oceania</v>
      </c>
      <c r="G12" s="2">
        <f t="shared" si="3"/>
        <v>4</v>
      </c>
    </row>
    <row r="13" spans="2:7" x14ac:dyDescent="0.25">
      <c r="B13" s="2" t="s">
        <v>115</v>
      </c>
      <c r="C13" s="2" t="s">
        <v>134</v>
      </c>
      <c r="D13" s="2" t="str">
        <f t="shared" si="0"/>
        <v>SUB-SAHARAN AFRICA</v>
      </c>
      <c r="E13" s="2" t="str">
        <f t="shared" si="1"/>
        <v>togo</v>
      </c>
      <c r="F13" s="2" t="str">
        <f t="shared" si="2"/>
        <v>Sub-Saharan Africa</v>
      </c>
      <c r="G13" s="2">
        <f t="shared" si="3"/>
        <v>4</v>
      </c>
    </row>
    <row r="14" spans="2:7" x14ac:dyDescent="0.25">
      <c r="B14" s="2" t="s">
        <v>120</v>
      </c>
      <c r="C14" s="2" t="s">
        <v>125</v>
      </c>
      <c r="D14" s="2" t="str">
        <f t="shared" si="0"/>
        <v>EUROPE</v>
      </c>
      <c r="E14" s="2" t="str">
        <f t="shared" si="1"/>
        <v>montenegro</v>
      </c>
      <c r="F14" s="2" t="str">
        <f t="shared" si="2"/>
        <v>Europe</v>
      </c>
      <c r="G14" s="2">
        <f t="shared" si="3"/>
        <v>10</v>
      </c>
    </row>
    <row r="15" spans="2:7" x14ac:dyDescent="0.25">
      <c r="B15" s="2" t="s">
        <v>120</v>
      </c>
      <c r="C15" s="2" t="s">
        <v>138</v>
      </c>
      <c r="D15" s="2" t="str">
        <f t="shared" si="0"/>
        <v>EUROPE</v>
      </c>
      <c r="E15" s="2" t="str">
        <f t="shared" si="1"/>
        <v>greece</v>
      </c>
      <c r="F15" s="2" t="str">
        <f t="shared" si="2"/>
        <v>Europe</v>
      </c>
      <c r="G15" s="2">
        <f t="shared" si="3"/>
        <v>6</v>
      </c>
    </row>
    <row r="16" spans="2:7" x14ac:dyDescent="0.25">
      <c r="B16" s="2" t="s">
        <v>115</v>
      </c>
      <c r="C16" s="2" t="s">
        <v>141</v>
      </c>
      <c r="D16" s="2" t="str">
        <f t="shared" si="0"/>
        <v>SUB-SAHARAN AFRICA</v>
      </c>
      <c r="E16" s="2" t="str">
        <f t="shared" si="1"/>
        <v>sudan</v>
      </c>
      <c r="F16" s="2" t="str">
        <f t="shared" si="2"/>
        <v>Sub-Saharan Africa</v>
      </c>
      <c r="G16" s="2">
        <f t="shared" si="3"/>
        <v>5</v>
      </c>
    </row>
    <row r="17" spans="2:7" x14ac:dyDescent="0.25">
      <c r="B17" s="2" t="s">
        <v>111</v>
      </c>
      <c r="C17" s="2" t="s">
        <v>143</v>
      </c>
      <c r="D17" s="2" t="str">
        <f t="shared" si="0"/>
        <v>ASIA</v>
      </c>
      <c r="E17" s="2" t="str">
        <f t="shared" si="1"/>
        <v>maldives</v>
      </c>
      <c r="F17" s="2" t="str">
        <f t="shared" si="2"/>
        <v>Asia</v>
      </c>
      <c r="G17" s="2">
        <f t="shared" si="3"/>
        <v>8</v>
      </c>
    </row>
    <row r="18" spans="2:7" x14ac:dyDescent="0.25">
      <c r="B18" s="2" t="s">
        <v>120</v>
      </c>
      <c r="C18" s="2" t="s">
        <v>125</v>
      </c>
      <c r="D18" s="2" t="str">
        <f t="shared" si="0"/>
        <v>EUROPE</v>
      </c>
      <c r="E18" s="2" t="str">
        <f t="shared" si="1"/>
        <v>montenegro</v>
      </c>
      <c r="F18" s="2" t="str">
        <f t="shared" si="2"/>
        <v>Europe</v>
      </c>
      <c r="G18" s="2">
        <f t="shared" si="3"/>
        <v>10</v>
      </c>
    </row>
    <row r="19" spans="2:7" x14ac:dyDescent="0.25">
      <c r="B19" s="2" t="s">
        <v>120</v>
      </c>
      <c r="C19" s="2" t="s">
        <v>147</v>
      </c>
      <c r="D19" s="2" t="str">
        <f t="shared" si="0"/>
        <v>EUROPE</v>
      </c>
      <c r="E19" s="2" t="str">
        <f t="shared" si="1"/>
        <v>estonia</v>
      </c>
      <c r="F19" s="2" t="str">
        <f t="shared" si="2"/>
        <v>Europe</v>
      </c>
      <c r="G19" s="2">
        <f t="shared" si="3"/>
        <v>7</v>
      </c>
    </row>
    <row r="20" spans="2:7" x14ac:dyDescent="0.25">
      <c r="B20" s="2" t="s">
        <v>103</v>
      </c>
      <c r="C20" s="2" t="s">
        <v>150</v>
      </c>
      <c r="D20" s="2" t="str">
        <f t="shared" si="0"/>
        <v>NORTH AMERICA</v>
      </c>
      <c r="E20" s="2" t="str">
        <f t="shared" si="1"/>
        <v>greenland</v>
      </c>
      <c r="F20" s="2" t="str">
        <f t="shared" si="2"/>
        <v>North America</v>
      </c>
      <c r="G20" s="2">
        <f t="shared" si="3"/>
        <v>9</v>
      </c>
    </row>
    <row r="21" spans="2:7" x14ac:dyDescent="0.25">
      <c r="B21" s="2" t="s">
        <v>115</v>
      </c>
      <c r="C21" s="2" t="s">
        <v>153</v>
      </c>
      <c r="D21" s="2" t="str">
        <f t="shared" si="0"/>
        <v>SUB-SAHARAN AFRICA</v>
      </c>
      <c r="E21" s="2" t="str">
        <f t="shared" si="1"/>
        <v>cape verde</v>
      </c>
      <c r="F21" s="2" t="str">
        <f t="shared" si="2"/>
        <v>Sub-Saharan Africa</v>
      </c>
      <c r="G21" s="2">
        <f t="shared" si="3"/>
        <v>10</v>
      </c>
    </row>
    <row r="22" spans="2:7" x14ac:dyDescent="0.25">
      <c r="B22" s="2" t="s">
        <v>115</v>
      </c>
      <c r="C22" s="2" t="s">
        <v>155</v>
      </c>
      <c r="D22" s="2" t="str">
        <f t="shared" si="0"/>
        <v>SUB-SAHARAN AFRICA</v>
      </c>
      <c r="E22" s="2" t="str">
        <f t="shared" si="1"/>
        <v>senegal</v>
      </c>
      <c r="F22" s="2" t="str">
        <f t="shared" si="2"/>
        <v>Sub-Saharan Africa</v>
      </c>
      <c r="G22" s="2">
        <f t="shared" si="3"/>
        <v>7</v>
      </c>
    </row>
    <row r="23" spans="2:7" x14ac:dyDescent="0.25">
      <c r="B23" s="2" t="s">
        <v>131</v>
      </c>
      <c r="C23" s="2" t="s">
        <v>157</v>
      </c>
      <c r="D23" s="2" t="str">
        <f t="shared" si="0"/>
        <v>AUSTRALIA AND OCEANIA</v>
      </c>
      <c r="E23" s="2" t="str">
        <f t="shared" si="1"/>
        <v>federated states of micronesia</v>
      </c>
      <c r="F23" s="2" t="str">
        <f t="shared" si="2"/>
        <v>Australia And Oceania</v>
      </c>
      <c r="G23" s="2">
        <f t="shared" si="3"/>
        <v>30</v>
      </c>
    </row>
    <row r="24" spans="2:7" x14ac:dyDescent="0.25">
      <c r="B24" s="2" t="s">
        <v>120</v>
      </c>
      <c r="C24" s="2" t="s">
        <v>159</v>
      </c>
      <c r="D24" s="2" t="str">
        <f t="shared" si="0"/>
        <v>EUROPE</v>
      </c>
      <c r="E24" s="2" t="str">
        <f t="shared" si="1"/>
        <v>bulgaria</v>
      </c>
      <c r="F24" s="2" t="str">
        <f t="shared" si="2"/>
        <v>Europe</v>
      </c>
      <c r="G24" s="2">
        <f t="shared" si="3"/>
        <v>8</v>
      </c>
    </row>
    <row r="25" spans="2:7" x14ac:dyDescent="0.25">
      <c r="B25" s="2" t="s">
        <v>97</v>
      </c>
      <c r="C25" s="2" t="s">
        <v>161</v>
      </c>
      <c r="D25" s="2" t="str">
        <f t="shared" si="0"/>
        <v>MIDDLE EAST AND NORTH AFRICA</v>
      </c>
      <c r="E25" s="2" t="str">
        <f t="shared" si="1"/>
        <v>algeria</v>
      </c>
      <c r="F25" s="2" t="str">
        <f t="shared" si="2"/>
        <v>Middle East And North Africa</v>
      </c>
      <c r="G25" s="2">
        <f t="shared" si="3"/>
        <v>7</v>
      </c>
    </row>
    <row r="26" spans="2:7" x14ac:dyDescent="0.25">
      <c r="B26" s="2" t="s">
        <v>111</v>
      </c>
      <c r="C26" s="2" t="s">
        <v>164</v>
      </c>
      <c r="D26" s="2" t="str">
        <f t="shared" si="0"/>
        <v>ASIA</v>
      </c>
      <c r="E26" s="2" t="str">
        <f t="shared" si="1"/>
        <v>mongolia</v>
      </c>
      <c r="F26" s="2" t="str">
        <f t="shared" si="2"/>
        <v>Asia</v>
      </c>
      <c r="G26" s="2">
        <f t="shared" si="3"/>
        <v>8</v>
      </c>
    </row>
    <row r="27" spans="2:7" x14ac:dyDescent="0.25">
      <c r="B27" s="2" t="s">
        <v>128</v>
      </c>
      <c r="C27" s="2" t="s">
        <v>166</v>
      </c>
      <c r="D27" s="2" t="str">
        <f t="shared" si="0"/>
        <v>CENTRAL AMERICA AND THE CARIBBEAN</v>
      </c>
      <c r="E27" s="2" t="str">
        <f t="shared" si="1"/>
        <v>grenada</v>
      </c>
      <c r="F27" s="2" t="str">
        <f t="shared" si="2"/>
        <v>Central America And The Caribbean</v>
      </c>
      <c r="G27" s="2">
        <f t="shared" si="3"/>
        <v>7</v>
      </c>
    </row>
    <row r="28" spans="2:7" x14ac:dyDescent="0.25">
      <c r="B28" s="2" t="s">
        <v>128</v>
      </c>
      <c r="C28" s="2" t="s">
        <v>166</v>
      </c>
      <c r="D28" s="2" t="str">
        <f t="shared" si="0"/>
        <v>CENTRAL AMERICA AND THE CARIBBEAN</v>
      </c>
      <c r="E28" s="2" t="str">
        <f t="shared" si="1"/>
        <v>grenada</v>
      </c>
      <c r="F28" s="2" t="str">
        <f t="shared" si="2"/>
        <v>Central America And The Caribbean</v>
      </c>
      <c r="G28" s="2">
        <f t="shared" si="3"/>
        <v>7</v>
      </c>
    </row>
    <row r="29" spans="2:7" x14ac:dyDescent="0.25">
      <c r="B29" s="2" t="s">
        <v>115</v>
      </c>
      <c r="C29" s="2" t="s">
        <v>155</v>
      </c>
      <c r="D29" s="2" t="str">
        <f t="shared" si="0"/>
        <v>SUB-SAHARAN AFRICA</v>
      </c>
      <c r="E29" s="2" t="str">
        <f t="shared" si="1"/>
        <v>senegal</v>
      </c>
      <c r="F29" s="2" t="str">
        <f t="shared" si="2"/>
        <v>Sub-Saharan Africa</v>
      </c>
      <c r="G29" s="2">
        <f t="shared" si="3"/>
        <v>7</v>
      </c>
    </row>
    <row r="30" spans="2:7" x14ac:dyDescent="0.25">
      <c r="B30" s="2" t="s">
        <v>103</v>
      </c>
      <c r="C30" s="2" t="s">
        <v>150</v>
      </c>
      <c r="D30" s="2" t="str">
        <f t="shared" si="0"/>
        <v>NORTH AMERICA</v>
      </c>
      <c r="E30" s="2" t="str">
        <f t="shared" si="1"/>
        <v>greenland</v>
      </c>
      <c r="F30" s="2" t="str">
        <f t="shared" si="2"/>
        <v>North America</v>
      </c>
      <c r="G30" s="2">
        <f t="shared" si="3"/>
        <v>9</v>
      </c>
    </row>
    <row r="31" spans="2:7" x14ac:dyDescent="0.25">
      <c r="B31" s="2" t="s">
        <v>115</v>
      </c>
      <c r="C31" s="2" t="s">
        <v>116</v>
      </c>
      <c r="D31" s="2" t="str">
        <f t="shared" si="0"/>
        <v>SUB-SAHARAN AFRICA</v>
      </c>
      <c r="E31" s="2" t="str">
        <f t="shared" si="1"/>
        <v>chad</v>
      </c>
      <c r="F31" s="2" t="str">
        <f t="shared" si="2"/>
        <v>Sub-Saharan Africa</v>
      </c>
      <c r="G31" s="2">
        <f t="shared" si="3"/>
        <v>4</v>
      </c>
    </row>
    <row r="32" spans="2:7" x14ac:dyDescent="0.25">
      <c r="B32" s="2" t="s">
        <v>115</v>
      </c>
      <c r="C32" s="2" t="s">
        <v>173</v>
      </c>
      <c r="D32" s="2" t="str">
        <f t="shared" si="0"/>
        <v>SUB-SAHARAN AFRICA</v>
      </c>
      <c r="E32" s="2" t="str">
        <f t="shared" si="1"/>
        <v xml:space="preserve">mauritius </v>
      </c>
      <c r="F32" s="2" t="str">
        <f t="shared" si="2"/>
        <v>Sub-Saharan Africa</v>
      </c>
      <c r="G32" s="2">
        <f t="shared" si="3"/>
        <v>10</v>
      </c>
    </row>
    <row r="33" spans="2:7" x14ac:dyDescent="0.25">
      <c r="B33" s="2" t="s">
        <v>97</v>
      </c>
      <c r="C33" s="2" t="s">
        <v>175</v>
      </c>
      <c r="D33" s="2" t="str">
        <f t="shared" si="0"/>
        <v>MIDDLE EAST AND NORTH AFRICA</v>
      </c>
      <c r="E33" s="2" t="str">
        <f t="shared" si="1"/>
        <v>morocco</v>
      </c>
      <c r="F33" s="2" t="str">
        <f t="shared" si="2"/>
        <v>Middle East And North Africa</v>
      </c>
      <c r="G33" s="2">
        <f t="shared" si="3"/>
        <v>7</v>
      </c>
    </row>
    <row r="34" spans="2:7" x14ac:dyDescent="0.25">
      <c r="B34" s="2" t="s">
        <v>128</v>
      </c>
      <c r="C34" s="2" t="s">
        <v>177</v>
      </c>
      <c r="D34" s="2" t="str">
        <f t="shared" si="0"/>
        <v>CENTRAL AMERICA AND THE CARIBBEAN</v>
      </c>
      <c r="E34" s="2" t="str">
        <f t="shared" si="1"/>
        <v>honduras</v>
      </c>
      <c r="F34" s="2" t="str">
        <f t="shared" si="2"/>
        <v>Central America And The Caribbean</v>
      </c>
      <c r="G34" s="2">
        <f t="shared" si="3"/>
        <v>8</v>
      </c>
    </row>
    <row r="35" spans="2:7" x14ac:dyDescent="0.25">
      <c r="B35" s="2" t="s">
        <v>115</v>
      </c>
      <c r="C35" s="2" t="s">
        <v>179</v>
      </c>
      <c r="D35" s="2" t="str">
        <f t="shared" si="0"/>
        <v>SUB-SAHARAN AFRICA</v>
      </c>
      <c r="E35" s="2" t="str">
        <f t="shared" si="1"/>
        <v>benin</v>
      </c>
      <c r="F35" s="2" t="str">
        <f t="shared" si="2"/>
        <v>Sub-Saharan Africa</v>
      </c>
      <c r="G35" s="2">
        <f t="shared" si="3"/>
        <v>5</v>
      </c>
    </row>
    <row r="36" spans="2:7" x14ac:dyDescent="0.25">
      <c r="B36" s="2" t="s">
        <v>120</v>
      </c>
      <c r="C36" s="2" t="s">
        <v>138</v>
      </c>
      <c r="D36" s="2" t="str">
        <f t="shared" si="0"/>
        <v>EUROPE</v>
      </c>
      <c r="E36" s="2" t="str">
        <f t="shared" si="1"/>
        <v>greece</v>
      </c>
      <c r="F36" s="2" t="str">
        <f t="shared" si="2"/>
        <v>Europe</v>
      </c>
      <c r="G36" s="2">
        <f t="shared" si="3"/>
        <v>6</v>
      </c>
    </row>
    <row r="37" spans="2:7" x14ac:dyDescent="0.25">
      <c r="B37" s="2" t="s">
        <v>128</v>
      </c>
      <c r="C37" s="2" t="s">
        <v>129</v>
      </c>
      <c r="D37" s="2" t="str">
        <f t="shared" si="0"/>
        <v>CENTRAL AMERICA AND THE CARIBBEAN</v>
      </c>
      <c r="E37" s="2" t="str">
        <f t="shared" si="1"/>
        <v>jamaica</v>
      </c>
      <c r="F37" s="2" t="str">
        <f t="shared" si="2"/>
        <v>Central America And The Caribbean</v>
      </c>
      <c r="G37" s="2">
        <f t="shared" si="3"/>
        <v>7</v>
      </c>
    </row>
    <row r="38" spans="2:7" x14ac:dyDescent="0.25">
      <c r="B38" s="2" t="s">
        <v>115</v>
      </c>
      <c r="C38" s="2" t="s">
        <v>183</v>
      </c>
      <c r="D38" s="2" t="str">
        <f t="shared" si="0"/>
        <v>SUB-SAHARAN AFRICA</v>
      </c>
      <c r="E38" s="2" t="str">
        <f t="shared" si="1"/>
        <v>equatorial guinea</v>
      </c>
      <c r="F38" s="2" t="str">
        <f t="shared" si="2"/>
        <v>Sub-Saharan Africa</v>
      </c>
      <c r="G38" s="2">
        <f t="shared" si="3"/>
        <v>17</v>
      </c>
    </row>
    <row r="39" spans="2:7" x14ac:dyDescent="0.25">
      <c r="B39" s="2" t="s">
        <v>115</v>
      </c>
      <c r="C39" s="2" t="s">
        <v>185</v>
      </c>
      <c r="D39" s="2" t="str">
        <f t="shared" si="0"/>
        <v>SUB-SAHARAN AFRICA</v>
      </c>
      <c r="E39" s="2" t="str">
        <f t="shared" si="1"/>
        <v>swaziland</v>
      </c>
      <c r="F39" s="2" t="str">
        <f t="shared" si="2"/>
        <v>Sub-Saharan Africa</v>
      </c>
      <c r="G39" s="2">
        <f t="shared" si="3"/>
        <v>9</v>
      </c>
    </row>
    <row r="40" spans="2:7" x14ac:dyDescent="0.25">
      <c r="B40" s="2" t="s">
        <v>128</v>
      </c>
      <c r="C40" s="2" t="s">
        <v>187</v>
      </c>
      <c r="D40" s="2" t="str">
        <f t="shared" si="0"/>
        <v>CENTRAL AMERICA AND THE CARIBBEAN</v>
      </c>
      <c r="E40" s="2" t="str">
        <f t="shared" si="1"/>
        <v>trinidad and tobago</v>
      </c>
      <c r="F40" s="2" t="str">
        <f t="shared" si="2"/>
        <v>Central America And The Caribbean</v>
      </c>
      <c r="G40" s="2">
        <f t="shared" si="3"/>
        <v>19</v>
      </c>
    </row>
    <row r="41" spans="2:7" x14ac:dyDescent="0.25">
      <c r="B41" s="2" t="s">
        <v>120</v>
      </c>
      <c r="C41" s="2" t="s">
        <v>189</v>
      </c>
      <c r="D41" s="2" t="str">
        <f t="shared" si="0"/>
        <v>EUROPE</v>
      </c>
      <c r="E41" s="2" t="str">
        <f t="shared" si="1"/>
        <v>sweden</v>
      </c>
      <c r="F41" s="2" t="str">
        <f t="shared" si="2"/>
        <v>Europe</v>
      </c>
      <c r="G41" s="2">
        <f t="shared" si="3"/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Advanced Level</vt:lpstr>
      <vt:lpstr>Xlookup</vt:lpstr>
      <vt:lpstr>SUBSTITUTE</vt:lpstr>
      <vt:lpstr>FILTER + SHORT</vt:lpstr>
      <vt:lpstr>Text Join</vt:lpstr>
      <vt:lpstr>LEFT+RIGHT+MI</vt:lpstr>
      <vt:lpstr>Unique</vt:lpstr>
      <vt:lpstr>Upper+Lower+Proper+Len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KASFUR DHUNIYAN</dc:creator>
  <cp:lastModifiedBy>PRAVEEN SINGH</cp:lastModifiedBy>
  <dcterms:created xsi:type="dcterms:W3CDTF">2022-07-20T05:53:03Z</dcterms:created>
  <dcterms:modified xsi:type="dcterms:W3CDTF">2024-07-11T18:34:33Z</dcterms:modified>
</cp:coreProperties>
</file>