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5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c\Desktop\Clean up P&amp;L\"/>
    </mc:Choice>
  </mc:AlternateContent>
  <xr:revisionPtr revIDLastSave="0" documentId="8_{63244988-C36F-4112-A4B3-AF7A3A156E14}" xr6:coauthVersionLast="47" xr6:coauthVersionMax="47" xr10:uidLastSave="{00000000-0000-0000-0000-000000000000}"/>
  <bookViews>
    <workbookView xWindow="-120" yWindow="-120" windowWidth="29040" windowHeight="1599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1" l="1"/>
  <c r="C9" i="1"/>
  <c r="C13" i="1"/>
  <c r="D7" i="1"/>
  <c r="D12" i="1"/>
  <c r="D16" i="1"/>
  <c r="E13" i="1"/>
  <c r="E7" i="1"/>
  <c r="E8" i="1"/>
  <c r="E9" i="1"/>
  <c r="F7" i="1"/>
  <c r="F12" i="1"/>
  <c r="H7" i="1"/>
  <c r="G7" i="1"/>
  <c r="I14" i="1"/>
  <c r="I11" i="1"/>
  <c r="I10" i="1"/>
  <c r="I6" i="1"/>
  <c r="J7" i="1"/>
  <c r="I7" i="1"/>
  <c r="K7" i="1"/>
  <c r="K12" i="1"/>
  <c r="K18" i="1"/>
  <c r="L7" i="1"/>
  <c r="L12" i="1"/>
  <c r="L18" i="1"/>
  <c r="M7" i="1"/>
  <c r="M12" i="1"/>
  <c r="M18" i="1"/>
  <c r="N7" i="1"/>
  <c r="N12" i="1"/>
  <c r="N18" i="1"/>
  <c r="O7" i="1"/>
  <c r="O12" i="1"/>
  <c r="O18" i="1"/>
  <c r="P7" i="1"/>
  <c r="P12" i="1"/>
  <c r="P18" i="1"/>
  <c r="Q7" i="1"/>
  <c r="Q12" i="1"/>
  <c r="Q18" i="1"/>
  <c r="R7" i="1"/>
  <c r="R12" i="1"/>
  <c r="R18" i="1"/>
  <c r="S7" i="1"/>
  <c r="S12" i="1"/>
  <c r="S18" i="1"/>
  <c r="T7" i="1"/>
  <c r="T12" i="1"/>
  <c r="T18" i="1"/>
  <c r="D18" i="1"/>
  <c r="C18" i="1"/>
  <c r="C16" i="1"/>
  <c r="F16" i="1"/>
  <c r="E12" i="1"/>
  <c r="H12" i="1"/>
  <c r="J12" i="1"/>
  <c r="C12" i="1"/>
  <c r="J18" i="1"/>
  <c r="I18" i="1"/>
  <c r="I12" i="1"/>
  <c r="H16" i="1"/>
  <c r="G12" i="1"/>
  <c r="E16" i="1"/>
  <c r="F18" i="1"/>
  <c r="E18" i="1"/>
  <c r="G16" i="1"/>
  <c r="H18" i="1"/>
  <c r="G18" i="1"/>
</calcChain>
</file>

<file path=xl/sharedStrings.xml><?xml version="1.0" encoding="utf-8"?>
<sst xmlns="http://schemas.openxmlformats.org/spreadsheetml/2006/main" count="21" uniqueCount="18">
  <si>
    <t xml:space="preserve">SALES </t>
  </si>
  <si>
    <t xml:space="preserve">GROSS PROFIT </t>
  </si>
  <si>
    <t>GENERAL &amp; ADM EXPENSES</t>
  </si>
  <si>
    <t>Notes</t>
  </si>
  <si>
    <t>OTHER INCOME</t>
  </si>
  <si>
    <t>SALARY PAID TO EMPLOYEES</t>
  </si>
  <si>
    <t>LESS: MANAGEMENT FEES</t>
  </si>
  <si>
    <t>2009 6 MONTHS</t>
  </si>
  <si>
    <t>LESS SUNDRY EXPENSES</t>
  </si>
  <si>
    <t>COST OF SALE</t>
  </si>
  <si>
    <t>NET PROFIT</t>
  </si>
  <si>
    <t>%</t>
  </si>
  <si>
    <t>LESS DEPRECIATION</t>
  </si>
  <si>
    <t>PROFIT BEFORE TAX</t>
  </si>
  <si>
    <t>LESS TAX PAYABLE</t>
  </si>
  <si>
    <t>EBITDA</t>
  </si>
  <si>
    <t>INCOME STATEMENT AS ON DECEMBER 31ST  2022</t>
  </si>
  <si>
    <t>Store-2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</si>
</sst>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1" formatCode="_(* #,##0.00_);_(* \(#,##0.00\);_(* &quot;-&quot;??_);_(@_)"/>
    <numFmt numFmtId="178" formatCode="0.0"/>
  </numFmts>
  <fonts count="18">
    <font>
      <sz val="10"/>
      <name val="Arial"/>
    </font>
    <font>
      <sz val="10"/>
      <name val="Arial"/>
    </font>
    <font>
      <b/>
      <sz val="12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18"/>
      <name val="Arial"/>
      <family val="2"/>
    </font>
    <font>
      <b/>
      <sz val="18"/>
      <color indexed="48"/>
      <name val="Albertus"/>
      <family val="2"/>
    </font>
    <font>
      <sz val="10"/>
      <color indexed="16"/>
      <name val="Arial"/>
      <family val="2"/>
    </font>
    <font>
      <b/>
      <sz val="12"/>
      <color indexed="16"/>
      <name val="Arial"/>
      <family val="2"/>
    </font>
    <font>
      <sz val="11"/>
      <color indexed="16"/>
      <name val="Arial"/>
      <family val="2"/>
    </font>
    <font>
      <b/>
      <sz val="11"/>
      <color indexed="16"/>
      <name val="Arial"/>
      <family val="2"/>
    </font>
    <font>
      <b/>
      <sz val="10"/>
      <color indexed="16"/>
      <name val="Arial"/>
      <family val="2"/>
    </font>
    <font>
      <sz val="10"/>
      <name val="Arial"/>
      <family val="2"/>
    </font>
    <font>
      <u val="singleAccounting"/>
      <sz val="11"/>
      <name val="Arial"/>
      <family val="2"/>
    </font>
    <font>
      <b/>
      <sz val="10"/>
      <name val="Arial"/>
      <family val="2"/>
    </font>
    <font>
      <b/>
      <sz val="12"/>
      <color rgb="FF0070C0"/>
      <name val="Arial"/>
      <family val="2"/>
    </font>
    <font>
      <b/>
      <sz val="11"/>
      <color rgb="FF0070C0"/>
      <name val="Arial"/>
      <family val="2"/>
    </font>
    <font>
      <b/>
      <sz val="16"/>
      <color rgb="FF00206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171" fontId="1" fillId="0" borderId="0" applyFont="0" applyFill="0" applyBorder="0" applyAlignment="0" applyProtection="0"/>
  </cellStyleXfs>
  <cellXfs count="67">
    <xf numFmtId="0" fontId="0" fillId="0" borderId="0" xfId="0"/>
    <xf numFmtId="0" fontId="2" fillId="0" borderId="0" xfId="0" applyFont="1" applyBorder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0" xfId="0" applyBorder="1"/>
    <xf numFmtId="171" fontId="3" fillId="0" borderId="0" xfId="1" applyFont="1" applyAlignment="1">
      <alignment horizontal="center"/>
    </xf>
    <xf numFmtId="171" fontId="3" fillId="0" borderId="1" xfId="1" applyFont="1" applyBorder="1" applyAlignment="1">
      <alignment horizontal="center"/>
    </xf>
    <xf numFmtId="0" fontId="5" fillId="0" borderId="0" xfId="0" applyFont="1" applyAlignment="1">
      <alignment horizontal="center"/>
    </xf>
    <xf numFmtId="171" fontId="3" fillId="0" borderId="0" xfId="1" applyFont="1" applyBorder="1" applyAlignment="1">
      <alignment horizontal="center"/>
    </xf>
    <xf numFmtId="171" fontId="4" fillId="0" borderId="0" xfId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171" fontId="9" fillId="0" borderId="0" xfId="1" applyFont="1" applyAlignment="1">
      <alignment horizontal="center"/>
    </xf>
    <xf numFmtId="0" fontId="10" fillId="0" borderId="0" xfId="0" applyFont="1" applyAlignment="1">
      <alignment horizontal="center"/>
    </xf>
    <xf numFmtId="0" fontId="12" fillId="0" borderId="0" xfId="0" applyFont="1"/>
    <xf numFmtId="171" fontId="10" fillId="0" borderId="0" xfId="1" applyFont="1" applyAlignment="1">
      <alignment horizontal="center"/>
    </xf>
    <xf numFmtId="171" fontId="0" fillId="0" borderId="0" xfId="1" applyFont="1"/>
    <xf numFmtId="171" fontId="4" fillId="0" borderId="0" xfId="1" applyFont="1" applyAlignment="1">
      <alignment horizontal="right"/>
    </xf>
    <xf numFmtId="171" fontId="4" fillId="0" borderId="0" xfId="1" applyFont="1" applyBorder="1" applyAlignment="1">
      <alignment horizontal="right"/>
    </xf>
    <xf numFmtId="171" fontId="0" fillId="0" borderId="0" xfId="0" applyNumberFormat="1"/>
    <xf numFmtId="171" fontId="13" fillId="0" borderId="2" xfId="1" applyFont="1" applyBorder="1" applyAlignment="1">
      <alignment horizontal="center"/>
    </xf>
    <xf numFmtId="0" fontId="15" fillId="0" borderId="0" xfId="0" applyFont="1"/>
    <xf numFmtId="171" fontId="16" fillId="0" borderId="0" xfId="1" applyFont="1" applyAlignment="1">
      <alignment horizontal="center"/>
    </xf>
    <xf numFmtId="171" fontId="16" fillId="0" borderId="0" xfId="1" applyFont="1" applyAlignment="1">
      <alignment horizontal="right"/>
    </xf>
    <xf numFmtId="1" fontId="16" fillId="0" borderId="0" xfId="0" applyNumberFormat="1" applyFont="1" applyAlignment="1">
      <alignment horizontal="center"/>
    </xf>
    <xf numFmtId="171" fontId="3" fillId="2" borderId="1" xfId="1" applyFont="1" applyFill="1" applyBorder="1" applyAlignment="1">
      <alignment horizontal="center"/>
    </xf>
    <xf numFmtId="0" fontId="0" fillId="2" borderId="0" xfId="0" applyFill="1"/>
    <xf numFmtId="0" fontId="14" fillId="2" borderId="0" xfId="0" applyFont="1" applyFill="1"/>
    <xf numFmtId="0" fontId="14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7" fillId="2" borderId="0" xfId="0" applyFont="1" applyFill="1"/>
    <xf numFmtId="0" fontId="8" fillId="2" borderId="0" xfId="0" applyFont="1" applyFill="1" applyAlignment="1">
      <alignment horizontal="center"/>
    </xf>
    <xf numFmtId="0" fontId="0" fillId="2" borderId="0" xfId="0" applyFill="1" applyBorder="1"/>
    <xf numFmtId="0" fontId="12" fillId="2" borderId="0" xfId="0" applyFont="1" applyFill="1"/>
    <xf numFmtId="0" fontId="4" fillId="2" borderId="0" xfId="0" applyFont="1" applyFill="1" applyAlignment="1">
      <alignment horizontal="center"/>
    </xf>
    <xf numFmtId="1" fontId="4" fillId="2" borderId="0" xfId="0" applyNumberFormat="1" applyFont="1" applyFill="1" applyAlignment="1">
      <alignment horizontal="center"/>
    </xf>
    <xf numFmtId="171" fontId="3" fillId="2" borderId="3" xfId="1" applyFont="1" applyFill="1" applyBorder="1" applyAlignment="1">
      <alignment horizontal="center"/>
    </xf>
    <xf numFmtId="171" fontId="4" fillId="2" borderId="0" xfId="1" applyFont="1" applyFill="1" applyAlignment="1">
      <alignment horizontal="right"/>
    </xf>
    <xf numFmtId="0" fontId="3" fillId="2" borderId="0" xfId="0" applyFont="1" applyFill="1" applyAlignment="1">
      <alignment horizontal="center"/>
    </xf>
    <xf numFmtId="171" fontId="3" fillId="2" borderId="0" xfId="1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12" fillId="2" borderId="0" xfId="0" applyFont="1" applyFill="1" applyBorder="1"/>
    <xf numFmtId="0" fontId="4" fillId="2" borderId="0" xfId="0" applyFont="1" applyFill="1" applyBorder="1" applyAlignment="1">
      <alignment horizontal="center"/>
    </xf>
    <xf numFmtId="171" fontId="4" fillId="2" borderId="0" xfId="1" applyFont="1" applyFill="1" applyBorder="1" applyAlignment="1">
      <alignment horizontal="right"/>
    </xf>
    <xf numFmtId="178" fontId="4" fillId="2" borderId="0" xfId="0" applyNumberFormat="1" applyFont="1" applyFill="1" applyAlignment="1">
      <alignment horizontal="center"/>
    </xf>
    <xf numFmtId="171" fontId="3" fillId="2" borderId="0" xfId="1" applyFont="1" applyFill="1" applyAlignment="1">
      <alignment horizontal="center"/>
    </xf>
    <xf numFmtId="0" fontId="15" fillId="2" borderId="0" xfId="0" applyFont="1" applyFill="1"/>
    <xf numFmtId="178" fontId="16" fillId="2" borderId="0" xfId="0" applyNumberFormat="1" applyFont="1" applyFill="1" applyAlignment="1">
      <alignment horizontal="center"/>
    </xf>
    <xf numFmtId="171" fontId="16" fillId="2" borderId="0" xfId="1" applyFont="1" applyFill="1" applyAlignment="1">
      <alignment horizontal="center"/>
    </xf>
    <xf numFmtId="171" fontId="16" fillId="2" borderId="0" xfId="1" applyFont="1" applyFill="1" applyAlignment="1">
      <alignment horizontal="right"/>
    </xf>
    <xf numFmtId="0" fontId="16" fillId="2" borderId="0" xfId="0" applyFont="1" applyFill="1" applyAlignment="1">
      <alignment horizontal="center"/>
    </xf>
    <xf numFmtId="171" fontId="16" fillId="2" borderId="0" xfId="1" applyFont="1" applyFill="1" applyBorder="1" applyAlignment="1">
      <alignment horizontal="center"/>
    </xf>
    <xf numFmtId="171" fontId="16" fillId="2" borderId="0" xfId="0" applyNumberFormat="1" applyFont="1" applyFill="1" applyAlignment="1">
      <alignment horizontal="center"/>
    </xf>
    <xf numFmtId="171" fontId="16" fillId="2" borderId="4" xfId="1" applyFont="1" applyFill="1" applyBorder="1" applyAlignment="1">
      <alignment horizontal="center"/>
    </xf>
    <xf numFmtId="171" fontId="16" fillId="2" borderId="5" xfId="1" applyFont="1" applyFill="1" applyBorder="1" applyAlignment="1">
      <alignment horizontal="center"/>
    </xf>
    <xf numFmtId="171" fontId="16" fillId="2" borderId="4" xfId="0" applyNumberFormat="1" applyFont="1" applyFill="1" applyBorder="1" applyAlignment="1"/>
    <xf numFmtId="171" fontId="4" fillId="2" borderId="0" xfId="0" applyNumberFormat="1" applyFont="1" applyFill="1" applyBorder="1" applyAlignment="1"/>
    <xf numFmtId="171" fontId="4" fillId="2" borderId="0" xfId="0" applyNumberFormat="1" applyFont="1" applyFill="1" applyAlignment="1"/>
    <xf numFmtId="171" fontId="4" fillId="2" borderId="0" xfId="0" applyNumberFormat="1" applyFont="1" applyFill="1" applyAlignment="1">
      <alignment horizontal="right"/>
    </xf>
    <xf numFmtId="0" fontId="4" fillId="3" borderId="0" xfId="0" applyFont="1" applyFill="1" applyAlignment="1">
      <alignment horizontal="center"/>
    </xf>
    <xf numFmtId="171" fontId="4" fillId="3" borderId="0" xfId="0" applyNumberFormat="1" applyFont="1" applyFill="1" applyAlignment="1">
      <alignment horizontal="right"/>
    </xf>
    <xf numFmtId="0" fontId="0" fillId="3" borderId="0" xfId="0" applyFill="1"/>
    <xf numFmtId="171" fontId="4" fillId="2" borderId="0" xfId="1" applyFont="1" applyFill="1" applyAlignment="1">
      <alignment horizontal="center"/>
    </xf>
    <xf numFmtId="171" fontId="4" fillId="3" borderId="0" xfId="1" applyFont="1" applyFill="1" applyAlignment="1">
      <alignment horizontal="center"/>
    </xf>
    <xf numFmtId="0" fontId="6" fillId="4" borderId="2" xfId="0" applyFont="1" applyFill="1" applyBorder="1" applyAlignment="1">
      <alignment horizontal="center"/>
    </xf>
    <xf numFmtId="0" fontId="17" fillId="4" borderId="6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0"/>
  <sheetViews>
    <sheetView tabSelected="1" zoomScaleNormal="100" workbookViewId="0">
      <selection activeCell="A3" sqref="A3"/>
    </sheetView>
  </sheetViews>
  <sheetFormatPr defaultRowHeight="12.75"/>
  <cols>
    <col min="1" max="1" width="31.42578125" customWidth="1"/>
    <col min="2" max="2" width="6.5703125" customWidth="1"/>
    <col min="3" max="3" width="7.85546875" customWidth="1"/>
    <col min="4" max="4" width="18.28515625" customWidth="1"/>
    <col min="5" max="5" width="7.85546875" customWidth="1"/>
    <col min="6" max="6" width="16.5703125" customWidth="1"/>
    <col min="7" max="7" width="6.28515625" customWidth="1"/>
    <col min="8" max="8" width="16.5703125" customWidth="1"/>
    <col min="9" max="9" width="8.28515625" customWidth="1"/>
    <col min="10" max="10" width="16" customWidth="1"/>
    <col min="11" max="11" width="17.7109375" customWidth="1"/>
    <col min="12" max="12" width="16.28515625" customWidth="1"/>
    <col min="13" max="13" width="17.140625" customWidth="1"/>
    <col min="14" max="14" width="16.5703125" customWidth="1"/>
    <col min="15" max="15" width="14.85546875" customWidth="1"/>
    <col min="16" max="16" width="14.5703125" customWidth="1"/>
    <col min="17" max="17" width="17.7109375" customWidth="1"/>
    <col min="18" max="18" width="18.28515625" customWidth="1"/>
    <col min="19" max="19" width="18.42578125" customWidth="1"/>
    <col min="20" max="20" width="19" customWidth="1"/>
    <col min="21" max="21" width="4.7109375" customWidth="1"/>
    <col min="22" max="22" width="16.85546875" customWidth="1"/>
    <col min="23" max="23" width="3.28515625" customWidth="1"/>
    <col min="24" max="24" width="17" customWidth="1"/>
    <col min="25" max="25" width="18.5703125" customWidth="1"/>
  </cols>
  <sheetData>
    <row r="1" spans="1:25" ht="35.1" customHeight="1">
      <c r="A1" s="65" t="s">
        <v>17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</row>
    <row r="2" spans="1:25" ht="22.9" customHeight="1" thickBot="1">
      <c r="A2" s="66" t="s">
        <v>16</v>
      </c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</row>
    <row r="3" spans="1:25" ht="19.899999999999999" customHeight="1" thickTop="1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</row>
    <row r="4" spans="1:25" s="26" customFormat="1" ht="19.899999999999999" customHeight="1">
      <c r="B4" s="27" t="s">
        <v>3</v>
      </c>
      <c r="C4" s="28" t="s">
        <v>11</v>
      </c>
      <c r="D4" s="29">
        <v>2022</v>
      </c>
      <c r="E4" s="28" t="s">
        <v>11</v>
      </c>
      <c r="F4" s="29">
        <v>2021</v>
      </c>
      <c r="G4" s="28" t="s">
        <v>11</v>
      </c>
      <c r="H4" s="29">
        <v>2020</v>
      </c>
      <c r="I4" s="30" t="s">
        <v>11</v>
      </c>
      <c r="J4" s="29">
        <v>2019</v>
      </c>
      <c r="K4" s="29">
        <v>2018</v>
      </c>
      <c r="L4" s="29">
        <v>2017</v>
      </c>
      <c r="M4" s="29">
        <v>2016</v>
      </c>
      <c r="N4" s="29">
        <v>2015</v>
      </c>
      <c r="O4" s="29">
        <v>2014</v>
      </c>
      <c r="P4" s="29">
        <v>2013</v>
      </c>
      <c r="Q4" s="29">
        <v>2012</v>
      </c>
      <c r="R4" s="29">
        <v>2011</v>
      </c>
      <c r="S4" s="29">
        <v>2010</v>
      </c>
      <c r="T4" s="29" t="s">
        <v>7</v>
      </c>
      <c r="U4" s="31"/>
      <c r="V4" s="32"/>
      <c r="W4" s="31"/>
      <c r="X4" s="32"/>
      <c r="Y4" s="33"/>
    </row>
    <row r="5" spans="1:25" ht="19.899999999999999" customHeight="1">
      <c r="A5" s="21" t="s">
        <v>0</v>
      </c>
      <c r="B5" s="3">
        <v>1</v>
      </c>
      <c r="C5" s="3"/>
      <c r="D5" s="15">
        <v>2530323.81</v>
      </c>
      <c r="E5" s="3"/>
      <c r="F5" s="15">
        <v>2889934.17</v>
      </c>
      <c r="G5" s="3"/>
      <c r="H5" s="15">
        <v>3540411.51</v>
      </c>
      <c r="I5" s="13"/>
      <c r="J5" s="15">
        <v>3381540.62</v>
      </c>
      <c r="K5" s="15">
        <v>3269185.76</v>
      </c>
      <c r="L5" s="15">
        <v>3599922.76</v>
      </c>
      <c r="M5" s="15">
        <v>3498175.82</v>
      </c>
      <c r="N5" s="15">
        <v>4448249.4800000004</v>
      </c>
      <c r="O5" s="15">
        <v>6982799.7999999998</v>
      </c>
      <c r="P5" s="15">
        <v>6544735.71</v>
      </c>
      <c r="Q5" s="12">
        <v>6082094.5800000001</v>
      </c>
      <c r="R5" s="12">
        <v>4560255.7300000004</v>
      </c>
      <c r="S5" s="6">
        <v>2529657.04</v>
      </c>
      <c r="T5" s="12">
        <v>546549</v>
      </c>
      <c r="U5" s="2"/>
      <c r="V5" s="6"/>
      <c r="W5" s="2"/>
      <c r="X5" s="6"/>
      <c r="Y5" s="5"/>
    </row>
    <row r="6" spans="1:25" s="26" customFormat="1" ht="19.899999999999999" customHeight="1" thickBot="1">
      <c r="A6" s="34" t="s">
        <v>9</v>
      </c>
      <c r="B6" s="35"/>
      <c r="C6" s="63">
        <v>63.55</v>
      </c>
      <c r="D6" s="37">
        <v>-1608084.96</v>
      </c>
      <c r="E6" s="59">
        <v>64</v>
      </c>
      <c r="F6" s="37">
        <v>-1849631.48</v>
      </c>
      <c r="G6" s="36">
        <v>66</v>
      </c>
      <c r="H6" s="37">
        <v>-2327132.15</v>
      </c>
      <c r="I6" s="38">
        <f>2185730.63/J5*100</f>
        <v>64.63712477894174</v>
      </c>
      <c r="J6" s="37">
        <v>-2185730.63</v>
      </c>
      <c r="K6" s="37">
        <v>-2145831.41</v>
      </c>
      <c r="L6" s="37">
        <v>-2406588.21</v>
      </c>
      <c r="M6" s="37">
        <v>-2418893.81</v>
      </c>
      <c r="N6" s="37">
        <v>-3110257.42</v>
      </c>
      <c r="O6" s="25">
        <v>-5450553.2999999998</v>
      </c>
      <c r="P6" s="25">
        <v>-5129108.37</v>
      </c>
      <c r="Q6" s="25">
        <v>-4912262.93</v>
      </c>
      <c r="R6" s="25">
        <v>-3629287.11</v>
      </c>
      <c r="S6" s="25">
        <v>-1922545.32</v>
      </c>
      <c r="T6" s="25">
        <v>-365829.06</v>
      </c>
      <c r="U6" s="39"/>
      <c r="V6" s="40"/>
      <c r="W6" s="41"/>
      <c r="X6" s="40"/>
      <c r="Y6" s="33"/>
    </row>
    <row r="7" spans="1:25" ht="19.899999999999999" customHeight="1">
      <c r="A7" s="21" t="s">
        <v>1</v>
      </c>
      <c r="B7" s="3">
        <v>2</v>
      </c>
      <c r="C7" s="64">
        <v>36.450000000000003</v>
      </c>
      <c r="D7" s="22">
        <f>SUM(D5:D6)</f>
        <v>922238.85000000009</v>
      </c>
      <c r="E7" s="61">
        <f>F7/2889934.17*100</f>
        <v>35.997452841633418</v>
      </c>
      <c r="F7" s="22">
        <f>SUM(F5:F6)</f>
        <v>1040302.69</v>
      </c>
      <c r="G7" s="24">
        <f>H7/H5*100</f>
        <v>34.269444570865716</v>
      </c>
      <c r="H7" s="22">
        <f>SUM(H5:H6)</f>
        <v>1213279.3599999999</v>
      </c>
      <c r="I7" s="23">
        <f>J7/J5*100</f>
        <v>35.362875221058268</v>
      </c>
      <c r="J7" s="22">
        <f>SUM(J5:J6)</f>
        <v>1195809.9900000002</v>
      </c>
      <c r="K7" s="22">
        <f>SUM(K5:K6)</f>
        <v>1123354.3499999996</v>
      </c>
      <c r="L7" s="22">
        <f>SUM(L5:L6)</f>
        <v>1193334.5499999998</v>
      </c>
      <c r="M7" s="22">
        <f t="shared" ref="M7:R7" si="0">SUM(M5:M6)</f>
        <v>1079282.0099999998</v>
      </c>
      <c r="N7" s="22">
        <f t="shared" si="0"/>
        <v>1337992.0600000005</v>
      </c>
      <c r="O7" s="22">
        <f t="shared" si="0"/>
        <v>1532246.5</v>
      </c>
      <c r="P7" s="22">
        <f t="shared" si="0"/>
        <v>1415627.3399999999</v>
      </c>
      <c r="Q7" s="22">
        <f t="shared" si="0"/>
        <v>1169831.6500000004</v>
      </c>
      <c r="R7" s="22">
        <f t="shared" si="0"/>
        <v>930968.62000000058</v>
      </c>
      <c r="S7" s="22">
        <f>SUM(S5:S6)</f>
        <v>607111.72</v>
      </c>
      <c r="T7" s="22">
        <f>SUM(T5:T6)</f>
        <v>180719.94</v>
      </c>
      <c r="U7" s="3"/>
      <c r="V7" s="9"/>
      <c r="W7" s="3"/>
      <c r="X7" s="6"/>
      <c r="Y7" s="5"/>
    </row>
    <row r="8" spans="1:25" s="26" customFormat="1" ht="19.899999999999999" customHeight="1">
      <c r="A8" s="42" t="s">
        <v>4</v>
      </c>
      <c r="B8" s="43"/>
      <c r="C8" s="63">
        <f t="shared" ref="C8:C16" si="1">D8/2530323.81*100</f>
        <v>0</v>
      </c>
      <c r="D8" s="40"/>
      <c r="E8" s="59">
        <f>F8/2889934.17*100</f>
        <v>0</v>
      </c>
      <c r="F8" s="40"/>
      <c r="G8" s="43"/>
      <c r="H8" s="40"/>
      <c r="I8" s="44"/>
      <c r="J8" s="40"/>
      <c r="K8" s="40">
        <v>2735.26</v>
      </c>
      <c r="L8" s="40">
        <v>21087.23</v>
      </c>
      <c r="M8" s="40">
        <v>49998.66</v>
      </c>
      <c r="N8" s="40">
        <v>49130.42</v>
      </c>
      <c r="O8" s="40">
        <v>75705.09</v>
      </c>
      <c r="P8" s="40">
        <v>94480.31</v>
      </c>
      <c r="Q8" s="40">
        <v>55837.37</v>
      </c>
      <c r="R8" s="40">
        <v>89758.63</v>
      </c>
      <c r="S8" s="40">
        <v>48734.37</v>
      </c>
      <c r="T8" s="40">
        <v>489</v>
      </c>
      <c r="U8" s="43"/>
      <c r="V8" s="40"/>
      <c r="W8" s="43"/>
      <c r="X8" s="40"/>
      <c r="Y8" s="33"/>
    </row>
    <row r="9" spans="1:25" ht="19.899999999999999" customHeight="1">
      <c r="A9" s="1"/>
      <c r="B9" s="4"/>
      <c r="C9" s="64">
        <f t="shared" si="1"/>
        <v>0</v>
      </c>
      <c r="D9" s="9"/>
      <c r="E9" s="61">
        <f>F9/2889934.17*100</f>
        <v>0</v>
      </c>
      <c r="F9" s="9"/>
      <c r="G9" s="4"/>
      <c r="H9" s="9"/>
      <c r="I9" s="18"/>
      <c r="J9" s="9"/>
      <c r="K9" s="9"/>
      <c r="L9" s="9"/>
      <c r="M9" s="9"/>
      <c r="N9" s="9"/>
      <c r="O9" s="9"/>
      <c r="P9" s="9"/>
      <c r="Q9" s="9"/>
      <c r="R9" s="9"/>
      <c r="S9" s="9"/>
      <c r="T9" s="10"/>
      <c r="U9" s="4"/>
      <c r="V9" s="9"/>
      <c r="W9" s="4"/>
      <c r="X9" s="9"/>
      <c r="Y9" s="5"/>
    </row>
    <row r="10" spans="1:25" s="26" customFormat="1" ht="19.899999999999999" customHeight="1">
      <c r="A10" s="26" t="s">
        <v>5</v>
      </c>
      <c r="B10" s="35"/>
      <c r="C10" s="64">
        <v>12.3</v>
      </c>
      <c r="D10" s="40">
        <v>-311333.82</v>
      </c>
      <c r="E10" s="59">
        <v>8.42</v>
      </c>
      <c r="F10" s="40">
        <v>-243399.32</v>
      </c>
      <c r="G10" s="45">
        <v>7.45</v>
      </c>
      <c r="H10" s="40">
        <v>-263797</v>
      </c>
      <c r="I10" s="38">
        <f>288652/J5*100</f>
        <v>8.536109201018558</v>
      </c>
      <c r="J10" s="40">
        <v>-288652</v>
      </c>
      <c r="K10" s="40">
        <v>-276525</v>
      </c>
      <c r="L10" s="40">
        <v>-283727</v>
      </c>
      <c r="M10" s="40">
        <v>-248001</v>
      </c>
      <c r="N10" s="40">
        <v>-399332</v>
      </c>
      <c r="O10" s="46">
        <v>-392446</v>
      </c>
      <c r="P10" s="46">
        <v>-292831.25</v>
      </c>
      <c r="Q10" s="46">
        <v>-259997.55</v>
      </c>
      <c r="R10" s="46">
        <v>-237603.5</v>
      </c>
      <c r="S10" s="46">
        <v>-188915</v>
      </c>
      <c r="T10" s="46">
        <v>-99532</v>
      </c>
      <c r="U10" s="39"/>
      <c r="V10" s="40"/>
      <c r="W10" s="39"/>
      <c r="X10" s="46"/>
      <c r="Y10" s="33"/>
    </row>
    <row r="11" spans="1:25" ht="19.899999999999999" customHeight="1" thickBot="1">
      <c r="A11" t="s">
        <v>2</v>
      </c>
      <c r="B11" s="3"/>
      <c r="C11" s="64">
        <v>20.43</v>
      </c>
      <c r="D11" s="7">
        <v>-516933.09</v>
      </c>
      <c r="E11" s="61">
        <v>21.57</v>
      </c>
      <c r="F11" s="7">
        <v>-623223.04000000004</v>
      </c>
      <c r="G11" s="60">
        <v>17.100000000000001</v>
      </c>
      <c r="H11" s="7">
        <v>-606697.80000000005</v>
      </c>
      <c r="I11" s="17">
        <f>644862.02/J5*100</f>
        <v>19.070065761918897</v>
      </c>
      <c r="J11" s="25">
        <v>-644862.02</v>
      </c>
      <c r="K11" s="7">
        <v>-608287.41</v>
      </c>
      <c r="L11" s="7">
        <v>-668132.91</v>
      </c>
      <c r="M11" s="7">
        <v>-631974.28</v>
      </c>
      <c r="N11" s="7">
        <v>-727778.97</v>
      </c>
      <c r="O11" s="7">
        <v>-802377.84</v>
      </c>
      <c r="P11" s="7">
        <v>-709027.32</v>
      </c>
      <c r="Q11" s="7">
        <v>-574701.14</v>
      </c>
      <c r="R11" s="7">
        <v>-527450.79</v>
      </c>
      <c r="S11" s="7">
        <v>-480748.57</v>
      </c>
      <c r="T11" s="7">
        <v>-190287.93</v>
      </c>
      <c r="U11" s="2"/>
      <c r="V11" s="9"/>
      <c r="W11" s="11"/>
      <c r="X11" s="9"/>
      <c r="Y11" s="5"/>
    </row>
    <row r="12" spans="1:25" s="26" customFormat="1" ht="19.899999999999999" customHeight="1">
      <c r="A12" s="47" t="s">
        <v>15</v>
      </c>
      <c r="B12" s="35">
        <v>3</v>
      </c>
      <c r="C12" s="63">
        <f t="shared" si="1"/>
        <v>3.7138306025741428</v>
      </c>
      <c r="D12" s="49">
        <f>SUM(D7:D11)</f>
        <v>93971.94</v>
      </c>
      <c r="E12" s="59">
        <f t="shared" ref="E12:E18" si="2">F12/2889934.17*100</f>
        <v>6.0098368953504515</v>
      </c>
      <c r="F12" s="49">
        <f>SUM(F7:F11)</f>
        <v>173680.32999999984</v>
      </c>
      <c r="G12" s="48">
        <f>H12/H5*100</f>
        <v>9.6820541632461197</v>
      </c>
      <c r="H12" s="49">
        <f>SUM(H7:H11)</f>
        <v>342784.55999999982</v>
      </c>
      <c r="I12" s="50">
        <f>J12/J5*100</f>
        <v>7.7567002581208149</v>
      </c>
      <c r="J12" s="49">
        <f>SUM(J7:J11)</f>
        <v>262295.9700000002</v>
      </c>
      <c r="K12" s="49">
        <f>SUM(K7:K11)</f>
        <v>241277.1999999996</v>
      </c>
      <c r="L12" s="49">
        <f>SUM(L7:L11)</f>
        <v>262561.86999999976</v>
      </c>
      <c r="M12" s="49">
        <f t="shared" ref="M12:R12" si="3">SUM(M7:M11)</f>
        <v>249305.38999999966</v>
      </c>
      <c r="N12" s="49">
        <f t="shared" si="3"/>
        <v>260011.51000000047</v>
      </c>
      <c r="O12" s="49">
        <f t="shared" si="3"/>
        <v>413127.75000000012</v>
      </c>
      <c r="P12" s="49">
        <f t="shared" si="3"/>
        <v>508249.07999999996</v>
      </c>
      <c r="Q12" s="49">
        <f t="shared" si="3"/>
        <v>390970.33000000042</v>
      </c>
      <c r="R12" s="49">
        <f t="shared" si="3"/>
        <v>255672.96000000054</v>
      </c>
      <c r="S12" s="49">
        <f>SUM(S7:S11)</f>
        <v>-13817.48000000004</v>
      </c>
      <c r="T12" s="49">
        <f>SUM(T7:T11)</f>
        <v>-108610.98999999999</v>
      </c>
      <c r="U12" s="39"/>
      <c r="V12" s="40"/>
      <c r="W12" s="39"/>
      <c r="X12" s="46"/>
      <c r="Y12" s="33"/>
    </row>
    <row r="13" spans="1:25" ht="19.899999999999999" customHeight="1">
      <c r="A13" t="s">
        <v>8</v>
      </c>
      <c r="B13" s="3"/>
      <c r="C13" s="64">
        <f t="shared" si="1"/>
        <v>0</v>
      </c>
      <c r="D13" s="9"/>
      <c r="E13" s="61">
        <f t="shared" si="2"/>
        <v>0</v>
      </c>
      <c r="F13" s="9"/>
      <c r="G13" s="3"/>
      <c r="H13" s="9"/>
      <c r="I13" s="18"/>
      <c r="J13" s="9"/>
      <c r="K13" s="9">
        <v>-14212.59</v>
      </c>
      <c r="L13" s="9">
        <v>-14603.83</v>
      </c>
      <c r="M13" s="9">
        <v>-11280.37</v>
      </c>
      <c r="N13" s="9">
        <v>-12307.51</v>
      </c>
      <c r="O13" s="9">
        <v>-15407.41</v>
      </c>
      <c r="P13" s="9">
        <v>-19650.3</v>
      </c>
      <c r="Q13" s="9">
        <v>-23937.5</v>
      </c>
      <c r="R13" s="9">
        <v>-19969.939999999999</v>
      </c>
      <c r="S13" s="9">
        <v>-16974.490000000002</v>
      </c>
      <c r="T13" s="9"/>
      <c r="U13" s="2"/>
      <c r="V13" s="9"/>
      <c r="W13" s="2"/>
      <c r="X13" s="6"/>
      <c r="Y13" s="5"/>
    </row>
    <row r="14" spans="1:25" s="26" customFormat="1" ht="19.899999999999999" customHeight="1">
      <c r="A14" s="26" t="s">
        <v>6</v>
      </c>
      <c r="B14" s="35"/>
      <c r="C14" s="63">
        <v>0.2</v>
      </c>
      <c r="D14" s="40">
        <v>-7026.32</v>
      </c>
      <c r="E14" s="59">
        <v>0.49</v>
      </c>
      <c r="F14" s="40">
        <v>-14096.71</v>
      </c>
      <c r="G14" s="35">
        <v>0.84</v>
      </c>
      <c r="H14" s="40">
        <v>-29804.35</v>
      </c>
      <c r="I14" s="44">
        <f>24924.05/J5*100</f>
        <v>0.73706197265789453</v>
      </c>
      <c r="J14" s="40">
        <v>-24924.05</v>
      </c>
      <c r="K14" s="40">
        <v>-21576.28</v>
      </c>
      <c r="L14" s="40">
        <v>-23561.62</v>
      </c>
      <c r="M14" s="40">
        <v>-22617.759999999998</v>
      </c>
      <c r="N14" s="40">
        <v>-23537.49</v>
      </c>
      <c r="O14" s="40">
        <v>-31157.82</v>
      </c>
      <c r="P14" s="40">
        <v>-38277.32</v>
      </c>
      <c r="Q14" s="40">
        <v>-28753.72</v>
      </c>
      <c r="R14" s="40">
        <v>-7544.25</v>
      </c>
      <c r="S14" s="40"/>
      <c r="T14" s="40"/>
      <c r="U14" s="39"/>
      <c r="V14" s="40"/>
      <c r="W14" s="39"/>
      <c r="X14" s="40"/>
      <c r="Y14" s="33"/>
    </row>
    <row r="15" spans="1:25" ht="19.899999999999999" customHeight="1">
      <c r="A15" s="14" t="s">
        <v>12</v>
      </c>
      <c r="B15" s="3"/>
      <c r="C15" s="64">
        <v>0.66</v>
      </c>
      <c r="D15" s="9">
        <v>-16749.349999999999</v>
      </c>
      <c r="E15" s="61">
        <v>0.5</v>
      </c>
      <c r="F15" s="9">
        <v>-14367.01</v>
      </c>
      <c r="G15" s="3">
        <v>0.43</v>
      </c>
      <c r="H15" s="9">
        <v>-15220.54</v>
      </c>
      <c r="I15" s="17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2"/>
      <c r="V15" s="9"/>
      <c r="W15" s="2"/>
      <c r="X15" s="9"/>
      <c r="Y15" s="5"/>
    </row>
    <row r="16" spans="1:25" s="26" customFormat="1" ht="19.899999999999999" customHeight="1">
      <c r="A16" s="47" t="s">
        <v>13</v>
      </c>
      <c r="B16" s="35">
        <v>4</v>
      </c>
      <c r="C16" s="63">
        <f t="shared" si="1"/>
        <v>2.7742010616419877</v>
      </c>
      <c r="D16" s="52">
        <f>SUM(D12:D15)</f>
        <v>70196.26999999999</v>
      </c>
      <c r="E16" s="59">
        <f t="shared" si="2"/>
        <v>5.024910653933679</v>
      </c>
      <c r="F16" s="52">
        <f>SUM(F12:F15)</f>
        <v>145216.60999999984</v>
      </c>
      <c r="G16" s="51">
        <f>H16/H5*100</f>
        <v>8.4103124498089734</v>
      </c>
      <c r="H16" s="52">
        <f>SUM(H12:H15)</f>
        <v>297759.66999999987</v>
      </c>
      <c r="I16" s="38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39"/>
      <c r="V16" s="40"/>
      <c r="W16" s="39"/>
      <c r="X16" s="40"/>
      <c r="Y16" s="33"/>
    </row>
    <row r="17" spans="1:25" ht="19.899999999999999" customHeight="1" thickBot="1">
      <c r="A17" s="14" t="s">
        <v>14</v>
      </c>
      <c r="B17" s="3"/>
      <c r="C17" s="64">
        <v>4.9000000000000004</v>
      </c>
      <c r="D17" s="9">
        <v>-3278.95</v>
      </c>
      <c r="E17" s="61"/>
      <c r="F17" s="9">
        <v>-10962.2</v>
      </c>
      <c r="G17" s="3">
        <v>4.9000000000000004</v>
      </c>
      <c r="H17" s="9">
        <v>-13908.7</v>
      </c>
      <c r="I17" s="17"/>
      <c r="J17" s="9"/>
      <c r="K17" s="9"/>
      <c r="L17" s="9"/>
      <c r="M17" s="9"/>
      <c r="N17" s="9"/>
      <c r="O17" s="20"/>
      <c r="P17" s="9"/>
      <c r="Q17" s="9"/>
      <c r="R17" s="9"/>
      <c r="S17" s="9"/>
      <c r="T17" s="9"/>
      <c r="U17" s="2"/>
      <c r="V17" s="9"/>
      <c r="W17" s="2"/>
      <c r="X17" s="9"/>
      <c r="Y17" s="5"/>
    </row>
    <row r="18" spans="1:25" s="26" customFormat="1" ht="19.899999999999999" customHeight="1" thickBot="1">
      <c r="A18" s="47" t="s">
        <v>10</v>
      </c>
      <c r="B18" s="35">
        <v>5</v>
      </c>
      <c r="C18" s="38">
        <f>D18/D5*100</f>
        <v>2.6446148803381804</v>
      </c>
      <c r="D18" s="54">
        <f>SUM(D16:D17)</f>
        <v>66917.319999999992</v>
      </c>
      <c r="E18" s="59">
        <f t="shared" si="2"/>
        <v>4.6455871346024402</v>
      </c>
      <c r="F18" s="54">
        <f>SUM(F16:F17)</f>
        <v>134254.40999999983</v>
      </c>
      <c r="G18" s="53">
        <f>H18/H5*100</f>
        <v>8.0174569876483055</v>
      </c>
      <c r="H18" s="54">
        <f>SUM(H16:H17)</f>
        <v>283850.96999999986</v>
      </c>
      <c r="I18" s="50">
        <f>J18/J5*100</f>
        <v>7.0196382854629205</v>
      </c>
      <c r="J18" s="54">
        <f>SUM(J12:J14)</f>
        <v>237371.92000000022</v>
      </c>
      <c r="K18" s="54">
        <f>SUM(K12:K14)</f>
        <v>205488.32999999961</v>
      </c>
      <c r="L18" s="54">
        <f>SUM(L12:L14)</f>
        <v>224396.41999999978</v>
      </c>
      <c r="M18" s="54">
        <f t="shared" ref="M18:R18" si="4">SUM(M12:M14)</f>
        <v>215407.25999999966</v>
      </c>
      <c r="N18" s="54">
        <f t="shared" si="4"/>
        <v>224166.51000000047</v>
      </c>
      <c r="O18" s="55">
        <f t="shared" si="4"/>
        <v>366562.52000000014</v>
      </c>
      <c r="P18" s="54">
        <f t="shared" si="4"/>
        <v>450321.45999999996</v>
      </c>
      <c r="Q18" s="55">
        <f t="shared" si="4"/>
        <v>338279.11000000045</v>
      </c>
      <c r="R18" s="55">
        <f t="shared" si="4"/>
        <v>228158.77000000054</v>
      </c>
      <c r="S18" s="56">
        <f>SUM(S12:S14)</f>
        <v>-30791.970000000041</v>
      </c>
      <c r="T18" s="54">
        <f>SUM(T12:T14)</f>
        <v>-108610.98999999999</v>
      </c>
      <c r="U18" s="35"/>
      <c r="V18" s="57"/>
      <c r="W18" s="35"/>
      <c r="X18" s="58"/>
      <c r="Y18" s="33"/>
    </row>
    <row r="19" spans="1:25" ht="35.1" customHeight="1" thickTop="1">
      <c r="P19" s="16"/>
    </row>
    <row r="20" spans="1:25">
      <c r="B20" s="62"/>
      <c r="C20" s="62"/>
      <c r="D20" s="62"/>
      <c r="I20" s="19"/>
    </row>
  </sheetData>
  <mergeCells count="2">
    <mergeCell ref="A1:X1"/>
    <mergeCell ref="A2:X2"/>
  </mergeCells>
  <phoneticPr fontId="0" type="noConversion"/>
  <pageMargins left="0.87" right="0.5" top="0.71" bottom="0.71" header="0.5" footer="0.5"/>
  <pageSetup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98se</dc:creator>
  <cp:lastModifiedBy>pc</cp:lastModifiedBy>
  <cp:lastPrinted>2011-02-15T06:05:33Z</cp:lastPrinted>
  <dcterms:created xsi:type="dcterms:W3CDTF">2005-02-14T15:19:54Z</dcterms:created>
  <dcterms:modified xsi:type="dcterms:W3CDTF">2023-06-10T18:00:11Z</dcterms:modified>
</cp:coreProperties>
</file>