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lean up P&amp;L\"/>
    </mc:Choice>
  </mc:AlternateContent>
  <xr:revisionPtr revIDLastSave="0" documentId="8_{3293DDFC-EED7-48B2-8CF3-5EF446AF7F89}" xr6:coauthVersionLast="47" xr6:coauthVersionMax="47" xr10:uidLastSave="{00000000-0000-0000-0000-000000000000}"/>
  <bookViews>
    <workbookView xWindow="-120" yWindow="-120" windowWidth="29040" windowHeight="159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12" i="1"/>
  <c r="D7" i="1"/>
  <c r="D11" i="1"/>
  <c r="E12" i="1"/>
  <c r="E8" i="1"/>
  <c r="F7" i="1"/>
  <c r="F11" i="1"/>
  <c r="E7" i="1"/>
  <c r="H7" i="1"/>
  <c r="H11" i="1"/>
  <c r="G11" i="1"/>
  <c r="I13" i="1"/>
  <c r="I10" i="1"/>
  <c r="I9" i="1"/>
  <c r="I6" i="1"/>
  <c r="J7" i="1"/>
  <c r="J11" i="1"/>
  <c r="K7" i="1"/>
  <c r="K11" i="1"/>
  <c r="K17" i="1"/>
  <c r="L7" i="1"/>
  <c r="L11" i="1"/>
  <c r="L17" i="1"/>
  <c r="M7" i="1"/>
  <c r="M11" i="1"/>
  <c r="M17" i="1"/>
  <c r="N11" i="1"/>
  <c r="N17" i="1"/>
  <c r="N7" i="1"/>
  <c r="O7" i="1"/>
  <c r="O11" i="1"/>
  <c r="O17" i="1"/>
  <c r="P7" i="1"/>
  <c r="P11" i="1"/>
  <c r="P17" i="1"/>
  <c r="Q7" i="1"/>
  <c r="Q11" i="1"/>
  <c r="Q17" i="1"/>
  <c r="R7" i="1"/>
  <c r="R11" i="1"/>
  <c r="R17" i="1"/>
  <c r="S7" i="1"/>
  <c r="S11" i="1"/>
  <c r="S17" i="1"/>
  <c r="T7" i="1"/>
  <c r="T11" i="1"/>
  <c r="T17" i="1"/>
  <c r="V7" i="1"/>
  <c r="V11" i="1"/>
  <c r="V17" i="1"/>
  <c r="H15" i="1"/>
  <c r="H17" i="1"/>
  <c r="G17" i="1"/>
  <c r="I11" i="1"/>
  <c r="J17" i="1"/>
  <c r="I17" i="1"/>
  <c r="F15" i="1"/>
  <c r="E11" i="1"/>
  <c r="D15" i="1"/>
  <c r="C11" i="1"/>
  <c r="G15" i="1"/>
  <c r="I7" i="1"/>
  <c r="D17" i="1"/>
  <c r="C17" i="1"/>
  <c r="C15" i="1"/>
  <c r="E15" i="1"/>
  <c r="F17" i="1"/>
  <c r="E17" i="1"/>
</calcChain>
</file>

<file path=xl/sharedStrings.xml><?xml version="1.0" encoding="utf-8"?>
<sst xmlns="http://schemas.openxmlformats.org/spreadsheetml/2006/main" count="20" uniqueCount="17">
  <si>
    <t xml:space="preserve">SALES </t>
  </si>
  <si>
    <t xml:space="preserve">GROSS PROFIT </t>
  </si>
  <si>
    <t>GENERAL &amp; ADM EXPENSES</t>
  </si>
  <si>
    <t>Notes</t>
  </si>
  <si>
    <t>OTHER INCOME</t>
  </si>
  <si>
    <t>SALARY PAID TO EMPLOYEES</t>
  </si>
  <si>
    <t xml:space="preserve">LESS: COST OF SALES </t>
  </si>
  <si>
    <t>LESS: SUNDRY EXPENSES</t>
  </si>
  <si>
    <t>LESS: MANAGEMENT FEES</t>
  </si>
  <si>
    <t>NET PROFIT</t>
  </si>
  <si>
    <t>%</t>
  </si>
  <si>
    <t>LESS: DEPRECIATION + AMORT</t>
  </si>
  <si>
    <t>PROFIT BEFORE TAX</t>
  </si>
  <si>
    <t>EBITDA</t>
  </si>
  <si>
    <t>LESS TAX PAYABLE</t>
  </si>
  <si>
    <t>INCOME STATEMENT AS ON DECEMBER 31ST 2022</t>
  </si>
  <si>
    <t>Store-3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</si>
</sst>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(* #,##0.00_);_(* \(#,##0.00\);_(* &quot;-&quot;??_);_(@_)"/>
    <numFmt numFmtId="178" formatCode="0.0"/>
  </numFmts>
  <fonts count="20">
    <font>
      <sz val="10"/>
      <name val="Arial"/>
    </font>
    <font>
      <sz val="10"/>
      <name val="Arial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18"/>
      <color indexed="48"/>
      <name val="Albertus"/>
      <family val="2"/>
    </font>
    <font>
      <sz val="10"/>
      <color indexed="16"/>
      <name val="Arial"/>
      <family val="2"/>
    </font>
    <font>
      <b/>
      <sz val="12"/>
      <color indexed="16"/>
      <name val="Arial"/>
      <family val="2"/>
    </font>
    <font>
      <sz val="11"/>
      <color indexed="16"/>
      <name val="Arial"/>
      <family val="2"/>
    </font>
    <font>
      <b/>
      <sz val="11"/>
      <color indexed="16"/>
      <name val="Arial"/>
      <family val="2"/>
    </font>
    <font>
      <b/>
      <sz val="16"/>
      <color indexed="16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rgb="FF0070C0"/>
      <name val="Arial"/>
      <family val="2"/>
    </font>
    <font>
      <sz val="10"/>
      <color theme="1"/>
      <name val="Arial"/>
      <family val="2"/>
    </font>
    <font>
      <b/>
      <sz val="11"/>
      <color rgb="FF0070C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68">
    <xf numFmtId="0" fontId="0" fillId="0" borderId="0" xfId="0"/>
    <xf numFmtId="171" fontId="0" fillId="0" borderId="0" xfId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1" fontId="3" fillId="0" borderId="0" xfId="1" applyFont="1"/>
    <xf numFmtId="171" fontId="3" fillId="0" borderId="0" xfId="1" applyFont="1" applyBorder="1"/>
    <xf numFmtId="0" fontId="0" fillId="0" borderId="0" xfId="0" applyBorder="1"/>
    <xf numFmtId="171" fontId="3" fillId="0" borderId="0" xfId="1" applyFont="1" applyAlignment="1">
      <alignment horizontal="center"/>
    </xf>
    <xf numFmtId="171" fontId="3" fillId="0" borderId="1" xfId="1" applyFont="1" applyBorder="1" applyAlignment="1">
      <alignment horizontal="center"/>
    </xf>
    <xf numFmtId="0" fontId="5" fillId="0" borderId="0" xfId="0" applyFont="1" applyAlignment="1">
      <alignment horizontal="center"/>
    </xf>
    <xf numFmtId="171" fontId="3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71" fontId="9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Border="1" applyAlignment="1"/>
    <xf numFmtId="0" fontId="6" fillId="0" borderId="0" xfId="0" applyFont="1" applyAlignment="1"/>
    <xf numFmtId="171" fontId="3" fillId="0" borderId="2" xfId="1" applyFont="1" applyBorder="1" applyAlignment="1">
      <alignment horizontal="center"/>
    </xf>
    <xf numFmtId="171" fontId="4" fillId="0" borderId="0" xfId="1" applyFont="1" applyAlignment="1"/>
    <xf numFmtId="171" fontId="0" fillId="0" borderId="0" xfId="0" applyNumberFormat="1"/>
    <xf numFmtId="0" fontId="12" fillId="0" borderId="0" xfId="0" applyFont="1"/>
    <xf numFmtId="0" fontId="15" fillId="0" borderId="0" xfId="0" applyFont="1"/>
    <xf numFmtId="0" fontId="16" fillId="0" borderId="0" xfId="0" applyFont="1"/>
    <xf numFmtId="171" fontId="4" fillId="0" borderId="1" xfId="1" applyFont="1" applyBorder="1" applyAlignment="1"/>
    <xf numFmtId="171" fontId="17" fillId="0" borderId="0" xfId="1" applyFont="1" applyAlignment="1">
      <alignment horizontal="center"/>
    </xf>
    <xf numFmtId="171" fontId="17" fillId="0" borderId="0" xfId="1" applyFont="1" applyAlignment="1"/>
    <xf numFmtId="0" fontId="17" fillId="0" borderId="0" xfId="0" applyFont="1" applyAlignment="1">
      <alignment horizontal="center"/>
    </xf>
    <xf numFmtId="0" fontId="0" fillId="2" borderId="0" xfId="0" applyFill="1"/>
    <xf numFmtId="0" fontId="18" fillId="2" borderId="0" xfId="0" applyFont="1" applyFill="1"/>
    <xf numFmtId="0" fontId="14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7" fillId="2" borderId="0" xfId="0" applyFont="1" applyFill="1"/>
    <xf numFmtId="0" fontId="8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Border="1"/>
    <xf numFmtId="0" fontId="4" fillId="2" borderId="0" xfId="0" applyFont="1" applyFill="1" applyAlignment="1">
      <alignment horizontal="center"/>
    </xf>
    <xf numFmtId="171" fontId="3" fillId="2" borderId="2" xfId="1" applyFont="1" applyFill="1" applyBorder="1" applyAlignment="1">
      <alignment horizontal="center"/>
    </xf>
    <xf numFmtId="171" fontId="4" fillId="2" borderId="0" xfId="1" applyFont="1" applyFill="1" applyAlignment="1"/>
    <xf numFmtId="171" fontId="3" fillId="2" borderId="1" xfId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171" fontId="3" fillId="2" borderId="0" xfId="1" applyFont="1" applyFill="1" applyBorder="1" applyAlignment="1">
      <alignment horizontal="center"/>
    </xf>
    <xf numFmtId="171" fontId="3" fillId="2" borderId="0" xfId="1" applyFont="1" applyFill="1" applyBorder="1"/>
    <xf numFmtId="0" fontId="3" fillId="2" borderId="0" xfId="0" applyFont="1" applyFill="1" applyBorder="1"/>
    <xf numFmtId="0" fontId="12" fillId="2" borderId="0" xfId="0" applyFont="1" applyFill="1" applyBorder="1"/>
    <xf numFmtId="171" fontId="4" fillId="2" borderId="0" xfId="1" applyFont="1" applyFill="1" applyBorder="1" applyAlignment="1"/>
    <xf numFmtId="171" fontId="3" fillId="2" borderId="0" xfId="1" applyFont="1" applyFill="1"/>
    <xf numFmtId="171" fontId="3" fillId="2" borderId="0" xfId="1" applyFont="1" applyFill="1" applyAlignment="1">
      <alignment horizontal="center"/>
    </xf>
    <xf numFmtId="0" fontId="15" fillId="2" borderId="0" xfId="0" applyFont="1" applyFill="1"/>
    <xf numFmtId="178" fontId="4" fillId="2" borderId="0" xfId="0" applyNumberFormat="1" applyFont="1" applyFill="1" applyAlignment="1">
      <alignment horizontal="center"/>
    </xf>
    <xf numFmtId="171" fontId="17" fillId="2" borderId="0" xfId="1" applyFont="1" applyFill="1" applyAlignment="1">
      <alignment horizontal="center"/>
    </xf>
    <xf numFmtId="171" fontId="17" fillId="2" borderId="0" xfId="1" applyFont="1" applyFill="1" applyAlignment="1"/>
    <xf numFmtId="0" fontId="17" fillId="2" borderId="0" xfId="0" applyFont="1" applyFill="1" applyAlignment="1">
      <alignment horizontal="center"/>
    </xf>
    <xf numFmtId="171" fontId="17" fillId="2" borderId="3" xfId="1" applyFont="1" applyFill="1" applyBorder="1" applyAlignment="1">
      <alignment horizontal="center"/>
    </xf>
    <xf numFmtId="171" fontId="17" fillId="2" borderId="4" xfId="1" applyFont="1" applyFill="1" applyBorder="1" applyAlignment="1">
      <alignment horizontal="center"/>
    </xf>
    <xf numFmtId="171" fontId="17" fillId="2" borderId="4" xfId="1" applyFont="1" applyFill="1" applyBorder="1" applyAlignment="1"/>
    <xf numFmtId="171" fontId="17" fillId="2" borderId="5" xfId="1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171" fontId="4" fillId="2" borderId="0" xfId="0" applyNumberFormat="1" applyFont="1" applyFill="1" applyAlignment="1"/>
    <xf numFmtId="171" fontId="4" fillId="2" borderId="0" xfId="1" applyFont="1" applyFill="1"/>
    <xf numFmtId="171" fontId="4" fillId="2" borderId="0" xfId="1" applyFont="1" applyFill="1" applyBorder="1"/>
    <xf numFmtId="171" fontId="4" fillId="2" borderId="0" xfId="0" applyNumberFormat="1" applyFont="1" applyFill="1" applyAlignment="1">
      <alignment horizontal="center"/>
    </xf>
    <xf numFmtId="171" fontId="4" fillId="3" borderId="0" xfId="0" applyNumberFormat="1" applyFont="1" applyFill="1" applyAlignment="1">
      <alignment horizontal="center"/>
    </xf>
    <xf numFmtId="171" fontId="4" fillId="2" borderId="0" xfId="1" applyFont="1" applyFill="1" applyAlignment="1">
      <alignment horizontal="center"/>
    </xf>
    <xf numFmtId="171" fontId="4" fillId="3" borderId="0" xfId="1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zoomScale="115" zoomScaleNormal="115" workbookViewId="0">
      <selection activeCell="A2" sqref="A2:W2"/>
    </sheetView>
  </sheetViews>
  <sheetFormatPr defaultRowHeight="12.75"/>
  <cols>
    <col min="1" max="1" width="31.42578125" customWidth="1"/>
    <col min="2" max="2" width="8.42578125" customWidth="1"/>
    <col min="3" max="3" width="7.42578125" customWidth="1"/>
    <col min="4" max="4" width="16.140625" customWidth="1"/>
    <col min="5" max="5" width="8.140625" customWidth="1"/>
    <col min="6" max="6" width="17.28515625" customWidth="1"/>
    <col min="7" max="7" width="6.5703125" customWidth="1"/>
    <col min="8" max="8" width="19.28515625" customWidth="1"/>
    <col min="9" max="9" width="9.5703125" customWidth="1"/>
    <col min="10" max="10" width="16.28515625" customWidth="1"/>
    <col min="11" max="11" width="16.140625" customWidth="1"/>
    <col min="12" max="12" width="15.28515625" customWidth="1"/>
    <col min="13" max="13" width="18.140625" customWidth="1"/>
    <col min="14" max="14" width="17.140625" customWidth="1"/>
    <col min="15" max="15" width="15.42578125" customWidth="1"/>
    <col min="16" max="16" width="15.85546875" customWidth="1"/>
    <col min="17" max="17" width="16.85546875" customWidth="1"/>
    <col min="18" max="18" width="16" customWidth="1"/>
    <col min="19" max="19" width="17" customWidth="1"/>
    <col min="20" max="20" width="17.7109375" customWidth="1"/>
    <col min="21" max="21" width="3.42578125" customWidth="1"/>
    <col min="22" max="22" width="16.85546875" customWidth="1"/>
    <col min="23" max="23" width="3.28515625" customWidth="1"/>
    <col min="24" max="24" width="17" customWidth="1"/>
    <col min="25" max="25" width="5.85546875" customWidth="1"/>
    <col min="26" max="26" width="5.28515625" customWidth="1"/>
    <col min="27" max="27" width="8.7109375" customWidth="1"/>
    <col min="28" max="28" width="15.7109375" customWidth="1"/>
    <col min="29" max="29" width="2" customWidth="1"/>
    <col min="30" max="30" width="18.5703125" customWidth="1"/>
  </cols>
  <sheetData>
    <row r="1" spans="1:30" ht="35.1" customHeight="1" thickBot="1">
      <c r="A1" s="66" t="s">
        <v>16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15"/>
      <c r="Y1" s="15"/>
      <c r="Z1" s="15"/>
      <c r="AA1" s="15"/>
    </row>
    <row r="2" spans="1:30" ht="25.9" customHeight="1" thickBot="1">
      <c r="A2" s="67" t="s">
        <v>15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14"/>
      <c r="Y2" s="14"/>
      <c r="Z2" s="14"/>
      <c r="AA2" s="14"/>
    </row>
    <row r="3" spans="1:30" ht="19.899999999999999" customHeight="1" thickTop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30" s="26" customFormat="1" ht="19.899999999999999" customHeight="1">
      <c r="B4" s="27" t="s">
        <v>3</v>
      </c>
      <c r="C4" s="30" t="s">
        <v>10</v>
      </c>
      <c r="D4" s="29">
        <v>2022</v>
      </c>
      <c r="E4" s="30" t="s">
        <v>10</v>
      </c>
      <c r="F4" s="29">
        <v>2021</v>
      </c>
      <c r="G4" s="28" t="s">
        <v>10</v>
      </c>
      <c r="H4" s="29">
        <v>2020</v>
      </c>
      <c r="I4" s="30" t="s">
        <v>10</v>
      </c>
      <c r="J4" s="29">
        <v>2019</v>
      </c>
      <c r="K4" s="29">
        <v>2018</v>
      </c>
      <c r="L4" s="29">
        <v>2017</v>
      </c>
      <c r="M4" s="29">
        <v>2016</v>
      </c>
      <c r="N4" s="29">
        <v>2015</v>
      </c>
      <c r="O4" s="29">
        <v>2014</v>
      </c>
      <c r="P4" s="29">
        <v>2013</v>
      </c>
      <c r="Q4" s="29">
        <v>2012</v>
      </c>
      <c r="R4" s="29">
        <v>2011</v>
      </c>
      <c r="S4" s="29">
        <v>2010</v>
      </c>
      <c r="T4" s="29">
        <v>2009</v>
      </c>
      <c r="U4" s="29"/>
      <c r="V4" s="29">
        <v>2008</v>
      </c>
      <c r="W4" s="31"/>
      <c r="X4" s="32"/>
      <c r="Y4" s="31"/>
      <c r="Z4" s="32"/>
      <c r="AA4" s="33"/>
      <c r="AB4" s="34"/>
      <c r="AC4" s="34"/>
      <c r="AD4" s="35"/>
    </row>
    <row r="5" spans="1:30" ht="19.899999999999999" customHeight="1">
      <c r="A5" s="20" t="s">
        <v>0</v>
      </c>
      <c r="B5" s="3">
        <v>1</v>
      </c>
      <c r="C5" s="3"/>
      <c r="D5" s="12">
        <v>2879841.75</v>
      </c>
      <c r="E5" s="3"/>
      <c r="F5" s="12">
        <v>3266367.54</v>
      </c>
      <c r="G5" s="3"/>
      <c r="H5" s="12">
        <v>4765376.95</v>
      </c>
      <c r="I5" s="13"/>
      <c r="J5" s="12">
        <v>3434119.91</v>
      </c>
      <c r="K5" s="12">
        <v>2766042.26</v>
      </c>
      <c r="L5" s="12">
        <v>2388318.73</v>
      </c>
      <c r="M5" s="12">
        <v>2704385.36</v>
      </c>
      <c r="N5" s="12">
        <v>3110292.06</v>
      </c>
      <c r="O5" s="12">
        <v>3415709.05</v>
      </c>
      <c r="P5" s="12">
        <v>3903096.91</v>
      </c>
      <c r="Q5" s="12">
        <v>4683396.59</v>
      </c>
      <c r="R5" s="12">
        <v>3487151.31</v>
      </c>
      <c r="S5" s="12">
        <v>2142854.9500000002</v>
      </c>
      <c r="T5" s="12">
        <v>2098597.94</v>
      </c>
      <c r="U5" s="2"/>
      <c r="V5" s="12">
        <v>1532053.92</v>
      </c>
      <c r="W5" s="2"/>
      <c r="X5" s="7"/>
      <c r="Y5" s="2"/>
      <c r="Z5" s="4"/>
      <c r="AA5" s="4"/>
      <c r="AB5" s="5"/>
      <c r="AC5" s="5"/>
      <c r="AD5" s="6"/>
    </row>
    <row r="6" spans="1:30" s="26" customFormat="1" ht="19.899999999999999" customHeight="1" thickBot="1">
      <c r="A6" s="26" t="s">
        <v>6</v>
      </c>
      <c r="B6" s="36"/>
      <c r="C6" s="64">
        <v>62.7</v>
      </c>
      <c r="D6" s="37">
        <v>-1805676.54</v>
      </c>
      <c r="E6" s="62">
        <v>63.33</v>
      </c>
      <c r="F6" s="37">
        <v>-2068512.27</v>
      </c>
      <c r="G6" s="36">
        <v>64.7</v>
      </c>
      <c r="H6" s="37">
        <v>-3082180.22</v>
      </c>
      <c r="I6" s="38">
        <f>2201445.5/J5*100</f>
        <v>64.105085369602008</v>
      </c>
      <c r="J6" s="37">
        <v>-2201445.5</v>
      </c>
      <c r="K6" s="37">
        <v>-1813221.68</v>
      </c>
      <c r="L6" s="37">
        <v>-1597314.45</v>
      </c>
      <c r="M6" s="37">
        <v>-1853685.91</v>
      </c>
      <c r="N6" s="37">
        <v>-2173744.79</v>
      </c>
      <c r="O6" s="39">
        <v>-2395028.9</v>
      </c>
      <c r="P6" s="39">
        <v>-2726701.8</v>
      </c>
      <c r="Q6" s="39">
        <v>-3422870.05</v>
      </c>
      <c r="R6" s="39">
        <v>-2411005.37</v>
      </c>
      <c r="S6" s="39">
        <v>-1493168</v>
      </c>
      <c r="T6" s="39">
        <v>-1476761.87</v>
      </c>
      <c r="U6" s="40"/>
      <c r="V6" s="39">
        <v>-1062861.18</v>
      </c>
      <c r="W6" s="41"/>
      <c r="X6" s="42"/>
      <c r="Y6" s="41"/>
      <c r="Z6" s="43"/>
      <c r="AA6" s="43"/>
      <c r="AB6" s="44"/>
      <c r="AC6" s="44"/>
      <c r="AD6" s="35"/>
    </row>
    <row r="7" spans="1:30" ht="19.899999999999999" customHeight="1">
      <c r="A7" s="20" t="s">
        <v>1</v>
      </c>
      <c r="B7" s="3">
        <v>2</v>
      </c>
      <c r="C7" s="65">
        <f t="shared" ref="C7:C15" si="0">D7/2879841.75*100</f>
        <v>37.299452652216047</v>
      </c>
      <c r="D7" s="23">
        <f>SUM(D5:D6)</f>
        <v>1074165.21</v>
      </c>
      <c r="E7" s="63">
        <f>F7/3266367.54*100</f>
        <v>36.672396946486927</v>
      </c>
      <c r="F7" s="23">
        <f>SUM(F5:F6)</f>
        <v>1197855.27</v>
      </c>
      <c r="G7" s="3">
        <v>35.299999999999997</v>
      </c>
      <c r="H7" s="23">
        <f>SUM(H5:H6)</f>
        <v>1683196.73</v>
      </c>
      <c r="I7" s="24">
        <f>J7/J5*100</f>
        <v>35.894914630397984</v>
      </c>
      <c r="J7" s="23">
        <f>SUM(J5:J6)</f>
        <v>1232674.4100000001</v>
      </c>
      <c r="K7" s="23">
        <f>SUM(K5:K6)</f>
        <v>952820.57999999984</v>
      </c>
      <c r="L7" s="23">
        <f t="shared" ref="L7:R7" si="1">SUM(L5:L6)</f>
        <v>791004.28</v>
      </c>
      <c r="M7" s="23">
        <f t="shared" si="1"/>
        <v>850699.45</v>
      </c>
      <c r="N7" s="23">
        <f t="shared" si="1"/>
        <v>936547.27</v>
      </c>
      <c r="O7" s="23">
        <f t="shared" si="1"/>
        <v>1020680.1499999999</v>
      </c>
      <c r="P7" s="23">
        <f t="shared" si="1"/>
        <v>1176395.1100000003</v>
      </c>
      <c r="Q7" s="23">
        <f t="shared" si="1"/>
        <v>1260526.54</v>
      </c>
      <c r="R7" s="23">
        <f t="shared" si="1"/>
        <v>1076145.94</v>
      </c>
      <c r="S7" s="23">
        <f>SUM(S5:S6)</f>
        <v>649686.95000000019</v>
      </c>
      <c r="T7" s="23">
        <f>SUM(T5:T6)</f>
        <v>621836.06999999983</v>
      </c>
      <c r="U7" s="25"/>
      <c r="V7" s="23">
        <f>SUM(V5:V6)</f>
        <v>469192.74</v>
      </c>
      <c r="W7" s="3"/>
      <c r="X7" s="7"/>
      <c r="Y7" s="3"/>
      <c r="Z7" s="4"/>
      <c r="AA7" s="4"/>
      <c r="AB7" s="5"/>
      <c r="AC7" s="5"/>
      <c r="AD7" s="6"/>
    </row>
    <row r="8" spans="1:30" s="26" customFormat="1" ht="19.899999999999999" customHeight="1">
      <c r="A8" s="45" t="s">
        <v>4</v>
      </c>
      <c r="B8" s="34"/>
      <c r="C8" s="64">
        <f t="shared" si="0"/>
        <v>0</v>
      </c>
      <c r="D8" s="42"/>
      <c r="E8" s="62">
        <f>F8/3266367.54*100</f>
        <v>0</v>
      </c>
      <c r="F8" s="42"/>
      <c r="G8" s="34"/>
      <c r="H8" s="42"/>
      <c r="I8" s="46"/>
      <c r="J8" s="42"/>
      <c r="K8" s="42">
        <v>3134.33</v>
      </c>
      <c r="L8" s="42">
        <v>13931.01</v>
      </c>
      <c r="M8" s="42">
        <v>38749.769999999997</v>
      </c>
      <c r="N8" s="42">
        <v>35594.980000000003</v>
      </c>
      <c r="O8" s="42">
        <v>40958.129999999997</v>
      </c>
      <c r="P8" s="42">
        <v>58336.26</v>
      </c>
      <c r="Q8" s="42">
        <v>49200.66</v>
      </c>
      <c r="R8" s="42">
        <v>65338.63</v>
      </c>
      <c r="S8" s="42">
        <v>37523.97</v>
      </c>
      <c r="T8" s="42">
        <v>69736.89</v>
      </c>
      <c r="U8" s="34"/>
      <c r="V8" s="42">
        <v>34857.72</v>
      </c>
      <c r="W8" s="34"/>
      <c r="X8" s="42"/>
      <c r="Y8" s="34"/>
      <c r="Z8" s="47"/>
      <c r="AA8" s="47"/>
      <c r="AB8" s="44"/>
      <c r="AC8" s="44"/>
      <c r="AD8" s="35"/>
    </row>
    <row r="9" spans="1:30" s="26" customFormat="1" ht="19.899999999999999" customHeight="1">
      <c r="A9" s="26" t="s">
        <v>5</v>
      </c>
      <c r="B9" s="36"/>
      <c r="C9" s="64">
        <v>11.34</v>
      </c>
      <c r="D9" s="48">
        <v>-326629.21000000002</v>
      </c>
      <c r="E9" s="62">
        <v>8.75</v>
      </c>
      <c r="F9" s="48">
        <v>-285855.95</v>
      </c>
      <c r="G9" s="36">
        <v>7.36</v>
      </c>
      <c r="H9" s="48">
        <v>-350567</v>
      </c>
      <c r="I9" s="38">
        <f>275831/J5*100</f>
        <v>8.0320724735555302</v>
      </c>
      <c r="J9" s="48">
        <v>-275831</v>
      </c>
      <c r="K9" s="48">
        <v>-261982</v>
      </c>
      <c r="L9" s="48">
        <v>-233338</v>
      </c>
      <c r="M9" s="48">
        <v>-228129</v>
      </c>
      <c r="N9" s="48">
        <v>-303862</v>
      </c>
      <c r="O9" s="48">
        <v>-318207</v>
      </c>
      <c r="P9" s="48">
        <v>-292614.25</v>
      </c>
      <c r="Q9" s="48">
        <v>-272252.51</v>
      </c>
      <c r="R9" s="48">
        <v>-254345.35</v>
      </c>
      <c r="S9" s="48">
        <v>-227526</v>
      </c>
      <c r="T9" s="48">
        <v>-206786.92</v>
      </c>
      <c r="U9" s="40"/>
      <c r="V9" s="48">
        <v>-173943</v>
      </c>
      <c r="W9" s="40"/>
      <c r="X9" s="48"/>
      <c r="Y9" s="40"/>
      <c r="Z9" s="47"/>
      <c r="AA9" s="47"/>
      <c r="AB9" s="43"/>
      <c r="AC9" s="43"/>
      <c r="AD9" s="35"/>
    </row>
    <row r="10" spans="1:30" ht="19.899999999999999" customHeight="1" thickBot="1">
      <c r="A10" t="s">
        <v>2</v>
      </c>
      <c r="B10" s="3"/>
      <c r="C10" s="65">
        <v>17.61</v>
      </c>
      <c r="D10" s="16">
        <v>-507085.46</v>
      </c>
      <c r="E10" s="63">
        <v>19.25</v>
      </c>
      <c r="F10" s="16">
        <v>-628634.22</v>
      </c>
      <c r="G10" s="3">
        <v>13.7</v>
      </c>
      <c r="H10" s="16">
        <v>-652608.02</v>
      </c>
      <c r="I10" s="17">
        <f>583571.25/J5*100</f>
        <v>16.993327702409786</v>
      </c>
      <c r="J10" s="16">
        <v>-583571.25</v>
      </c>
      <c r="K10" s="16">
        <v>-505964.46</v>
      </c>
      <c r="L10" s="16">
        <v>-437458.85</v>
      </c>
      <c r="M10" s="16">
        <v>-424009.4</v>
      </c>
      <c r="N10" s="16">
        <v>-470789.55</v>
      </c>
      <c r="O10" s="8">
        <v>-431626.65</v>
      </c>
      <c r="P10" s="8">
        <v>-505707.56</v>
      </c>
      <c r="Q10" s="8">
        <v>-485039.23</v>
      </c>
      <c r="R10" s="8">
        <v>-410739.43</v>
      </c>
      <c r="S10" s="8">
        <v>-370229.79</v>
      </c>
      <c r="T10" s="8">
        <v>-393531</v>
      </c>
      <c r="U10" s="2"/>
      <c r="V10" s="8">
        <v>-261474.45</v>
      </c>
      <c r="W10" s="11"/>
      <c r="X10" s="10"/>
      <c r="Y10" s="11"/>
      <c r="Z10" s="5"/>
      <c r="AA10" s="5"/>
      <c r="AB10" s="5"/>
      <c r="AC10" s="5"/>
      <c r="AD10" s="6"/>
    </row>
    <row r="11" spans="1:30" s="26" customFormat="1" ht="19.899999999999999" customHeight="1">
      <c r="A11" s="49" t="s">
        <v>13</v>
      </c>
      <c r="B11" s="36">
        <v>3</v>
      </c>
      <c r="C11" s="64">
        <f t="shared" si="0"/>
        <v>8.3494358674395901</v>
      </c>
      <c r="D11" s="51">
        <f>SUM(D7:D10)</f>
        <v>240450.53999999998</v>
      </c>
      <c r="E11" s="62">
        <f t="shared" ref="E11:E17" si="2">F11/3266367.54*100</f>
        <v>8.6752362228042497</v>
      </c>
      <c r="F11" s="51">
        <f>SUM(F7:F10)</f>
        <v>283365.10000000009</v>
      </c>
      <c r="G11" s="50">
        <f>H11/H5*100</f>
        <v>14.270050766917819</v>
      </c>
      <c r="H11" s="51">
        <f>SUM(H7:H10)</f>
        <v>680021.71</v>
      </c>
      <c r="I11" s="52">
        <f>J11/J5*100</f>
        <v>10.869514454432668</v>
      </c>
      <c r="J11" s="51">
        <f t="shared" ref="J11:T11" si="3">SUM(J7:J10)</f>
        <v>373272.16000000015</v>
      </c>
      <c r="K11" s="51">
        <f t="shared" si="3"/>
        <v>188008.44999999978</v>
      </c>
      <c r="L11" s="51">
        <f t="shared" si="3"/>
        <v>134138.44000000006</v>
      </c>
      <c r="M11" s="51">
        <f t="shared" si="3"/>
        <v>237310.81999999995</v>
      </c>
      <c r="N11" s="51">
        <f t="shared" si="3"/>
        <v>197490.7</v>
      </c>
      <c r="O11" s="51">
        <f t="shared" si="3"/>
        <v>311804.62999999977</v>
      </c>
      <c r="P11" s="51">
        <f t="shared" si="3"/>
        <v>436409.56000000035</v>
      </c>
      <c r="Q11" s="51">
        <f t="shared" si="3"/>
        <v>552435.46</v>
      </c>
      <c r="R11" s="51">
        <f t="shared" si="3"/>
        <v>476399.78999999986</v>
      </c>
      <c r="S11" s="51">
        <f t="shared" si="3"/>
        <v>89455.130000000179</v>
      </c>
      <c r="T11" s="51">
        <f t="shared" si="3"/>
        <v>91255.039999999804</v>
      </c>
      <c r="U11" s="53"/>
      <c r="V11" s="51">
        <f>SUM(V7:V10)</f>
        <v>68633.009999999951</v>
      </c>
      <c r="W11" s="40"/>
      <c r="X11" s="48"/>
      <c r="Y11" s="40"/>
      <c r="Z11" s="47"/>
      <c r="AA11" s="47"/>
      <c r="AB11" s="43"/>
      <c r="AC11" s="43"/>
      <c r="AD11" s="35"/>
    </row>
    <row r="12" spans="1:30" ht="19.899999999999999" customHeight="1">
      <c r="A12" t="s">
        <v>7</v>
      </c>
      <c r="B12" s="3"/>
      <c r="C12" s="65">
        <f t="shared" si="0"/>
        <v>0</v>
      </c>
      <c r="D12" s="7"/>
      <c r="E12" s="63">
        <f t="shared" si="2"/>
        <v>0</v>
      </c>
      <c r="F12" s="7"/>
      <c r="G12" s="3"/>
      <c r="H12" s="7"/>
      <c r="I12" s="17"/>
      <c r="J12" s="7"/>
      <c r="K12" s="7">
        <v>-11855.03</v>
      </c>
      <c r="L12" s="7">
        <v>-10098.66</v>
      </c>
      <c r="M12" s="7">
        <v>-9372.5400000000009</v>
      </c>
      <c r="N12" s="7">
        <v>-10116.1</v>
      </c>
      <c r="O12" s="7">
        <v>-12236.07</v>
      </c>
      <c r="P12" s="7">
        <v>-13316.7</v>
      </c>
      <c r="Q12" s="7">
        <v>-17404.45</v>
      </c>
      <c r="R12" s="7">
        <v>-13488.64</v>
      </c>
      <c r="S12" s="7">
        <v>-10422.86</v>
      </c>
      <c r="T12" s="7">
        <v>-10036.99</v>
      </c>
      <c r="U12" s="2"/>
      <c r="V12" s="7"/>
      <c r="W12" s="2"/>
      <c r="X12" s="7"/>
      <c r="Y12" s="2"/>
      <c r="Z12" s="4"/>
      <c r="AA12" s="4"/>
      <c r="AB12" s="5"/>
      <c r="AC12" s="5"/>
      <c r="AD12" s="6"/>
    </row>
    <row r="13" spans="1:30" s="26" customFormat="1" ht="19.899999999999999" customHeight="1">
      <c r="A13" s="26" t="s">
        <v>8</v>
      </c>
      <c r="B13" s="36"/>
      <c r="C13" s="64">
        <v>0.71</v>
      </c>
      <c r="D13" s="42">
        <v>-20403.849999999999</v>
      </c>
      <c r="E13" s="62">
        <v>0.72</v>
      </c>
      <c r="F13" s="42">
        <v>-23419.24</v>
      </c>
      <c r="G13" s="36">
        <v>1.27</v>
      </c>
      <c r="H13" s="42">
        <v>-60290.44</v>
      </c>
      <c r="I13" s="46">
        <f>35469.3/J5*100</f>
        <v>1.0328497818819611</v>
      </c>
      <c r="J13" s="42">
        <v>-35469.300000000003</v>
      </c>
      <c r="K13" s="42">
        <v>-16738.560000000001</v>
      </c>
      <c r="L13" s="42">
        <v>-11786.59</v>
      </c>
      <c r="M13" s="42">
        <v>-21659.29</v>
      </c>
      <c r="N13" s="42">
        <v>-17804.82</v>
      </c>
      <c r="O13" s="42">
        <v>-23468.5</v>
      </c>
      <c r="P13" s="42">
        <v>-33145.519999999997</v>
      </c>
      <c r="Q13" s="42">
        <v>-41914.870000000003</v>
      </c>
      <c r="R13" s="42">
        <v>-36264.93</v>
      </c>
      <c r="S13" s="42">
        <v>-6191.46</v>
      </c>
      <c r="T13" s="42">
        <v>-6091.35</v>
      </c>
      <c r="U13" s="41"/>
      <c r="V13" s="42">
        <v>-5147.47</v>
      </c>
      <c r="W13" s="40"/>
      <c r="X13" s="42"/>
      <c r="Y13" s="40"/>
      <c r="Z13" s="43"/>
      <c r="AA13" s="43"/>
      <c r="AB13" s="43"/>
      <c r="AC13" s="43"/>
      <c r="AD13" s="35"/>
    </row>
    <row r="14" spans="1:30" ht="19.899999999999999" customHeight="1">
      <c r="A14" s="19" t="s">
        <v>11</v>
      </c>
      <c r="B14" s="3"/>
      <c r="C14" s="65">
        <v>0.56000000000000005</v>
      </c>
      <c r="D14" s="10">
        <v>-16202.47</v>
      </c>
      <c r="E14" s="63">
        <v>0.52</v>
      </c>
      <c r="F14" s="10">
        <v>-17108.68</v>
      </c>
      <c r="G14" s="3">
        <v>0.37</v>
      </c>
      <c r="H14" s="10">
        <v>-17401.05</v>
      </c>
      <c r="I14" s="17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2"/>
      <c r="V14" s="10"/>
      <c r="W14" s="2"/>
      <c r="X14" s="10"/>
      <c r="Y14" s="2"/>
      <c r="Z14" s="5"/>
      <c r="AA14" s="5"/>
      <c r="AB14" s="5"/>
      <c r="AC14" s="5"/>
      <c r="AD14" s="6"/>
    </row>
    <row r="15" spans="1:30" s="26" customFormat="1" ht="19.899999999999999" customHeight="1">
      <c r="A15" s="49" t="s">
        <v>12</v>
      </c>
      <c r="B15" s="36">
        <v>4</v>
      </c>
      <c r="C15" s="64">
        <f t="shared" si="0"/>
        <v>7.0783132441218335</v>
      </c>
      <c r="D15" s="54">
        <f>SUM(D11:D14)</f>
        <v>203844.21999999997</v>
      </c>
      <c r="E15" s="62">
        <f t="shared" si="2"/>
        <v>7.4344719945386215</v>
      </c>
      <c r="F15" s="54">
        <f>SUM(F11:F14)</f>
        <v>242837.18000000011</v>
      </c>
      <c r="G15" s="36">
        <f>H15/H5*100</f>
        <v>12.639718249361154</v>
      </c>
      <c r="H15" s="54">
        <f>SUM(H11:H14)</f>
        <v>602330.22</v>
      </c>
      <c r="I15" s="38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0"/>
      <c r="V15" s="42"/>
      <c r="W15" s="40"/>
      <c r="X15" s="42"/>
      <c r="Y15" s="40"/>
      <c r="Z15" s="43"/>
      <c r="AA15" s="43"/>
      <c r="AB15" s="43"/>
      <c r="AC15" s="43"/>
      <c r="AD15" s="35"/>
    </row>
    <row r="16" spans="1:30" ht="19.899999999999999" customHeight="1" thickBot="1">
      <c r="A16" s="21" t="s">
        <v>14</v>
      </c>
      <c r="B16" s="3"/>
      <c r="C16" s="65">
        <v>4.9000000000000004</v>
      </c>
      <c r="D16" s="10">
        <v>-9521.7999999999993</v>
      </c>
      <c r="E16" s="63"/>
      <c r="F16" s="10">
        <v>-19796.71</v>
      </c>
      <c r="G16" s="3">
        <v>4.9000000000000004</v>
      </c>
      <c r="H16" s="10">
        <v>-28135.54</v>
      </c>
      <c r="I16" s="22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2"/>
      <c r="V16" s="10"/>
      <c r="W16" s="2"/>
      <c r="X16" s="10"/>
      <c r="Y16" s="2"/>
      <c r="Z16" s="5"/>
      <c r="AA16" s="5"/>
      <c r="AB16" s="5"/>
      <c r="AC16" s="5"/>
      <c r="AD16" s="6"/>
    </row>
    <row r="17" spans="1:30" s="26" customFormat="1" ht="19.899999999999999" customHeight="1" thickBot="1">
      <c r="A17" s="49" t="s">
        <v>9</v>
      </c>
      <c r="B17" s="36">
        <v>5</v>
      </c>
      <c r="C17" s="64">
        <f>D17/D5*100</f>
        <v>6.7476770207946322</v>
      </c>
      <c r="D17" s="55">
        <f>SUM(D15:D16)</f>
        <v>194322.41999999998</v>
      </c>
      <c r="E17" s="62">
        <f t="shared" si="2"/>
        <v>6.8283947617236027</v>
      </c>
      <c r="F17" s="55">
        <f>SUM(F15:F16)</f>
        <v>223040.47000000012</v>
      </c>
      <c r="G17" s="36">
        <f>H17/H5*100</f>
        <v>12.049302416674507</v>
      </c>
      <c r="H17" s="55">
        <f>SUM(H15:H16)</f>
        <v>574194.67999999993</v>
      </c>
      <c r="I17" s="56">
        <f>J17/J5*100</f>
        <v>9.8366646725507074</v>
      </c>
      <c r="J17" s="55">
        <f>SUM(J11:J13)</f>
        <v>337802.86000000016</v>
      </c>
      <c r="K17" s="55">
        <f>SUM(K11:K13)</f>
        <v>159414.85999999978</v>
      </c>
      <c r="L17" s="55">
        <f t="shared" ref="L17:R17" si="4">SUM(L11:L13)</f>
        <v>112253.19000000006</v>
      </c>
      <c r="M17" s="55">
        <f t="shared" si="4"/>
        <v>206278.98999999993</v>
      </c>
      <c r="N17" s="55">
        <f t="shared" si="4"/>
        <v>169569.78</v>
      </c>
      <c r="O17" s="55">
        <f t="shared" si="4"/>
        <v>276100.05999999976</v>
      </c>
      <c r="P17" s="55">
        <f t="shared" si="4"/>
        <v>389947.34000000032</v>
      </c>
      <c r="Q17" s="57">
        <f t="shared" si="4"/>
        <v>493116.14</v>
      </c>
      <c r="R17" s="57">
        <f t="shared" si="4"/>
        <v>426646.21999999986</v>
      </c>
      <c r="S17" s="57">
        <f>SUM(S11:S13)</f>
        <v>72840.810000000172</v>
      </c>
      <c r="T17" s="57">
        <f>SUM(T11:T13)</f>
        <v>75126.699999999793</v>
      </c>
      <c r="U17" s="58"/>
      <c r="V17" s="57">
        <f>SUM(V11:V13)</f>
        <v>63485.53999999995</v>
      </c>
      <c r="W17" s="36"/>
      <c r="X17" s="59"/>
      <c r="Y17" s="36"/>
      <c r="Z17" s="60"/>
      <c r="AA17" s="60"/>
      <c r="AB17" s="61"/>
      <c r="AC17" s="61"/>
      <c r="AD17" s="35"/>
    </row>
    <row r="18" spans="1:30" ht="35.1" customHeight="1" thickTop="1">
      <c r="Z18" s="1"/>
      <c r="AA18" s="1"/>
    </row>
    <row r="19" spans="1:30">
      <c r="I19" s="18"/>
    </row>
  </sheetData>
  <mergeCells count="2">
    <mergeCell ref="A1:W1"/>
    <mergeCell ref="A2:W2"/>
  </mergeCells>
  <phoneticPr fontId="0" type="noConversion"/>
  <pageMargins left="0.87" right="0.5" top="0.71" bottom="0.7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98se</dc:creator>
  <cp:lastModifiedBy>pc</cp:lastModifiedBy>
  <cp:lastPrinted>2011-02-15T06:01:03Z</cp:lastPrinted>
  <dcterms:created xsi:type="dcterms:W3CDTF">2005-02-14T15:19:54Z</dcterms:created>
  <dcterms:modified xsi:type="dcterms:W3CDTF">2023-06-10T17:59:37Z</dcterms:modified>
</cp:coreProperties>
</file>