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4e5a0a9a77345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Power-BI\SQL-BI\VertiPaq-Analyzer-2.10\"/>
    </mc:Choice>
  </mc:AlternateContent>
  <xr:revisionPtr revIDLastSave="0" documentId="13_ncr:1_{7D07FE36-BB35-484B-AC88-EB421E06311F}" xr6:coauthVersionLast="47" xr6:coauthVersionMax="47" xr10:uidLastSave="{00000000-0000-0000-0000-000000000000}"/>
  <bookViews>
    <workbookView xWindow="57492" yWindow="-108" windowWidth="29016" windowHeight="15696" activeTab="2" xr2:uid="{D5568D05-187C-469F-BDBF-08214558C39C}"/>
  </bookViews>
  <sheets>
    <sheet name="Instructions" sheetId="12" r:id="rId1"/>
    <sheet name="Summary" sheetId="17" r:id="rId2"/>
    <sheet name="Tables" sheetId="2" r:id="rId3"/>
    <sheet name="Columns" sheetId="3" r:id="rId4"/>
    <sheet name="Partitions" sheetId="16" r:id="rId5"/>
    <sheet name="User Hierarchies" sheetId="4" r:id="rId6"/>
    <sheet name="Relationships" sheetId="5" r:id="rId7"/>
    <sheet name="Compression" sheetId="6" r:id="rId8"/>
    <sheet name="Columns Data Types" sheetId="7" r:id="rId9"/>
    <sheet name="Encoding" sheetId="8" r:id="rId10"/>
    <sheet name="DAX Expressions" sheetId="11" r:id="rId11"/>
    <sheet name="Settings" sheetId="15" state="hidden" r:id="rId12"/>
  </sheets>
  <functionGroups builtInGroupCount="19"/>
  <definedNames>
    <definedName name="_xlcn.WorksheetConnection_VertiPaqAnalyzer2.0Preview2.xlsmDaxExpressions1" hidden="1">DaxExpressions[]</definedName>
    <definedName name="FileNameRange">Settings!$B$1</definedName>
    <definedName name="Measures_List" localSheetId="10" hidden="1">'DAX Expressions'!$A$1:$H$26</definedName>
  </definedNames>
  <calcPr calcId="191029"/>
  <pivotCaches>
    <pivotCache cacheId="90" r:id="rId13"/>
    <pivotCache cacheId="93" r:id="rId14"/>
    <pivotCache cacheId="96" r:id="rId15"/>
    <pivotCache cacheId="99" r:id="rId16"/>
    <pivotCache cacheId="102" r:id="rId17"/>
    <pivotCache cacheId="105" r:id="rId18"/>
    <pivotCache cacheId="108" r:id="rId19"/>
    <pivotCache cacheId="111" r:id="rId20"/>
    <pivotCache cacheId="113" r:id="rId2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s_83154c64-7b65-4a74-8b62-65fb84bd2db4" name="Tables" connection="Query - Tables"/>
          <x15:modelTable id="Columns_153f02a1-e5ec-4d19-b25e-4ad1294ef18b" name="Columns" connection="Query - Columns"/>
          <x15:modelTable id="Columns Segments_0eba1025-4ded-4828-9b86-4b4ea587b2e6" name="Columns Segments" connection="Query - Columns Segments"/>
          <x15:modelTable id="Columns Hierarchies_5bb4e18c-9733-4aec-a9cc-4108c79a9a19" name="Columns Hierarchies" connection="Query - Columns Hierarchies"/>
          <x15:modelTable id="User Hierarchies_36398858-a896-4e5a-ad5a-0495961e3aa5" name="User Hierarchies" connection="Query - User Hierarchies"/>
          <x15:modelTable id="Relationships_8619c652-43de-469c-a539-e648c175344b" name="Relationships" connection="Query - Relationships"/>
          <x15:modelTable id="Measures List_52f8973b-d91f-4b5f-98a8-40f915a218fd" name="Measures List" connection="Query - Measures List"/>
          <x15:modelTable id="Roles Expressions_878faaea-6a56-404d-b627-24a3aedc7488" name="Roles Expressions" connection="Query - Roles Expressions"/>
          <x15:modelTable id="Calculation Items_699d8948-f2b1-46d4-9bdc-aa70f4063e01" name="Calculation Items" connection="Query - Calculation Items"/>
          <x15:modelTable id="DaxExpressions" name="DaxExpressions" connection="WorksheetConnection_VertiPaq Analyzer 2.0 Preview 2.xlsm!DaxExpressions"/>
        </x15:modelTables>
        <x15:modelRelationships>
          <x15:modelRelationship fromTable="Columns" fromColumn="TableName" toTable="Tables" toColumn="TableName"/>
          <x15:modelRelationship fromTable="Columns Segments" fromColumn="FullColumnName" toTable="Columns" toColumn="FullColumnName"/>
          <x15:modelRelationship fromTable="Columns Hierarchies" fromColumn="FullColumnName" toTable="Columns" toColumn="FullColumnName"/>
          <x15:modelRelationship fromTable="User Hierarchies" fromColumn="TableName" toTable="Tables" toColumn="TableName"/>
          <x15:modelRelationship fromTable="Relationships" fromColumn="FromTableName" toTable="Tables" toColumn="TableName"/>
          <x15:modelRelationship fromTable="Measures List" fromColumn="TableName" toTable="Tables" toColumn="TableName"/>
          <x15:modelRelationship fromTable="Roles Expressions" fromColumn="TableName" toTable="Tables" toColumn="TableName"/>
          <x15:modelRelationship fromTable="Calculation Items" fromColumn="CalculationGroup" toTable="Tables" toColumn="Table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7" l="1"/>
  <c r="B6" i="17"/>
  <c r="B13" i="17"/>
  <c r="B12" i="17"/>
  <c r="B11" i="17"/>
  <c r="B9" i="17"/>
  <c r="B10" i="17"/>
  <c r="B8" i="17"/>
  <c r="B15" i="17"/>
  <c r="B14" i="17"/>
  <c r="B5" i="17"/>
  <c r="B4" i="17"/>
  <c r="B7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40FCC8-A955-4693-89F2-736FB380B98C}" keepAlive="1" name="ModelConnection_Measures List" description="Data Model" type="5" refreshedVersion="8" minRefreshableVersion="5" saveData="1">
    <dbPr connection="Data Model Connection" command="EVALUATE_x000d__x000a_UNION (_x000d__x000a_    SELECTCOLUMNS (_x000d__x000a_        FILTER (_x000d__x000a_            'Measures List',_x000d__x000a_            'Measures List'[MeasureExpression] &lt;&gt; &quot;&quot;_x000d__x000a_        ),_x000d__x000a_        &quot;Table&quot;, 'Measures List'[TableName],_x000d__x000a_        &quot;Type&quot;, &quot;Measure&quot;,_x000d__x000a_        &quot;Name&quot;, 'Measures List'[MeasureName],_x000d__x000a_        &quot;DAX Expression&quot;, &quot;=&quot; &amp; 'Measures List'[Measure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DetailRowsExpression] &lt;&gt; &quot;&quot;_x000d__x000a_        ),_x000d__x000a_        &quot;Table&quot;, 'Measures List'[TableName],_x000d__x000a_        &quot;Type&quot;, &quot;Measure DetailRows&quot;,_x000d__x000a_        &quot;Name&quot;, 'Measures List'[MeasureName],_x000d__x000a_        &quot;DAX Expression&quot;, &quot;=&quot; &amp; 'Measures List'[DetailRow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StatusExpression] &lt;&gt; &quot;&quot;_x000d__x000a_        ),_x000d__x000a_        &quot;Table&quot;, 'Measures List'[TableName],_x000d__x000a_        &quot;Type&quot;, &quot;Measure KpiStatus&quot;,_x000d__x000a_        &quot;Name&quot;, 'Measures List'[MeasureName],_x000d__x000a_        &quot;DAX Expression&quot;, &quot;=&quot; &amp; 'Measures List'[KpiStatu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argetExpression] &lt;&gt; &quot;&quot;_x000d__x000a_        ),_x000d__x000a_        &quot;Table&quot;, 'Measures List'[TableName],_x000d__x000a_        &quot;Type&quot;, &quot;Measure KpiTarget&quot;,_x000d__x000a_        &quot;Name&quot;, 'Measures List'[MeasureName],_x000d__x000a_        &quot;DAX Expression&quot;, &quot;=&quot; &amp; 'Measures List'[KpiTarget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rendExpression] &lt;&gt; &quot;&quot;_x000d__x000a_        ),_x000d__x000a_        &quot;Table&quot;, 'Measures List'[TableName],_x000d__x000a_        &quot;Type&quot;, &quot;Measure KpiTrend&quot;,_x000d__x000a_        &quot;Name&quot;, 'Measures List'[MeasureName],_x000d__x000a_        &quot;DAX Expression&quot;, &quot;=&quot; &amp; 'Measures List'[KpiTrend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Columns',_x000d__x000a_            'Columns'[ColumnExpression] &lt;&gt; &quot;&quot;_x000d__x000a_        ),_x000d__x000a_        &quot;Table&quot;, 'Columns'[TableName],_x000d__x000a_        &quot;Type&quot;, &quot;Column&quot;,_x000d__x000a_        &quot;Name&quot;, 'Columns'[ColumnName],_x000d__x000a_        &quot;DAX Expression&quot;, &quot;=&quot; &amp; 'Columns'[ColumnExpression],_x000d__x000a_        &quot;DisplayFolder&quot;, 'Columns'[DisplayFolder],_x000d__x000a_        &quot;FormatString&quot;, 'Columns'[FormatString],_x000d__x000a_        &quot;IsHidden&quot;, 'Columns'[IsHidden],_x000d__x000a_        &quot;Description&quot;, 'Columns'[Description]_x000d__x000a_    ),_x000d__x000a_    SELECTCOLUMNS (_x000d__x000a_        FILTER (_x000d__x000a_            'Tables',_x000d__x000a_            'Tables'[TableExpression] &lt;&gt; &quot;&quot;_x000d__x000a_        ),_x000d__x000a_        &quot;Table&quot;, 'Tables'[TableName],_x000d__x000a_        &quot;Type&quot;, &quot;Table&quot;,_x000d__x000a_        &quot;Name&quot;, &quot;&quot;,_x000d__x000a_        &quot;DAX Expression&quot;, &quot;=&quot; &amp; 'Tables'[TableExpression],_x000d__x000a_        &quot;DisplayFolder&quot;, &quot;&quot;,_x000d__x000a_        &quot;FormatString&quot;, &quot;&quot;,_x000d__x000a_        &quot;IsHidden&quot;, 'Tables'[IsHidden],_x000d__x000a_        &quot;Description&quot;, 'Tables'[Description]_x000d__x000a_    ),_x000d__x000a_    SELECTCOLUMNS (_x000d__x000a_        FILTER (_x000d__x000a_            'Roles Expressions',_x000d__x000a_            'Roles Expressions'[FilterExpression] &lt;&gt; &quot;&quot;_x000d__x000a_        ),_x000d__x000a_        &quot;Table&quot;, 'Roles Expressions'[TableName],_x000d__x000a_        &quot;Type&quot;, &quot;Role&quot;,_x000d__x000a_        &quot;Name&quot;, 'Roles Expressions'[RoleName],_x000d__x000a_        &quot;DAX Expression&quot;, &quot;=&quot; &amp; 'Roles Expressions'[FilterExpression],_x000d__x000a_        &quot;DisplayFolder&quot;, &quot;&quot;,_x000d__x000a_        &quot;FormatString&quot;, &quot;&quot;,_x000d__x000a_        &quot;IsHidden&quot;, &quot;&quot;,_x000d__x000a_        &quot;Description&quot;, &quot;&quot;_x000d__x000a_    ),_x000d__x000a_    SELECTCOLUMNS (_x000d__x000a_        FILTER (_x000d__x000a_            'Calculation Items',_x000d__x000a_            'Calculation Items'[ItemExpression] &lt;&gt; &quot;&quot;_x000d__x000a_        ),_x000d__x000a_        &quot;Table&quot;, 'Calculation Items'[CalculationGroup],_x000d__x000a_        &quot;Type&quot;, &quot;Calc Item&quot;,_x000d__x000a_        &quot;Name&quot;, 'Calculation Items'[ItemName],_x000d__x000a_        &quot;DAX Expression&quot;, &quot;=&quot; &amp; 'Calculation Items'[ItemExpression],_x000d__x000a_        &quot;DisplayFolder&quot;, &quot;&quot;,_x000d__x000a_        &quot;FormatString&quot;, 'Calculation Items'[FormatStringDefinition],_x000d__x000a_        &quot;IsHidden&quot;, 'Calculation Items'[IsHidden],_x000d__x000a_        &quot;Description&quot;, &quot;&quot;_x000d__x000a_    ),_x000d__x000a_    SELECTCOLUMNS (_x000d__x000a_        FILTER (_x000d__x000a_            'Calculation Items',_x000d__x000a_            'Calculation Items'[FormatStringDefinition] &lt;&gt; &quot;&quot;_x000d__x000a_        ),_x000d__x000a_        &quot;Table&quot;, 'Calculation Items'[CalculationGroup],_x000d__x000a_        &quot;Type&quot;, &quot;Calc Item Format&quot;,_x000d__x000a_        &quot;Name&quot;, 'Calculation Items'[ItemName],_x000d__x000a_        &quot;DAX Expression&quot;, &quot;=&quot; &amp; 'Calculation Items'[FormatStringDefinition],_x000d__x000a_        &quot;DisplayFolder&quot;, &quot;&quot;,_x000d__x000a_        &quot;FormatString&quot;, &quot;&quot;,_x000d__x000a_        &quot;IsHidden&quot;, 'Calculation Items'[IsHidden],_x000d__x000a_        &quot;Description&quot;, 'Calculation Items'[Description]_x000d__x000a_    )_x000d__x000a_)_x000d__x000a_ORDER BY_x000d__x000a_    [Table],_x000d__x000a_    [Name],_x000d__x000a_    [Type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2" xr16:uid="{CACDA00E-8D35-4E5B-9816-905A84036554}" name="Query - Calculation Items" description="Connection to the 'Calculation Items' query in the workbook." type="100" refreshedVersion="8" minRefreshableVersion="5">
    <extLst>
      <ext xmlns:x15="http://schemas.microsoft.com/office/spreadsheetml/2010/11/main" uri="{DE250136-89BD-433C-8126-D09CA5730AF9}">
        <x15:connection id="16c069a3-68bc-44a0-9941-31a420710291"/>
      </ext>
    </extLst>
  </connection>
  <connection id="3" xr16:uid="{6DF0B764-3B50-43A6-A24D-5FAB2707F709}" name="Query - Columns" description="Connection to the 'Columns' query in the workbook." type="100" refreshedVersion="8" minRefreshableVersion="5">
    <extLst>
      <ext xmlns:x15="http://schemas.microsoft.com/office/spreadsheetml/2010/11/main" uri="{DE250136-89BD-433C-8126-D09CA5730AF9}">
        <x15:connection id="d042fa65-175e-435e-8013-2def2ea798e8"/>
      </ext>
    </extLst>
  </connection>
  <connection id="4" xr16:uid="{CA2EDE2F-37F7-4233-8F90-439C03F2D148}" name="Query - Columns Hierarchies" description="Connection to the 'Columns Hierarchies' query in the workbook." type="100" refreshedVersion="8" minRefreshableVersion="5">
    <extLst>
      <ext xmlns:x15="http://schemas.microsoft.com/office/spreadsheetml/2010/11/main" uri="{DE250136-89BD-433C-8126-D09CA5730AF9}">
        <x15:connection id="1311a2f0-8efe-467f-a5bc-f3c86ed5ea73"/>
      </ext>
    </extLst>
  </connection>
  <connection id="5" xr16:uid="{67182389-748F-4B0B-B8DF-1D12D29DD792}" name="Query - Columns Segments" description="Connection to the 'Columns Segments' query in the workbook." type="100" refreshedVersion="8" minRefreshableVersion="5">
    <extLst>
      <ext xmlns:x15="http://schemas.microsoft.com/office/spreadsheetml/2010/11/main" uri="{DE250136-89BD-433C-8126-D09CA5730AF9}">
        <x15:connection id="88b74c07-b58e-45bd-b548-baa2d20e0814"/>
      </ext>
    </extLst>
  </connection>
  <connection id="6" xr16:uid="{C3D4FD51-5F37-4F53-B63B-E147D6C6DA1A}" keepAlive="1" name="Query - ContentVPA" description="Connection to the 'ContentVPA' query in the workbook." type="5" refreshedVersion="0" background="1">
    <dbPr connection="Provider=Microsoft.Mashup.OleDb.1;Data Source=$Workbook$;Location=ContentVPA;Extended Properties=&quot;&quot;" command="SELECT * FROM [ContentVPA]"/>
  </connection>
  <connection id="7" xr16:uid="{4A3EB9C7-BE6A-48EF-AF6F-12FADD5758E4}" name="Query - Measures List" description="Connection to the 'Measures List' query in the workbook." type="100" refreshedVersion="8" minRefreshableVersion="5">
    <extLst>
      <ext xmlns:x15="http://schemas.microsoft.com/office/spreadsheetml/2010/11/main" uri="{DE250136-89BD-433C-8126-D09CA5730AF9}">
        <x15:connection id="e3ea29f5-4c4d-4e12-8dfd-73167872462d"/>
      </ext>
    </extLst>
  </connection>
  <connection id="8" xr16:uid="{D33F9D73-E419-46E8-8E31-9F7124DE9AC9}" keepAlive="1" name="Query - OpenZipFile" description="Connection to the 'OpenZipFile' query in the workbook." type="5" refreshedVersion="0" background="1">
    <dbPr connection="Provider=Microsoft.Mashup.OleDb.1;Data Source=$Workbook$;Location=OpenZipFile;Extended Properties=&quot;&quot;" command="SELECT * FROM [OpenZipFile]"/>
  </connection>
  <connection id="9" xr16:uid="{1ECCF99B-A3C3-43BF-9A4E-ED9A037A3552}" name="Query - Relationships" description="Connection to the 'Relationships' query in the workbook." type="100" refreshedVersion="8" minRefreshableVersion="5">
    <extLst>
      <ext xmlns:x15="http://schemas.microsoft.com/office/spreadsheetml/2010/11/main" uri="{DE250136-89BD-433C-8126-D09CA5730AF9}">
        <x15:connection id="dfab46a9-e1d6-4cb0-8acc-f348bd21dff5"/>
      </ext>
    </extLst>
  </connection>
  <connection id="10" xr16:uid="{E2540339-BADF-43F9-9AF0-9C2C67909A7F}" name="Query - Roles Expressions" description="Connection to the 'Roles Expressions' query in the workbook." type="100" refreshedVersion="8" minRefreshableVersion="5">
    <extLst>
      <ext xmlns:x15="http://schemas.microsoft.com/office/spreadsheetml/2010/11/main" uri="{DE250136-89BD-433C-8126-D09CA5730AF9}">
        <x15:connection id="5c6b1245-0c22-4a09-a22c-d1d96fe12630"/>
      </ext>
    </extLst>
  </connection>
  <connection id="11" xr16:uid="{41D5946C-34E2-44B4-A10C-F34345B8F7CE}" name="Query - Tables" description="Connection to the 'Tables' query in the workbook." type="100" refreshedVersion="8" minRefreshableVersion="5">
    <extLst>
      <ext xmlns:x15="http://schemas.microsoft.com/office/spreadsheetml/2010/11/main" uri="{DE250136-89BD-433C-8126-D09CA5730AF9}">
        <x15:connection id="fc66a520-7e6c-48bc-9deb-ca796aa058a4"/>
      </ext>
    </extLst>
  </connection>
  <connection id="12" xr16:uid="{40DB2054-0785-4875-AF58-D2B887BDC1CD}" name="Query - User Hierarchies" description="Connection to the 'User Hierarchies' query in the workbook." type="100" refreshedVersion="8" minRefreshableVersion="5">
    <extLst>
      <ext xmlns:x15="http://schemas.microsoft.com/office/spreadsheetml/2010/11/main" uri="{DE250136-89BD-433C-8126-D09CA5730AF9}">
        <x15:connection id="bb9ea7e7-7282-4c58-a18d-f4dd100ea4a4"/>
      </ext>
    </extLst>
  </connection>
  <connection id="13" xr16:uid="{557E088E-8009-463A-86AF-B7119CF9B3D2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4" xr16:uid="{F6C5927F-C0D2-48CF-9041-134EABC5A156}" name="WorksheetConnection_VertiPaq Analyzer 2.0 Preview 2.xlsm!DaxExpressions" type="102" refreshedVersion="8" minRefreshableVersion="5">
    <extLst>
      <ext xmlns:x15="http://schemas.microsoft.com/office/spreadsheetml/2010/11/main" uri="{DE250136-89BD-433C-8126-D09CA5730AF9}">
        <x15:connection id="DaxExpressions">
          <x15:rangePr sourceName="_xlcn.WorksheetConnection_VertiPaqAnalyzer2.0Preview2.xlsmDaxExpressions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17">
    <s v="ThisWorkbookDataModel"/>
    <s v="{[Relationships].[Cardinality (Filter)].[All]}"/>
    <s v="[Measures].[Table Size]"/>
    <s v="#,0"/>
    <s v="[Measures].[Tables #]"/>
    <s v="[Measures].[Columns #]"/>
    <s v="[Measures].[Last Refresh]"/>
    <s v="yyyy-MM-dd HH:mm:ss"/>
    <s v="[Measures].[Partitions #]"/>
    <s v="[Measures].[Segments #]"/>
    <s v="[Measures].[Measures #]"/>
    <s v="[Measures].[Calculated tables #]"/>
    <s v="[Measures].[Calculated columns #]"/>
    <s v="[Measures].[Calculation items #]"/>
    <s v="[Measures].[Roles #]"/>
    <s v="{[Columns].[IsRowNumber].[All]}"/>
    <s v="[Tables].[IsLocalDateTable].&amp;[True]"/>
  </metadataStrings>
  <mdxMetadata count="14">
    <mdx n="0" f="s">
      <ms ns="1" c="0"/>
    </mdx>
    <mdx n="0" f="v">
      <t c="1" si="3">
        <n x="2"/>
      </t>
    </mdx>
    <mdx n="0" f="v">
      <t c="1" si="3">
        <n x="4"/>
      </t>
    </mdx>
    <mdx n="0" f="v">
      <t c="1" si="3">
        <n x="5"/>
      </t>
    </mdx>
    <mdx n="0" f="v">
      <t c="1" si="7">
        <n x="6"/>
      </t>
    </mdx>
    <mdx n="0" f="v">
      <t c="1" si="3">
        <n x="8"/>
      </t>
    </mdx>
    <mdx n="0" f="v">
      <t c="1" si="3">
        <n x="9"/>
      </t>
    </mdx>
    <mdx n="0" f="v">
      <t c="1" si="3">
        <n x="10"/>
      </t>
    </mdx>
    <mdx n="0" f="v">
      <t c="1" si="3">
        <n x="11"/>
      </t>
    </mdx>
    <mdx n="0" f="v">
      <t c="1" si="3">
        <n x="12"/>
      </t>
    </mdx>
    <mdx n="0" f="v">
      <t c="1" si="3">
        <n x="13"/>
      </t>
    </mdx>
    <mdx n="0" f="v">
      <t c="1" si="3">
        <n x="14"/>
      </t>
    </mdx>
    <mdx n="0" f="s">
      <ms ns="15" c="0"/>
    </mdx>
    <mdx n="0" f="v">
      <t c="2" si="3">
        <n x="16"/>
        <n x="4"/>
      </t>
    </mdx>
  </mdxMetadata>
  <valueMetadata count="1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</valueMetadata>
</metadata>
</file>

<file path=xl/sharedStrings.xml><?xml version="1.0" encoding="utf-8"?>
<sst xmlns="http://schemas.openxmlformats.org/spreadsheetml/2006/main" count="524" uniqueCount="170">
  <si>
    <t>Row Labels</t>
  </si>
  <si>
    <t>Grand Total</t>
  </si>
  <si>
    <t xml:space="preserve"> Many</t>
  </si>
  <si>
    <t>Data Size</t>
  </si>
  <si>
    <t>Encoding_</t>
  </si>
  <si>
    <t>HASH</t>
  </si>
  <si>
    <t>HASH (All)</t>
  </si>
  <si>
    <t>User Hierarchies Size</t>
  </si>
  <si>
    <t>Relationships Size</t>
  </si>
  <si>
    <t>Database Size %</t>
  </si>
  <si>
    <t>Segments #</t>
  </si>
  <si>
    <t>Partitions #</t>
  </si>
  <si>
    <t>IsRowNumber</t>
  </si>
  <si>
    <t>VALUE</t>
  </si>
  <si>
    <t>Rows</t>
  </si>
  <si>
    <t>Max From Cardinality</t>
  </si>
  <si>
    <t>Max To Cardinality</t>
  </si>
  <si>
    <t>NOSPLIT</t>
  </si>
  <si>
    <t>String</t>
  </si>
  <si>
    <t>DateTime</t>
  </si>
  <si>
    <t>VALUE (All)</t>
  </si>
  <si>
    <t>Int64</t>
  </si>
  <si>
    <t>IsHidden</t>
  </si>
  <si>
    <t>FormatString</t>
  </si>
  <si>
    <t>Table</t>
  </si>
  <si>
    <t>Type</t>
  </si>
  <si>
    <t>DAX Expression</t>
  </si>
  <si>
    <t>Description</t>
  </si>
  <si>
    <t>DisplayFolder</t>
  </si>
  <si>
    <t>Name</t>
  </si>
  <si>
    <t>FileNameRange:</t>
  </si>
  <si>
    <t>Cardinality</t>
  </si>
  <si>
    <t>Table Size</t>
  </si>
  <si>
    <t>Columns Total Size</t>
  </si>
  <si>
    <t>Dictionary Size</t>
  </si>
  <si>
    <t>Columns Hierarchies Size</t>
  </si>
  <si>
    <t>Table Size %</t>
  </si>
  <si>
    <t>Columns #</t>
  </si>
  <si>
    <t>RI Violations #</t>
  </si>
  <si>
    <t>Measure</t>
  </si>
  <si>
    <t/>
  </si>
  <si>
    <t>Missing Keys</t>
  </si>
  <si>
    <t>Invalid Rows</t>
  </si>
  <si>
    <t>Bid. Filters</t>
  </si>
  <si>
    <t>MMR</t>
  </si>
  <si>
    <t>Relationship Type</t>
  </si>
  <si>
    <t>M:1</t>
  </si>
  <si>
    <t>Cardinality (Filter)</t>
  </si>
  <si>
    <t>All</t>
  </si>
  <si>
    <t>INSTRUCTIONS</t>
  </si>
  <si>
    <t>1) Switch to VertiPaq Analyzer ribbon</t>
  </si>
  <si>
    <t>2) Click Open VPAX and choose the file to load</t>
  </si>
  <si>
    <t>Useful links:</t>
  </si>
  <si>
    <t>https://daxstudio.org/</t>
  </si>
  <si>
    <t xml:space="preserve">https://www.sqlbi.com/learn/dax-tools-video-course/ </t>
  </si>
  <si>
    <t>Download the latest version of DAX Studio!</t>
  </si>
  <si>
    <t>FREE video course about VertiPaq Analyzer and DAX Studio</t>
  </si>
  <si>
    <t>1:M Ratio %</t>
  </si>
  <si>
    <t xml:space="preserve">  </t>
  </si>
  <si>
    <r>
      <t xml:space="preserve">NOTE 2: </t>
    </r>
    <r>
      <rPr>
        <b/>
        <sz val="11"/>
        <rFont val="Calibri"/>
        <family val="2"/>
        <scheme val="minor"/>
      </rPr>
      <t>Compatible only with Windows Desktop</t>
    </r>
    <r>
      <rPr>
        <sz val="11"/>
        <rFont val="Calibri"/>
        <family val="2"/>
        <scheme val="minor"/>
      </rPr>
      <t xml:space="preserve"> versions of Excel 2016 or later versions, because it uses Power Query and Power Pivot for Excel.</t>
    </r>
  </si>
  <si>
    <r>
      <t xml:space="preserve">NOTE 1: </t>
    </r>
    <r>
      <rPr>
        <sz val="11"/>
        <rFont val="Calibri"/>
        <family val="2"/>
        <scheme val="minor"/>
      </rPr>
      <t xml:space="preserve">VPAX files must be created using the </t>
    </r>
    <r>
      <rPr>
        <b/>
        <sz val="11"/>
        <rFont val="Calibri"/>
        <family val="2"/>
        <scheme val="minor"/>
      </rPr>
      <t>Export Metrics feature in DAX Studio</t>
    </r>
    <r>
      <rPr>
        <sz val="11"/>
        <rFont val="Calibri"/>
        <family val="2"/>
        <scheme val="minor"/>
      </rPr>
      <t xml:space="preserve"> 2.13.1 or later, but they are compatible since DAX Studio 2.9.4.</t>
    </r>
  </si>
  <si>
    <t>Follow these steps:</t>
  </si>
  <si>
    <t>VertiPaq Analyzer Summary</t>
  </si>
  <si>
    <t>Total Size</t>
  </si>
  <si>
    <t>Tables</t>
  </si>
  <si>
    <t>Columns</t>
  </si>
  <si>
    <t>Last Refresh</t>
  </si>
  <si>
    <t>Partitions</t>
  </si>
  <si>
    <t>Segments</t>
  </si>
  <si>
    <t>Auto Date Tables</t>
  </si>
  <si>
    <t>Column</t>
  </si>
  <si>
    <t>Filename</t>
  </si>
  <si>
    <t>Measures</t>
  </si>
  <si>
    <t>Calc tables</t>
  </si>
  <si>
    <t>Calc columns</t>
  </si>
  <si>
    <t>Roles</t>
  </si>
  <si>
    <t>Calc items</t>
  </si>
  <si>
    <t>Total Segments #</t>
  </si>
  <si>
    <t>Pageable Segments #</t>
  </si>
  <si>
    <t>Resident Segments #</t>
  </si>
  <si>
    <t>Average Temperature</t>
  </si>
  <si>
    <t>Last Accessed</t>
  </si>
  <si>
    <t>C123</t>
  </si>
  <si>
    <t>(blank)</t>
  </si>
  <si>
    <t>D:\GITHUB\Power-BI\DAX\1. HOUSE OF CONCEPT DAX\HOCDATA.vpax</t>
  </si>
  <si>
    <t>DateTableTemplate_f6a54a29-ed2e-4362-b3c2-e1c99c8bbe4a</t>
  </si>
  <si>
    <t>=Calendar(Date(2015,1,1), Date(2015,1,1))</t>
  </si>
  <si>
    <t>TRUE</t>
  </si>
  <si>
    <t>Day</t>
  </si>
  <si>
    <t>=DAY([Date])</t>
  </si>
  <si>
    <t>0</t>
  </si>
  <si>
    <t>Month</t>
  </si>
  <si>
    <t>=FORMAT([Date], "MMMM")</t>
  </si>
  <si>
    <t>MonthNo</t>
  </si>
  <si>
    <t>=MONTH([Date])</t>
  </si>
  <si>
    <t>Quarter</t>
  </si>
  <si>
    <t>="Qtr " &amp; [QuarterNo]</t>
  </si>
  <si>
    <t>QuarterNo</t>
  </si>
  <si>
    <t>=INT(([MonthNo] + 2) / 3)</t>
  </si>
  <si>
    <t>Year</t>
  </si>
  <si>
    <t>=YEAR([Date])</t>
  </si>
  <si>
    <t>LocalDateTable_7e086b87-2791-4ac1-b22c-5a52f97a26d2</t>
  </si>
  <si>
    <t>=Calendar(Date(Year(MIN('Customer_Lookup'[Birth_Date])), 1, 1), Date(Year(MAX('Customer_Lookup'[Birth_Date])), 12, 31))</t>
  </si>
  <si>
    <t>LocalDateTable_e4ce5f74-fb10-4613-a3aa-43709a9ce98e</t>
  </si>
  <si>
    <t>=Calendar(Date(Year(MIN('Date_Lookup'[Date_Key])), 1, 1), Date(Year(MAX('Date_Lookup'[Date_Key])), 12, 31))</t>
  </si>
  <si>
    <t>MeasuresTable</t>
  </si>
  <si>
    <t>Mobile Female Sales</t>
  </si>
  <si>
    <t>=
 CALCULATE(
    [Total Sales],
        Product_Lookup[Product_Name] = "Mobile",Customer_Lookup[Gender]= "Female")</t>
  </si>
  <si>
    <t>Mobile Sales</t>
  </si>
  <si>
    <t>=
 CALCULATE(
    [Total Sales],
    KEEPFILTERS(
    Product_Lookup[Product_Name] = "Mobile"))</t>
  </si>
  <si>
    <t>Purchase By Female Customer</t>
  </si>
  <si>
    <t>=
CALCULATE(
    SUM(Sales_Data[Sales_Amount]),
    Customer_Lookup[Gender] = "Female")</t>
  </si>
  <si>
    <t>Total Sales</t>
  </si>
  <si>
    <t>=
 SUM(Sales_Data[Sales_Amount])</t>
  </si>
  <si>
    <t>Date Hierarchy</t>
  </si>
  <si>
    <t>Customer_Lookup</t>
  </si>
  <si>
    <t>'Customer_Lookup'[Birth_Date] ∞←1 'LocalDateTable_7e086b87-2791-4ac1-b22c-5a52f97a26d2'[Date]</t>
  </si>
  <si>
    <t>Date_Lookup</t>
  </si>
  <si>
    <t>'Date_Lookup'[Date_Key] ∞←1 'LocalDateTable_e4ce5f74-fb10-4613-a3aa-43709a9ce98e'[Date]</t>
  </si>
  <si>
    <t>Sales_Data</t>
  </si>
  <si>
    <t>'Sales_Data'[Customer_ID] ∞←1 'Customer_Lookup'[Customer_ID]</t>
  </si>
  <si>
    <t>'Sales_Data'[Date_Key] ∞←1 'Date_Lookup'[Date_Key]</t>
  </si>
  <si>
    <t>'Sales_Data'[Product_ID] ∞←1 'Product_Lookup'[Product_ID]</t>
  </si>
  <si>
    <t>Product_Lookup</t>
  </si>
  <si>
    <t>'LocalDateTable_7e086b87-2791-4ac1-b22c-5a52f97a26d2'[Date]</t>
  </si>
  <si>
    <t>'LocalDateTable_e4ce5f74-fb10-4613-a3aa-43709a9ce98e'[Date]</t>
  </si>
  <si>
    <t>'Date_Lookup'[Date_Key]</t>
  </si>
  <si>
    <t>'LocalDateTable_7e086b87-2791-4ac1-b22c-5a52f97a26d2'[Month]</t>
  </si>
  <si>
    <t>'LocalDateTable_7e086b87-2791-4ac1-b22c-5a52f97a26d2'[Quarter]</t>
  </si>
  <si>
    <t>'LocalDateTable_e4ce5f74-fb10-4613-a3aa-43709a9ce98e'[Month]</t>
  </si>
  <si>
    <t>'Customer_Lookup'[Customer_Name]</t>
  </si>
  <si>
    <t>'Product_Lookup'[Product_Name]</t>
  </si>
  <si>
    <t>'LocalDateTable_e4ce5f74-fb10-4613-a3aa-43709a9ce98e'[Quarter]</t>
  </si>
  <si>
    <t>'Customer_Lookup'[Gender]</t>
  </si>
  <si>
    <t>'Customer_Lookup'[Marital_Status]</t>
  </si>
  <si>
    <t>'DateTableTemplate_f6a54a29-ed2e-4362-b3c2-e1c99c8bbe4a'[Month]</t>
  </si>
  <si>
    <t>'DateTableTemplate_f6a54a29-ed2e-4362-b3c2-e1c99c8bbe4a'[Quarter]</t>
  </si>
  <si>
    <t>'Sales_Data'[Date_Key]</t>
  </si>
  <si>
    <t>'LocalDateTable_7e086b87-2791-4ac1-b22c-5a52f97a26d2'[Day]</t>
  </si>
  <si>
    <t>'LocalDateTable_7e086b87-2791-4ac1-b22c-5a52f97a26d2'[MonthNo]</t>
  </si>
  <si>
    <t>'LocalDateTable_7e086b87-2791-4ac1-b22c-5a52f97a26d2'[QuarterNo]</t>
  </si>
  <si>
    <t>'Customer_Lookup'[Birth_Date]</t>
  </si>
  <si>
    <t>'LocalDateTable_e4ce5f74-fb10-4613-a3aa-43709a9ce98e'[Day]</t>
  </si>
  <si>
    <t>'Date_Lookup'[Day]</t>
  </si>
  <si>
    <t>'LocalDateTable_7e086b87-2791-4ac1-b22c-5a52f97a26d2'[Year]</t>
  </si>
  <si>
    <t>'Sales_Data'[Sales_Quantity]</t>
  </si>
  <si>
    <t>'Sales_Data'[Customer_ID]</t>
  </si>
  <si>
    <t>'LocalDateTable_e4ce5f74-fb10-4613-a3aa-43709a9ce98e'[MonthNo]</t>
  </si>
  <si>
    <t>'Date_Lookup'[Month]</t>
  </si>
  <si>
    <t>'Sales_Data'[Sales_Amount]</t>
  </si>
  <si>
    <t>'Sales_Data'[Product_ID]</t>
  </si>
  <si>
    <t>'LocalDateTable_e4ce5f74-fb10-4613-a3aa-43709a9ce98e'[QuarterNo]</t>
  </si>
  <si>
    <t>'Date_Lookup'[Year]</t>
  </si>
  <si>
    <t>'LocalDateTable_e4ce5f74-fb10-4613-a3aa-43709a9ce98e'[Year]</t>
  </si>
  <si>
    <t>'Customer_Lookup'[Customer_ID]</t>
  </si>
  <si>
    <t>'Product_Lookup'[Final_Price]</t>
  </si>
  <si>
    <t>'Product_Lookup'[Product_ID]</t>
  </si>
  <si>
    <t>'DateTableTemplate_f6a54a29-ed2e-4362-b3c2-e1c99c8bbe4a'[Year]</t>
  </si>
  <si>
    <t>'DateTableTemplate_f6a54a29-ed2e-4362-b3c2-e1c99c8bbe4a'[Day]</t>
  </si>
  <si>
    <t>'DateTableTemplate_f6a54a29-ed2e-4362-b3c2-e1c99c8bbe4a'[Date]</t>
  </si>
  <si>
    <t>'DateTableTemplate_f6a54a29-ed2e-4362-b3c2-e1c99c8bbe4a'[QuarterNo]</t>
  </si>
  <si>
    <t>'DateTableTemplate_f6a54a29-ed2e-4362-b3c2-e1c99c8bbe4a'[MonthNo]</t>
  </si>
  <si>
    <t>'MeasuresTable'[RowNumber-2662979B-1795-4F74-8F37-6A1BA8059B61]</t>
  </si>
  <si>
    <t>'Sales_Data'[RowNumber-2662979B-1795-4F74-8F37-6A1BA8059B61]</t>
  </si>
  <si>
    <t>'DateTableTemplate_f6a54a29-ed2e-4362-b3c2-e1c99c8bbe4a'[RowNumber-2662979B-1795-4F74-8F37-6A1BA8059B61]</t>
  </si>
  <si>
    <t>'LocalDateTable_e4ce5f74-fb10-4613-a3aa-43709a9ce98e'[RowNumber-2662979B-1795-4F74-8F37-6A1BA8059B61]</t>
  </si>
  <si>
    <t>'Date_Lookup'[RowNumber-2662979B-1795-4F74-8F37-6A1BA8059B61]</t>
  </si>
  <si>
    <t>'Customer_Lookup'[RowNumber-2662979B-1795-4F74-8F37-6A1BA8059B61]</t>
  </si>
  <si>
    <t>'LocalDateTable_7e086b87-2791-4ac1-b22c-5a52f97a26d2'[RowNumber-2662979B-1795-4F74-8F37-6A1BA8059B61]</t>
  </si>
  <si>
    <t>'Product_Lookup'[RowNumber-2662979B-1795-4F74-8F37-6A1BA8059B61]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</si>
</sst>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%;\-0.00%;0.00%"/>
    <numFmt numFmtId="165" formatCode="[Color42]#,###"/>
    <numFmt numFmtId="166" formatCode="[Magenta]#,###"/>
    <numFmt numFmtId="167" formatCode="[Red]#,###"/>
    <numFmt numFmtId="168" formatCode="yyyy\-mm\-dd\ hh:mm:ss"/>
  </numFmts>
  <fonts count="1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u/>
      <sz val="14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3" fontId="0" fillId="0" borderId="0" xfId="0" applyNumberFormat="1"/>
    <xf numFmtId="0" fontId="0" fillId="0" borderId="0" xfId="0" applyAlignment="1">
      <alignment horizontal="left" indent="1"/>
    </xf>
    <xf numFmtId="49" fontId="2" fillId="0" borderId="0" xfId="0" quotePrefix="1" applyNumberFormat="1" applyFont="1" applyAlignment="1">
      <alignment wrapText="1"/>
    </xf>
    <xf numFmtId="0" fontId="3" fillId="2" borderId="0" xfId="0" applyFont="1" applyFill="1"/>
    <xf numFmtId="0" fontId="0" fillId="3" borderId="0" xfId="0" applyFill="1" applyProtection="1">
      <protection locked="0"/>
    </xf>
    <xf numFmtId="0" fontId="0" fillId="2" borderId="0" xfId="0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4" fillId="0" borderId="0" xfId="1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0" fillId="0" borderId="0" xfId="0" applyFont="1"/>
    <xf numFmtId="0" fontId="11" fillId="0" borderId="0" xfId="0" applyFont="1"/>
    <xf numFmtId="0" fontId="13" fillId="0" borderId="0" xfId="0" applyFont="1"/>
    <xf numFmtId="0" fontId="14" fillId="0" borderId="0" xfId="0" applyFont="1"/>
    <xf numFmtId="0" fontId="14" fillId="4" borderId="0" xfId="0" applyFont="1" applyFill="1"/>
    <xf numFmtId="0" fontId="11" fillId="4" borderId="0" xfId="0" applyFont="1" applyFill="1"/>
    <xf numFmtId="0" fontId="10" fillId="4" borderId="0" xfId="0" applyFont="1" applyFill="1"/>
    <xf numFmtId="0" fontId="15" fillId="0" borderId="0" xfId="1" applyFont="1"/>
    <xf numFmtId="0" fontId="15" fillId="4" borderId="0" xfId="1" applyFont="1" applyFill="1"/>
    <xf numFmtId="0" fontId="15" fillId="0" borderId="0" xfId="1" applyFont="1" applyFill="1"/>
    <xf numFmtId="0" fontId="12" fillId="0" borderId="0" xfId="0" applyFont="1"/>
    <xf numFmtId="4" fontId="0" fillId="0" borderId="0" xfId="0" applyNumberFormat="1"/>
    <xf numFmtId="168" fontId="0" fillId="0" borderId="0" xfId="0" applyNumberFormat="1"/>
    <xf numFmtId="0" fontId="12" fillId="0" borderId="0" xfId="0" applyFont="1"/>
    <xf numFmtId="0" fontId="0" fillId="0" borderId="0" xfId="0" applyNumberFormat="1"/>
    <xf numFmtId="0" fontId="0" fillId="0" borderId="0" xfId="0" applyAlignment="1">
      <alignment horizontal="left" indent="2"/>
    </xf>
    <xf numFmtId="49" fontId="2" fillId="0" borderId="0" xfId="0" applyNumberFormat="1" applyFont="1" applyAlignment="1">
      <alignment wrapText="1"/>
    </xf>
  </cellXfs>
  <cellStyles count="2">
    <cellStyle name="Hyperlink" xfId="1" builtinId="8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B7" s="17"/>
        <tr r="B7" s="17"/>
        <tr r="B4" s="17"/>
        <tr r="B4" s="17"/>
        <tr r="B5" s="17"/>
        <tr r="B5" s="17"/>
        <tr r="B14" s="17"/>
        <tr r="B14" s="17"/>
        <tr r="B15" s="17"/>
        <tr r="B15" s="17"/>
        <tr r="B8" s="17"/>
        <tr r="B8" s="17"/>
        <tr r="B10" s="17"/>
        <tr r="B10" s="17"/>
        <tr r="B9" s="17"/>
        <tr r="B9" s="17"/>
        <tr r="B11" s="17"/>
        <tr r="B11" s="17"/>
        <tr r="B12" s="17"/>
        <tr r="B12" s="17"/>
        <tr r="B13" s="17"/>
        <tr r="B13" s="17"/>
        <tr r="B6" s="17"/>
        <tr r="B6" s="17"/>
      </tp>
    </main>
  </volType>
</volTypes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sheetMetadata" Target="metadata.xml"/><Relationship Id="rId21" Type="http://schemas.openxmlformats.org/officeDocument/2006/relationships/pivotCacheDefinition" Target="pivotCache/pivotCacheDefinition9.xml"/><Relationship Id="rId42" Type="http://schemas.openxmlformats.org/officeDocument/2006/relationships/customXml" Target="../customXml/item14.xml"/><Relationship Id="rId47" Type="http://schemas.openxmlformats.org/officeDocument/2006/relationships/customXml" Target="../customXml/item19.xml"/><Relationship Id="rId63" Type="http://schemas.openxmlformats.org/officeDocument/2006/relationships/customXml" Target="../customXml/item35.xml"/><Relationship Id="rId68" Type="http://schemas.openxmlformats.org/officeDocument/2006/relationships/customXml" Target="../customXml/item4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9" Type="http://schemas.openxmlformats.org/officeDocument/2006/relationships/customXml" Target="../customXml/item1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openxmlformats.org/officeDocument/2006/relationships/customXml" Target="../customXml/item4.xml"/><Relationship Id="rId37" Type="http://schemas.openxmlformats.org/officeDocument/2006/relationships/customXml" Target="../customXml/item9.xml"/><Relationship Id="rId40" Type="http://schemas.openxmlformats.org/officeDocument/2006/relationships/customXml" Target="../customXml/item12.xml"/><Relationship Id="rId45" Type="http://schemas.openxmlformats.org/officeDocument/2006/relationships/customXml" Target="../customXml/item17.xml"/><Relationship Id="rId53" Type="http://schemas.openxmlformats.org/officeDocument/2006/relationships/customXml" Target="../customXml/item25.xml"/><Relationship Id="rId58" Type="http://schemas.openxmlformats.org/officeDocument/2006/relationships/customXml" Target="../customXml/item30.xml"/><Relationship Id="rId66" Type="http://schemas.openxmlformats.org/officeDocument/2006/relationships/customXml" Target="../customXml/item38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33.xml"/><Relationship Id="rId19" Type="http://schemas.openxmlformats.org/officeDocument/2006/relationships/pivotCacheDefinition" Target="pivotCache/pivotCacheDefinition7.xml"/><Relationship Id="rId14" Type="http://schemas.openxmlformats.org/officeDocument/2006/relationships/pivotCacheDefinition" Target="pivotCache/pivotCacheDefinition2.xml"/><Relationship Id="rId22" Type="http://schemas.openxmlformats.org/officeDocument/2006/relationships/theme" Target="theme/theme1.xml"/><Relationship Id="rId27" Type="http://schemas.openxmlformats.org/officeDocument/2006/relationships/powerPivotData" Target="model/item.data"/><Relationship Id="rId30" Type="http://schemas.openxmlformats.org/officeDocument/2006/relationships/customXml" Target="../customXml/item2.xml"/><Relationship Id="rId35" Type="http://schemas.openxmlformats.org/officeDocument/2006/relationships/customXml" Target="../customXml/item7.xml"/><Relationship Id="rId43" Type="http://schemas.openxmlformats.org/officeDocument/2006/relationships/customXml" Target="../customXml/item15.xml"/><Relationship Id="rId48" Type="http://schemas.openxmlformats.org/officeDocument/2006/relationships/customXml" Target="../customXml/item20.xml"/><Relationship Id="rId56" Type="http://schemas.openxmlformats.org/officeDocument/2006/relationships/customXml" Target="../customXml/item28.xml"/><Relationship Id="rId64" Type="http://schemas.openxmlformats.org/officeDocument/2006/relationships/customXml" Target="../customXml/item36.xml"/><Relationship Id="rId69" Type="http://schemas.openxmlformats.org/officeDocument/2006/relationships/volatileDependencies" Target="volatileDependencie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5.xml"/><Relationship Id="rId38" Type="http://schemas.openxmlformats.org/officeDocument/2006/relationships/customXml" Target="../customXml/item10.xml"/><Relationship Id="rId46" Type="http://schemas.openxmlformats.org/officeDocument/2006/relationships/customXml" Target="../customXml/item18.xml"/><Relationship Id="rId59" Type="http://schemas.openxmlformats.org/officeDocument/2006/relationships/customXml" Target="../customXml/item31.xml"/><Relationship Id="rId67" Type="http://schemas.openxmlformats.org/officeDocument/2006/relationships/customXml" Target="../customXml/item39.xml"/><Relationship Id="rId20" Type="http://schemas.openxmlformats.org/officeDocument/2006/relationships/pivotCacheDefinition" Target="pivotCache/pivotCacheDefinition8.xml"/><Relationship Id="rId41" Type="http://schemas.openxmlformats.org/officeDocument/2006/relationships/customXml" Target="../customXml/item13.xml"/><Relationship Id="rId54" Type="http://schemas.openxmlformats.org/officeDocument/2006/relationships/customXml" Target="../customXml/item26.xml"/><Relationship Id="rId62" Type="http://schemas.openxmlformats.org/officeDocument/2006/relationships/customXml" Target="../customXml/item34.xml"/><Relationship Id="rId7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3.xml"/><Relationship Id="rId23" Type="http://schemas.openxmlformats.org/officeDocument/2006/relationships/connections" Target="connections.xml"/><Relationship Id="rId28" Type="http://schemas.openxmlformats.org/officeDocument/2006/relationships/calcChain" Target="calcChain.xml"/><Relationship Id="rId36" Type="http://schemas.openxmlformats.org/officeDocument/2006/relationships/customXml" Target="../customXml/item8.xml"/><Relationship Id="rId49" Type="http://schemas.openxmlformats.org/officeDocument/2006/relationships/customXml" Target="../customXml/item21.xml"/><Relationship Id="rId57" Type="http://schemas.openxmlformats.org/officeDocument/2006/relationships/customXml" Target="../customXml/item29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3.xml"/><Relationship Id="rId44" Type="http://schemas.openxmlformats.org/officeDocument/2006/relationships/customXml" Target="../customXml/item16.xml"/><Relationship Id="rId52" Type="http://schemas.openxmlformats.org/officeDocument/2006/relationships/customXml" Target="../customXml/item24.xml"/><Relationship Id="rId60" Type="http://schemas.openxmlformats.org/officeDocument/2006/relationships/customXml" Target="../customXml/item32.xml"/><Relationship Id="rId65" Type="http://schemas.openxmlformats.org/officeDocument/2006/relationships/customXml" Target="../customXml/item3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9" Type="http://schemas.openxmlformats.org/officeDocument/2006/relationships/customXml" Target="../customXml/item11.xml"/><Relationship Id="rId34" Type="http://schemas.openxmlformats.org/officeDocument/2006/relationships/customXml" Target="../customXml/item6.xml"/><Relationship Id="rId50" Type="http://schemas.openxmlformats.org/officeDocument/2006/relationships/customXml" Target="../customXml/item22.xml"/><Relationship Id="rId55" Type="http://schemas.openxmlformats.org/officeDocument/2006/relationships/customXml" Target="../customXml/item2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raveen Singh" refreshedDate="45449.901869907408" createdVersion="5" refreshedVersion="8" minRefreshableVersion="3" recordCount="0" supportSubquery="1" supportAdvancedDrill="1" xr:uid="{D2E9800E-06BE-42DE-A36F-FAC6E0864F40}">
  <cacheSource type="external" connectionId="13"/>
  <cacheFields count="5">
    <cacheField name="[Columns].[Tables-Columns].[Table]" caption="Table" numFmtId="0" hierarchy="30" level="1">
      <sharedItems count="3">
        <s v="DateTableTemplate_f6a54a29-ed2e-4362-b3c2-e1c99c8bbe4a"/>
        <s v="LocalDateTable_7e086b87-2791-4ac1-b22c-5a52f97a26d2"/>
        <s v="LocalDateTable_e4ce5f74-fb10-4613-a3aa-43709a9ce98e"/>
      </sharedItems>
    </cacheField>
    <cacheField name="[Columns].[Tables-Columns].[Column]" caption="Column" numFmtId="0" hierarchy="30" level="2">
      <sharedItems containsSemiMixedTypes="0" containsNonDate="0" containsString="0"/>
    </cacheField>
    <cacheField name="[Columns].[IsRowNumber].[IsRowNumber]" caption="IsRowNumber" numFmtId="0" hierarchy="25" level="1">
      <sharedItems containsSemiMixedTypes="0" containsNonDate="0" containsString="0"/>
    </cacheField>
    <cacheField name="[Measures].[User Hierarchies Size]" caption="User Hierarchies Size" numFmtId="0" hierarchy="145" level="32767"/>
    <cacheField name="[User Hierarchies].[UserHierarchyName].[UserHierarchyName]" caption="UserHierarchyName" numFmtId="0" hierarchy="86" level="1">
      <sharedItems count="1">
        <s v="Date Hierarchy"/>
      </sharedItems>
    </cacheField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>
      <fieldsUsage count="2">
        <fieldUsage x="-1"/>
        <fieldUsage x="4"/>
      </fieldsUsage>
    </cacheHierarchy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 oneField="1">
      <fieldsUsage count="1">
        <fieldUsage x="3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  <ext xmlns:xxpim="http://schemas.microsoft.com/office/spreadsheetml/2020/pivotNov2020" uri="{48A13866-0669-42A6-8768-4E36796AE8C3}">
      <xxpim:implicitMeasureSupport>1</xxpim:implicitMeasureSupport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raveen Singh" refreshedDate="45449.901872916664" createdVersion="5" refreshedVersion="8" minRefreshableVersion="3" recordCount="0" supportSubquery="1" supportAdvancedDrill="1" xr:uid="{68A354A3-D07C-4E8B-8904-AF66491F4889}">
  <cacheSource type="external" connectionId="13"/>
  <cacheFields count="14">
    <cacheField name="[Columns].[Tables-Columns].[Table]" caption="Table" numFmtId="0" hierarchy="30" level="1">
      <sharedItems count="3">
        <s v="Customer_Lookup"/>
        <s v="Date_Lookup"/>
        <s v="Sales_Data"/>
      </sharedItems>
    </cacheField>
    <cacheField name="[Columns].[Tables-Columns].[Column]" caption="Column" numFmtId="0" hierarchy="30" level="2">
      <sharedItems containsSemiMixedTypes="0" containsNonDate="0" containsString="0"/>
    </cacheField>
    <cacheField name="[Columns].[IsRowNumber].[IsRowNumber]" caption="IsRowNumber" numFmtId="0" hierarchy="25" level="1">
      <sharedItems containsSemiMixedTypes="0" containsNonDate="0" containsString="0"/>
    </cacheField>
    <cacheField name="[Relationships].[Relationship].[Relationship]" caption="Relationship" numFmtId="0" hierarchy="75" level="1">
      <sharedItems count="5">
        <s v="'Customer_Lookup'[Birth_Date] ∞←1 'LocalDateTable_7e086b87-2791-4ac1-b22c-5a52f97a26d2'[Date]"/>
        <s v="'Date_Lookup'[Date_Key] ∞←1 'LocalDateTable_e4ce5f74-fb10-4613-a3aa-43709a9ce98e'[Date]"/>
        <s v="'Sales_Data'[Customer_ID] ∞←1 'Customer_Lookup'[Customer_ID]"/>
        <s v="'Sales_Data'[Date_Key] ∞←1 'Date_Lookup'[Date_Key]"/>
        <s v="'Sales_Data'[Product_ID] ∞←1 'Product_Lookup'[Product_ID]"/>
      </sharedItems>
    </cacheField>
    <cacheField name="[Relationships].[Cardinality (Filter)].[Cardinality (Filter)]" caption="Cardinality (Filter)" numFmtId="0" hierarchy="68" level="1">
      <sharedItems containsSemiMixedTypes="0" containsNonDate="0" containsString="0"/>
    </cacheField>
    <cacheField name="[Measures].[Relationship Type]" caption="Relationship Type" numFmtId="0" hierarchy="154" level="32767"/>
    <cacheField name="[Measures].[Max From Cardinality]" caption="Max From Cardinality" numFmtId="0" hierarchy="141" level="32767"/>
    <cacheField name="[Measures].[Max To Cardinality]" caption="Max To Cardinality" numFmtId="0" hierarchy="142" level="32767"/>
    <cacheField name="[Measures].[Missing Keys]" caption="Missing Keys" numFmtId="0" hierarchy="150" level="32767"/>
    <cacheField name="[Measures].[Invalid Rows]" caption="Invalid Rows" numFmtId="0" hierarchy="151" level="32767"/>
    <cacheField name="[Measures].[Relationships Size]" caption="Relationships Size" numFmtId="0" hierarchy="143" level="32767"/>
    <cacheField name="[Measures].[Bid. Filters]" caption="Bid. Filters" numFmtId="0" hierarchy="152" level="32767"/>
    <cacheField name="[Measures].[MMR]" caption="MMR" numFmtId="0" hierarchy="153" level="32767"/>
    <cacheField name="[Measures].[One to Many Ratio %]" caption="One to Many Ratio %" numFmtId="0" hierarchy="155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>
      <fieldsUsage count="2">
        <fieldUsage x="-1"/>
        <fieldUsage x="4"/>
      </fieldsUsage>
    </cacheHierarchy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>
      <fieldsUsage count="2">
        <fieldUsage x="-1"/>
        <fieldUsage x="3"/>
      </fieldsUsage>
    </cacheHierarchy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 oneField="1">
      <fieldsUsage count="1">
        <fieldUsage x="6"/>
      </fieldsUsage>
    </cacheHierarchy>
    <cacheHierarchy uniqueName="[Measures].[Max To Cardinality]" caption="Max To Cardinality" measure="1" displayFolder="" measureGroup="Columns" count="0" oneField="1">
      <fieldsUsage count="1">
        <fieldUsage x="7"/>
      </fieldsUsage>
    </cacheHierarchy>
    <cacheHierarchy uniqueName="[Measures].[Relationships Size]" caption="Relationships Size" measure="1" displayFolder="" measureGroup="Columns" count="0" oneField="1">
      <fieldsUsage count="1">
        <fieldUsage x="10"/>
      </fieldsUsage>
    </cacheHierarchy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 oneField="1">
      <fieldsUsage count="1">
        <fieldUsage x="8"/>
      </fieldsUsage>
    </cacheHierarchy>
    <cacheHierarchy uniqueName="[Measures].[Invalid Rows]" caption="Invalid Rows" measure="1" displayFolder="" measureGroup="Columns" count="0" oneField="1">
      <fieldsUsage count="1">
        <fieldUsage x="9"/>
      </fieldsUsage>
    </cacheHierarchy>
    <cacheHierarchy uniqueName="[Measures].[Bid. Filters]" caption="Bid. Filters" measure="1" displayFolder="" measureGroup="Columns" count="0" oneField="1">
      <fieldsUsage count="1">
        <fieldUsage x="11"/>
      </fieldsUsage>
    </cacheHierarchy>
    <cacheHierarchy uniqueName="[Measures].[MMR]" caption="MMR" measure="1" displayFolder="" measureGroup="Columns" count="0" oneField="1">
      <fieldsUsage count="1">
        <fieldUsage x="12"/>
      </fieldsUsage>
    </cacheHierarchy>
    <cacheHierarchy uniqueName="[Measures].[Relationship Type]" caption="Relationship Type" measure="1" displayFolder="" measureGroup="Columns" count="0" oneField="1">
      <fieldsUsage count="1">
        <fieldUsage x="5"/>
      </fieldsUsage>
    </cacheHierarchy>
    <cacheHierarchy uniqueName="[Measures].[One to Many Ratio %]" caption="One to Many Ratio %" measure="1" displayFolder="" measureGroup="Columns" count="0" oneField="1">
      <fieldsUsage count="1">
        <fieldUsage x="13"/>
      </fieldsUsage>
    </cacheHierarchy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  <ext xmlns:xxpim="http://schemas.microsoft.com/office/spreadsheetml/2020/pivotNov2020" uri="{48A13866-0669-42A6-8768-4E36796AE8C3}">
      <xxpim:implicitMeasureSupport>1</xxpim:implicitMeasureSupport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raveen Singh" refreshedDate="45449.901874537034" createdVersion="5" refreshedVersion="8" minRefreshableVersion="3" recordCount="0" supportSubquery="1" supportAdvancedDrill="1" xr:uid="{B05279EA-6FCA-45E8-AA61-CD645ECEC55F}">
  <cacheSource type="external" connectionId="13"/>
  <cacheFields count="7">
    <cacheField name="[Columns].[IsRowNumber].[IsRowNumber]" caption="IsRowNumber" numFmtId="0" hierarchy="25" level="1">
      <sharedItems containsSemiMixedTypes="0" containsNonDate="0" containsString="0"/>
    </cacheField>
    <cacheField name="[Columns Segments].[CompressionType].[CompressionType]" caption="CompressionType" numFmtId="0" hierarchy="36" level="1">
      <sharedItems count="2">
        <s v="C123"/>
        <s v="NOSPLIT"/>
      </sharedItems>
    </cacheField>
    <cacheField name="[Columns Segments].[BitsCount].[BitsCount]" caption="BitsCount" numFmtId="0" hierarchy="33" level="1">
      <sharedItems containsString="0" containsBlank="1" containsNumber="1" containsInteger="1" minValue="1" maxValue="16" count="11">
        <m/>
        <n v="1"/>
        <n v="2"/>
        <n v="3"/>
        <n v="4"/>
        <n v="5"/>
        <n v="6"/>
        <n v="8"/>
        <n v="10"/>
        <n v="12"/>
        <n v="16"/>
      </sharedItems>
    </cacheField>
    <cacheField name="[Measures].[Data Size]" caption="Data Size" numFmtId="0" hierarchy="139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>
      <fieldsUsage count="2">
        <fieldUsage x="-1"/>
        <fieldUsage x="2"/>
      </fieldsUsage>
    </cacheHierarchy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>
      <fieldsUsage count="2">
        <fieldUsage x="-1"/>
        <fieldUsage x="1"/>
      </fieldsUsage>
    </cacheHierarchy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3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4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  <ext xmlns:xxpim="http://schemas.microsoft.com/office/spreadsheetml/2020/pivotNov2020" uri="{48A13866-0669-42A6-8768-4E36796AE8C3}">
      <xxpim:implicitMeasureSupport>1</xxpim:implicitMeasureSupport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raveen Singh" refreshedDate="45449.901877199074" createdVersion="5" refreshedVersion="8" minRefreshableVersion="3" recordCount="0" supportSubquery="1" supportAdvancedDrill="1" xr:uid="{DE03D3FF-2779-4F11-B600-41A5CC423425}">
  <cacheSource type="external" connectionId="13"/>
  <cacheFields count="13">
    <cacheField name="[Columns].[IsRowNumber].[IsRowNumber]" caption="IsRowNumber" numFmtId="0" hierarchy="25" level="1">
      <sharedItems containsSemiMixedTypes="0" containsNonDate="0" containsString="0"/>
    </cacheField>
    <cacheField name="[Columns].[DataType].[DataType]" caption="DataType" numFmtId="0" hierarchy="14" level="1">
      <sharedItems count="3">
        <s v="DateTime"/>
        <s v="Int64"/>
        <s v="String"/>
      </sharedItems>
    </cacheField>
    <cacheField name="[Columns].[FullColumnName].[FullColumnName]" caption="FullColumnName" numFmtId="0" hierarchy="20" level="1">
      <sharedItems count="7">
        <s v="'Customer'[Yearly Income]"/>
        <s v="'Promotion'[Discount]"/>
        <s v="'Sales'[Net Price]"/>
        <s v="'Sales'[Unit Cost]"/>
        <s v="'Sales'[Unit Discount]"/>
        <s v="'Sales'[Unit Price]"/>
        <s v="'Store'[Selling Area]"/>
      </sharedItems>
    </cacheField>
    <cacheField name="[Measures].[Rows]" caption="Rows" numFmtId="0" hierarchy="133" level="32767"/>
    <cacheField name="[Measures].[Cardinality]" caption="Cardinality" numFmtId="0" hierarchy="135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Dictionary Size]" caption="Dictionary Size" numFmtId="0" hierarchy="140" level="32767"/>
    <cacheField name="[Measures].[Columns Hierarchies Size]" caption="Columns Hierarchies Size" numFmtId="0" hierarchy="137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  <cacheField name="[Measures].[Columns #]" caption="Columns #" numFmtId="0" hierarchy="136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1"/>
      </fieldsUsage>
    </cacheHierarchy>
    <cacheHierarchy uniqueName="[Measures].[Rows]" caption="Rows" measure="1" displayFolder="" measureGroup="Columns" count="0" oneField="1">
      <fieldsUsage count="1">
        <fieldUsage x="3"/>
      </fieldsUsage>
    </cacheHierarchy>
    <cacheHierarchy uniqueName="[Measures].[Segments #]" caption="Segments #" measure="1" displayFolder="" measureGroup="Columns" count="0" oneField="1">
      <fieldsUsage count="1">
        <fieldUsage x="10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#]" caption="Columns #" measure="1" displayFolder="" measureGroup="Columns" count="0" oneField="1">
      <fieldsUsage count="1">
        <fieldUsage x="12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9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  <ext xmlns:xxpim="http://schemas.microsoft.com/office/spreadsheetml/2020/pivotNov2020" uri="{48A13866-0669-42A6-8768-4E36796AE8C3}">
      <xxpim:implicitMeasureSupport>1</xxpim:implicitMeasureSupport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raveen Singh" refreshedDate="45449.901879166668" createdVersion="5" refreshedVersion="8" minRefreshableVersion="3" recordCount="0" supportSubquery="1" supportAdvancedDrill="1" xr:uid="{EA39F793-B0CA-4BB8-8891-109DB697E8F0}">
  <cacheSource type="external" connectionId="13"/>
  <cacheFields count="11">
    <cacheField name="[Measures].[Cardinality]" caption="Cardinality" numFmtId="0" hierarchy="135" level="32767"/>
    <cacheField name="[Measures].[Partitions #]" caption="Partitions #" numFmtId="0" hierarchy="132" level="32767"/>
    <cacheField name="[Columns].[Tables-Columns].[Table]" caption="Table" numFmtId="0" hierarchy="30" level="1">
      <sharedItems count="8">
        <s v="Customer_Lookup"/>
        <s v="Date_Lookup"/>
        <s v="DateTableTemplate_f6a54a29-ed2e-4362-b3c2-e1c99c8bbe4a"/>
        <s v="LocalDateTable_7e086b87-2791-4ac1-b22c-5a52f97a26d2"/>
        <s v="LocalDateTable_e4ce5f74-fb10-4613-a3aa-43709a9ce98e"/>
        <s v="MeasuresTable"/>
        <s v="Product_Lookup"/>
        <s v="Sales_Data"/>
      </sharedItems>
    </cacheField>
    <cacheField name="[Columns].[Tables-Columns].[Column]" caption="Column" numFmtId="0" hierarchy="30" level="2">
      <sharedItems containsSemiMixedTypes="0" containsNonDate="0" containsString="0"/>
    </cacheField>
    <cacheField name="[Columns Segments].[PartitionName].[PartitionName]" caption="PartitionName" numFmtId="0" hierarchy="40" level="1">
      <sharedItems count="8">
        <s v="Customer_Lookup"/>
        <s v="Date_Lookup"/>
        <s v="DateTableTemplate_f6a54a29-ed2e-4362-b3c2-e1c99c8bbe4a"/>
        <s v="LocalDateTable_7e086b87-2791-4ac1-b22c-5a52f97a26d2"/>
        <s v="LocalDateTable_e4ce5f74-fb10-4613-a3aa-43709a9ce98e"/>
        <s v="MeasuresTable"/>
        <s v="Product_Lookup"/>
        <s v="Sales_Data"/>
      </sharedItems>
    </cacheField>
    <cacheField name="[Measures].[Data Size]" caption="Data Size" numFmtId="0" hierarchy="139" level="32767"/>
    <cacheField name="[Measures].[Total Segments #]" caption="Total Segments #" numFmtId="0" hierarchy="169" level="32767"/>
    <cacheField name="[Measures].[Pageable Segments #]" caption="Pageable Segments #" numFmtId="0" hierarchy="170" level="32767"/>
    <cacheField name="[Measures].[Resident Segments #]" caption="Resident Segments #" numFmtId="0" hierarchy="171" level="32767"/>
    <cacheField name="[Measures].[Average Temperature]" caption="Average Temperature" numFmtId="0" hierarchy="173" level="32767"/>
    <cacheField name="[Measures].[Last Accessed]" caption="Last Accessed" numFmtId="0" hierarchy="17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0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2"/>
        <fieldUsage x="3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>
      <fieldsUsage count="2">
        <fieldUsage x="-1"/>
        <fieldUsage x="4"/>
      </fieldsUsage>
    </cacheHierarchy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 oneField="1">
      <fieldsUsage count="1">
        <fieldUsage x="0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6"/>
      </fieldsUsage>
    </cacheHierarchy>
    <cacheHierarchy uniqueName="[Measures].[Pageable Segments #]" caption="Pageable Segments #" measure="1" displayFolder="" measureGroup="Columns" count="0" oneField="1">
      <fieldsUsage count="1">
        <fieldUsage x="7"/>
      </fieldsUsage>
    </cacheHierarchy>
    <cacheHierarchy uniqueName="[Measures].[Resident Segments #]" caption="Resident Segments #" measure="1" displayFolder="" measureGroup="Columns" count="0" oneField="1">
      <fieldsUsage count="1">
        <fieldUsage x="8"/>
      </fieldsUsage>
    </cacheHierarchy>
    <cacheHierarchy uniqueName="[Measures].[Last Accessed]" caption="Last Accessed" measure="1" displayFolder="" measureGroup="Columns" count="0" oneField="1">
      <fieldsUsage count="1">
        <fieldUsage x="10"/>
      </fieldsUsage>
    </cacheHierarchy>
    <cacheHierarchy uniqueName="[Measures].[Average Temperature]" caption="Average Temperature" measure="1" displayFolder="" measureGroup="Columns" count="0" oneField="1">
      <fieldsUsage count="1">
        <fieldUsage x="9"/>
      </fieldsUsage>
    </cacheHierarchy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  <ext xmlns:xxpim="http://schemas.microsoft.com/office/spreadsheetml/2020/pivotNov2020" uri="{48A13866-0669-42A6-8768-4E36796AE8C3}">
      <xxpim:implicitMeasureSupport>1</xxpim:implicitMeasureSupport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raveen Singh" refreshedDate="45449.901880787038" createdVersion="5" refreshedVersion="8" minRefreshableVersion="3" recordCount="0" supportSubquery="1" supportAdvancedDrill="1" xr:uid="{40739DD8-D3AA-4F64-84B1-A51EFB581A07}">
  <cacheSource type="external" connectionId="13"/>
  <cacheFields count="16">
    <cacheField name="[Columns].[IsRowNumber].[IsRowNumber]" caption="IsRowNumber" numFmtId="0" hierarchy="25" level="1">
      <sharedItems containsSemiMixedTypes="0" containsNonDate="0" containsString="0"/>
    </cacheField>
    <cacheField name="[Columns].[FullColumnName].[FullColumnName]" caption="FullColumnName" numFmtId="0" hierarchy="20" level="1">
      <sharedItems count="46">
        <s v="'Customer_Lookup'[Birth_Date]"/>
        <s v="'Customer_Lookup'[Customer_ID]"/>
        <s v="'Customer_Lookup'[Customer_Name]"/>
        <s v="'Customer_Lookup'[Gender]"/>
        <s v="'Customer_Lookup'[Marital_Status]"/>
        <s v="'Customer_Lookup'[RowNumber-2662979B-1795-4F74-8F37-6A1BA8059B61]"/>
        <s v="'Date_Lookup'[Date_Key]"/>
        <s v="'Date_Lookup'[Day]"/>
        <s v="'Date_Lookup'[Month]"/>
        <s v="'Date_Lookup'[RowNumber-2662979B-1795-4F74-8F37-6A1BA8059B61]"/>
        <s v="'Date_Lookup'[Year]"/>
        <s v="'DateTableTemplate_f6a54a29-ed2e-4362-b3c2-e1c99c8bbe4a'[Date]"/>
        <s v="'DateTableTemplate_f6a54a29-ed2e-4362-b3c2-e1c99c8bbe4a'[Day]"/>
        <s v="'DateTableTemplate_f6a54a29-ed2e-4362-b3c2-e1c99c8bbe4a'[Month]"/>
        <s v="'DateTableTemplate_f6a54a29-ed2e-4362-b3c2-e1c99c8bbe4a'[MonthNo]"/>
        <s v="'DateTableTemplate_f6a54a29-ed2e-4362-b3c2-e1c99c8bbe4a'[Quarter]"/>
        <s v="'DateTableTemplate_f6a54a29-ed2e-4362-b3c2-e1c99c8bbe4a'[QuarterNo]"/>
        <s v="'DateTableTemplate_f6a54a29-ed2e-4362-b3c2-e1c99c8bbe4a'[RowNumber-2662979B-1795-4F74-8F37-6A1BA8059B61]"/>
        <s v="'DateTableTemplate_f6a54a29-ed2e-4362-b3c2-e1c99c8bbe4a'[Year]"/>
        <s v="'LocalDateTable_7e086b87-2791-4ac1-b22c-5a52f97a26d2'[Date]"/>
        <s v="'LocalDateTable_7e086b87-2791-4ac1-b22c-5a52f97a26d2'[Day]"/>
        <s v="'LocalDateTable_7e086b87-2791-4ac1-b22c-5a52f97a26d2'[Month]"/>
        <s v="'LocalDateTable_7e086b87-2791-4ac1-b22c-5a52f97a26d2'[MonthNo]"/>
        <s v="'LocalDateTable_7e086b87-2791-4ac1-b22c-5a52f97a26d2'[Quarter]"/>
        <s v="'LocalDateTable_7e086b87-2791-4ac1-b22c-5a52f97a26d2'[QuarterNo]"/>
        <s v="'LocalDateTable_7e086b87-2791-4ac1-b22c-5a52f97a26d2'[RowNumber-2662979B-1795-4F74-8F37-6A1BA8059B61]"/>
        <s v="'LocalDateTable_7e086b87-2791-4ac1-b22c-5a52f97a26d2'[Year]"/>
        <s v="'LocalDateTable_e4ce5f74-fb10-4613-a3aa-43709a9ce98e'[Date]"/>
        <s v="'LocalDateTable_e4ce5f74-fb10-4613-a3aa-43709a9ce98e'[Day]"/>
        <s v="'LocalDateTable_e4ce5f74-fb10-4613-a3aa-43709a9ce98e'[Month]"/>
        <s v="'LocalDateTable_e4ce5f74-fb10-4613-a3aa-43709a9ce98e'[MonthNo]"/>
        <s v="'LocalDateTable_e4ce5f74-fb10-4613-a3aa-43709a9ce98e'[Quarter]"/>
        <s v="'LocalDateTable_e4ce5f74-fb10-4613-a3aa-43709a9ce98e'[QuarterNo]"/>
        <s v="'LocalDateTable_e4ce5f74-fb10-4613-a3aa-43709a9ce98e'[RowNumber-2662979B-1795-4F74-8F37-6A1BA8059B61]"/>
        <s v="'LocalDateTable_e4ce5f74-fb10-4613-a3aa-43709a9ce98e'[Year]"/>
        <s v="'MeasuresTable'[RowNumber-2662979B-1795-4F74-8F37-6A1BA8059B61]"/>
        <s v="'Product_Lookup'[Final_Price]"/>
        <s v="'Product_Lookup'[Product_ID]"/>
        <s v="'Product_Lookup'[Product_Name]"/>
        <s v="'Product_Lookup'[RowNumber-2662979B-1795-4F74-8F37-6A1BA8059B61]"/>
        <s v="'Sales_Data'[Customer_ID]"/>
        <s v="'Sales_Data'[Date_Key]"/>
        <s v="'Sales_Data'[Product_ID]"/>
        <s v="'Sales_Data'[RowNumber-2662979B-1795-4F74-8F37-6A1BA8059B61]"/>
        <s v="'Sales_Data'[Sales_Amount]"/>
        <s v="'Sales_Data'[Sales_Quantity]"/>
      </sharedItems>
    </cacheField>
    <cacheField name="[Measures].[Rows]" caption="Rows" numFmtId="0" hierarchy="133" level="32767"/>
    <cacheField name="[Measures].[Cardinality]" caption="Cardinality" numFmtId="0" hierarchy="135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Columns Hierarchies Size]" caption="Columns Hierarchies Size" numFmtId="0" hierarchy="137" level="32767"/>
    <cacheField name="[Measures].[Dictionary Size]" caption="Dictionary Size" numFmtId="0" hierarchy="140" level="32767"/>
    <cacheField name="[Measures].[Partitions #]" caption="Partitions #" numFmtId="0" hierarchy="132" level="32767"/>
    <cacheField name="[Measures].[Encoding_]" caption="Encoding_" numFmtId="0" hierarchy="131" level="32767"/>
    <cacheField name="[Measures].[Database Size %]" caption="Database Size %" numFmtId="0" hierarchy="148" level="32767"/>
    <cacheField name="[Measures].[Total Segments #]" caption="Total Segments #" numFmtId="0" hierarchy="169" level="32767"/>
    <cacheField name="[Measures].[Pageable Segments #]" caption="Pageable Segments #" numFmtId="0" hierarchy="170" level="32767"/>
    <cacheField name="[Measures].[Resident Segments #]" caption="Resident Segments #" numFmtId="0" hierarchy="171" level="32767"/>
    <cacheField name="[Measures].[Average Temperature]" caption="Average Temperature" numFmtId="0" hierarchy="173" level="32767"/>
    <cacheField name="[Measures].[Last Accessed]" caption="Last Accessed" numFmtId="0" hierarchy="17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8"/>
      </fieldsUsage>
    </cacheHierarchy>
    <cacheHierarchy uniqueName="[Measures].[Rows]" caption="Rows" measure="1" displayFolder="" measureGroup="Columns" count="0" oneField="1">
      <fieldsUsage count="1">
        <fieldUsage x="2"/>
      </fieldsUsage>
    </cacheHierarchy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 oneField="1">
      <fieldsUsage count="1">
        <fieldUsage x="6"/>
      </fieldsUsage>
    </cacheHierarchy>
    <cacheHierarchy uniqueName="[Measures].[Columns Total Size]" caption="Columns Total Size" measure="1" displayFolder="" measureGroup="Columns" count="0" oneField="1">
      <fieldsUsage count="1">
        <fieldUsage x="4"/>
      </fieldsUsage>
    </cacheHierarchy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11"/>
      </fieldsUsage>
    </cacheHierarchy>
    <cacheHierarchy uniqueName="[Measures].[Pageable Segments #]" caption="Pageable Segments #" measure="1" displayFolder="" measureGroup="Columns" count="0" oneField="1">
      <fieldsUsage count="1">
        <fieldUsage x="12"/>
      </fieldsUsage>
    </cacheHierarchy>
    <cacheHierarchy uniqueName="[Measures].[Resident Segments #]" caption="Resident Segments #" measure="1" displayFolder="" measureGroup="Columns" count="0" oneField="1">
      <fieldsUsage count="1">
        <fieldUsage x="13"/>
      </fieldsUsage>
    </cacheHierarchy>
    <cacheHierarchy uniqueName="[Measures].[Last Accessed]" caption="Last Accessed" measure="1" displayFolder="" measureGroup="Columns" count="0" oneField="1">
      <fieldsUsage count="1">
        <fieldUsage x="15"/>
      </fieldsUsage>
    </cacheHierarchy>
    <cacheHierarchy uniqueName="[Measures].[Average Temperature]" caption="Average Temperature" measure="1" displayFolder="" measureGroup="Columns" count="0" oneField="1">
      <fieldsUsage count="1">
        <fieldUsage x="14"/>
      </fieldsUsage>
    </cacheHierarchy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  <ext xmlns:xxpim="http://schemas.microsoft.com/office/spreadsheetml/2020/pivotNov2020" uri="{48A13866-0669-42A6-8768-4E36796AE8C3}">
      <xxpim:implicitMeasureSupport>1</xxpim:implicitMeasureSupport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raveen Singh" refreshedDate="45449.901882754632" createdVersion="5" refreshedVersion="8" minRefreshableVersion="3" recordCount="0" supportSubquery="1" supportAdvancedDrill="1" xr:uid="{13584FF9-9D93-4826-A06A-45BF70111A62}">
  <cacheSource type="external" connectionId="13"/>
  <cacheFields count="25">
    <cacheField name="[Columns].[Tables-Columns].[Table]" caption="Table" numFmtId="0" hierarchy="30" level="1">
      <sharedItems count="8">
        <s v="Customer_Lookup"/>
        <s v="Date_Lookup"/>
        <s v="DateTableTemplate_f6a54a29-ed2e-4362-b3c2-e1c99c8bbe4a"/>
        <s v="LocalDateTable_7e086b87-2791-4ac1-b22c-5a52f97a26d2"/>
        <s v="LocalDateTable_e4ce5f74-fb10-4613-a3aa-43709a9ce98e"/>
        <s v="MeasuresTable"/>
        <s v="Product_Lookup"/>
        <s v="Sales_Data"/>
      </sharedItems>
    </cacheField>
    <cacheField name="[Columns].[Tables-Columns].[Column]" caption="Column" numFmtId="0" hierarchy="30" level="2">
      <sharedItems containsSemiMixedTypes="0" containsNonDate="0" containsString="0"/>
    </cacheField>
    <cacheField name="[Columns].[IsRowNumber].[IsRowNumber]" caption="IsRowNumber" numFmtId="0" hierarchy="25" level="1">
      <sharedItems containsSemiMixedTypes="0" containsNonDate="0" containsString="0"/>
    </cacheField>
    <cacheField name="[Measures].[Cardinality]" caption="Cardinality" numFmtId="0" hierarchy="135" level="32767"/>
    <cacheField name="[Measures].[Table Size]" caption="Table Size" numFmtId="0" hierarchy="144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Dictionary Size]" caption="Dictionary Size" numFmtId="0" hierarchy="140" level="32767"/>
    <cacheField name="[Measures].[Columns Hierarchies Size]" caption="Columns Hierarchies Size" numFmtId="0" hierarchy="137" level="32767"/>
    <cacheField name="[Measures].[Encoding_]" caption="Encoding_" numFmtId="0" hierarchy="131" level="32767"/>
    <cacheField name="[Measures].[User Hierarchies Size]" caption="User Hierarchies Size" numFmtId="0" hierarchy="145" level="32767"/>
    <cacheField name="[Measures].[Relationships Size]" caption="Relationships Size" numFmtId="0" hierarchy="143" level="32767"/>
    <cacheField name="[Measures].[Table Size %]" caption="Table Size %" numFmtId="0" hierarchy="147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  <cacheField name="[Measures].[Columns #]" caption="Columns #" numFmtId="0" hierarchy="136" level="32767"/>
    <cacheField name="[Measures].[RI Violations #]" caption="RI Violations #" numFmtId="0" hierarchy="149" level="32767"/>
    <cacheField name="[Measures].[Bid. Filters]" caption="Bid. Filters" numFmtId="0" hierarchy="152" level="32767"/>
    <cacheField name="[Measures].[MMR]" caption="MMR" numFmtId="0" hierarchy="153" level="32767"/>
    <cacheField name="[Measures].[Total Segments #]" caption="Total Segments #" numFmtId="0" hierarchy="169" level="32767"/>
    <cacheField name="[Measures].[Pageable Segments #]" caption="Pageable Segments #" numFmtId="0" hierarchy="170" level="32767"/>
    <cacheField name="[Measures].[Resident Segments #]" caption="Resident Segments #" numFmtId="0" hierarchy="171" level="32767"/>
    <cacheField name="[Measures].[Average Temperature]" caption="Average Temperature" numFmtId="0" hierarchy="173" level="32767"/>
    <cacheField name="[Measures].[Last Accessed]" caption="Last Accessed" numFmtId="0" hierarchy="17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15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14"/>
      </fieldsUsage>
    </cacheHierarchy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 oneField="1">
      <fieldsUsage count="1">
        <fieldUsage x="16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 oneField="1">
      <fieldsUsage count="1">
        <fieldUsage x="11"/>
      </fieldsUsage>
    </cacheHierarchy>
    <cacheHierarchy uniqueName="[Measures].[Table Size]" caption="Table Size" measure="1" displayFolder="" measureGroup="Columns" count="0" oneField="1">
      <fieldsUsage count="1">
        <fieldUsage x="4"/>
      </fieldsUsage>
    </cacheHierarchy>
    <cacheHierarchy uniqueName="[Measures].[User Hierarchies Size]" caption="User Hierarchies Size" measure="1" displayFolder="" measureGroup="Columns" count="0" oneField="1">
      <fieldsUsage count="1">
        <fieldUsage x="10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 oneField="1">
      <fieldsUsage count="1">
        <fieldUsage x="12"/>
      </fieldsUsage>
    </cacheHierarchy>
    <cacheHierarchy uniqueName="[Measures].[Database Size %]" caption="Database Size %" measure="1" displayFolder="" measureGroup="Columns" count="0" oneField="1">
      <fieldsUsage count="1">
        <fieldUsage x="13"/>
      </fieldsUsage>
    </cacheHierarchy>
    <cacheHierarchy uniqueName="[Measures].[RI Violations #]" caption="RI Violations #" measure="1" displayFolder="" measureGroup="Columns" count="0" oneField="1">
      <fieldsUsage count="1">
        <fieldUsage x="17"/>
      </fieldsUsage>
    </cacheHierarchy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 oneField="1">
      <fieldsUsage count="1">
        <fieldUsage x="18"/>
      </fieldsUsage>
    </cacheHierarchy>
    <cacheHierarchy uniqueName="[Measures].[MMR]" caption="MMR" measure="1" displayFolder="" measureGroup="Columns" count="0" oneField="1">
      <fieldsUsage count="1">
        <fieldUsage x="19"/>
      </fieldsUsage>
    </cacheHierarchy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20"/>
      </fieldsUsage>
    </cacheHierarchy>
    <cacheHierarchy uniqueName="[Measures].[Pageable Segments #]" caption="Pageable Segments #" measure="1" displayFolder="" measureGroup="Columns" count="0" oneField="1">
      <fieldsUsage count="1">
        <fieldUsage x="21"/>
      </fieldsUsage>
    </cacheHierarchy>
    <cacheHierarchy uniqueName="[Measures].[Resident Segments #]" caption="Resident Segments #" measure="1" displayFolder="" measureGroup="Columns" count="0" oneField="1">
      <fieldsUsage count="1">
        <fieldUsage x="22"/>
      </fieldsUsage>
    </cacheHierarchy>
    <cacheHierarchy uniqueName="[Measures].[Last Accessed]" caption="Last Accessed" measure="1" displayFolder="" measureGroup="Columns" count="0" oneField="1">
      <fieldsUsage count="1">
        <fieldUsage x="24"/>
      </fieldsUsage>
    </cacheHierarchy>
    <cacheHierarchy uniqueName="[Measures].[Average Temperature]" caption="Average Temperature" measure="1" displayFolder="" measureGroup="Columns" count="0" oneField="1">
      <fieldsUsage count="1">
        <fieldUsage x="23"/>
      </fieldsUsage>
    </cacheHierarchy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  <ext xmlns:xxpim="http://schemas.microsoft.com/office/spreadsheetml/2020/pivotNov2020" uri="{48A13866-0669-42A6-8768-4E36796AE8C3}">
      <xxpim:implicitMeasureSupport>1</xxpim:implicitMeasureSupport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raveen Singh" refreshedDate="45449.901885879626" createdVersion="5" refreshedVersion="8" minRefreshableVersion="3" recordCount="0" supportSubquery="1" supportAdvancedDrill="1" xr:uid="{1B0D3971-82F0-45E3-BF3B-ADEC32150505}">
  <cacheSource type="external" connectionId="13"/>
  <cacheFields count="15">
    <cacheField name="[Columns].[IsRowNumber].[IsRowNumber]" caption="IsRowNumber" numFmtId="0" hierarchy="25" level="1">
      <sharedItems containsSemiMixedTypes="0" containsNonDate="0" containsString="0"/>
    </cacheField>
    <cacheField name="[Columns].[DataType].[DataType]" caption="DataType" numFmtId="0" hierarchy="14" level="1">
      <sharedItems count="2">
        <s v="DateTime"/>
        <s v="Int64"/>
      </sharedItems>
    </cacheField>
    <cacheField name="[Columns].[FullColumnName].[FullColumnName]" caption="FullColumnName" numFmtId="0" hierarchy="20" level="1">
      <sharedItems count="17">
        <s v="'DateTableTemplate_f6a54a29-ed2e-4362-b3c2-e1c99c8bbe4a'[Date]"/>
        <s v="'Customer_Lookup'[Customer_ID]"/>
        <s v="'Customer_Lookup'[RowNumber-2662979B-1795-4F74-8F37-6A1BA8059B61]"/>
        <s v="'Date_Lookup'[RowNumber-2662979B-1795-4F74-8F37-6A1BA8059B61]"/>
        <s v="'DateTableTemplate_f6a54a29-ed2e-4362-b3c2-e1c99c8bbe4a'[Day]"/>
        <s v="'DateTableTemplate_f6a54a29-ed2e-4362-b3c2-e1c99c8bbe4a'[MonthNo]"/>
        <s v="'DateTableTemplate_f6a54a29-ed2e-4362-b3c2-e1c99c8bbe4a'[QuarterNo]"/>
        <s v="'DateTableTemplate_f6a54a29-ed2e-4362-b3c2-e1c99c8bbe4a'[RowNumber-2662979B-1795-4F74-8F37-6A1BA8059B61]"/>
        <s v="'DateTableTemplate_f6a54a29-ed2e-4362-b3c2-e1c99c8bbe4a'[Year]"/>
        <s v="'LocalDateTable_7e086b87-2791-4ac1-b22c-5a52f97a26d2'[RowNumber-2662979B-1795-4F74-8F37-6A1BA8059B61]"/>
        <s v="'LocalDateTable_e4ce5f74-fb10-4613-a3aa-43709a9ce98e'[RowNumber-2662979B-1795-4F74-8F37-6A1BA8059B61]"/>
        <s v="'MeasuresTable'[RowNumber-2662979B-1795-4F74-8F37-6A1BA8059B61]"/>
        <s v="'Product_Lookup'[Final_Price]"/>
        <s v="'Product_Lookup'[Product_ID]"/>
        <s v="'Product_Lookup'[RowNumber-2662979B-1795-4F74-8F37-6A1BA8059B61]"/>
        <s v="'Sales_Data'[RowNumber-2662979B-1795-4F74-8F37-6A1BA8059B61]"/>
        <s v="'Sales_Data'[Sales_Amount]"/>
      </sharedItems>
    </cacheField>
    <cacheField name="[Columns].[Encoding].[Encoding]" caption="Encoding" numFmtId="0" hierarchy="17" level="1">
      <sharedItems count="2">
        <s v="HASH"/>
        <s v="VALUE"/>
      </sharedItems>
    </cacheField>
    <cacheField name="[Measures].[Rows]" caption="Rows" numFmtId="0" hierarchy="133" level="32767"/>
    <cacheField name="[Measures].[Cardinality]" caption="Cardinality" numFmtId="0" hierarchy="135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Dictionary Size]" caption="Dictionary Size" numFmtId="0" hierarchy="140" level="32767"/>
    <cacheField name="[Measures].[Columns Hierarchies Size]" caption="Columns Hierarchies Size" numFmtId="0" hierarchy="137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  <cacheField name="[Measures].[Columns #]" caption="Columns #" numFmtId="0" hierarchy="136" level="32767"/>
    <cacheField name="[Measures].[Encoding_]" caption="Encoding_" numFmtId="0" hierarchy="131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>
      <fieldsUsage count="2">
        <fieldUsage x="-1"/>
        <fieldUsage x="3"/>
      </fieldsUsage>
    </cacheHierarchy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14"/>
      </fieldsUsage>
    </cacheHierarchy>
    <cacheHierarchy uniqueName="[Measures].[Partitions #]" caption="Partitions #" measure="1" displayFolder="" measureGroup="Columns" count="0" oneField="1">
      <fieldsUsage count="1">
        <fieldUsage x="12"/>
      </fieldsUsage>
    </cacheHierarchy>
    <cacheHierarchy uniqueName="[Measures].[Rows]" caption="Rows" measure="1" displayFolder="" measureGroup="Columns" count="0" oneField="1">
      <fieldsUsage count="1">
        <fieldUsage x="4"/>
      </fieldsUsage>
    </cacheHierarchy>
    <cacheHierarchy uniqueName="[Measures].[Segments #]" caption="Segments #" measure="1" displayFolder="" measureGroup="Columns" count="0" oneField="1">
      <fieldsUsage count="1">
        <fieldUsage x="11"/>
      </fieldsUsage>
    </cacheHierarchy>
    <cacheHierarchy uniqueName="[Measures].[Cardinality]" caption="Cardinality" measure="1" displayFolder="" measureGroup="Columns" count="0" oneField="1">
      <fieldsUsage count="1">
        <fieldUsage x="5"/>
      </fieldsUsage>
    </cacheHierarchy>
    <cacheHierarchy uniqueName="[Measures].[Columns #]" caption="Columns #" measure="1" displayFolder="" measureGroup="Columns" count="0" oneField="1">
      <fieldsUsage count="1">
        <fieldUsage x="13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9"/>
      </fieldsUsage>
    </cacheHierarchy>
    <cacheHierarchy uniqueName="[Measures].[Columns Total Size]" caption="Columns Total Size" measure="1" displayFolder="" measureGroup="Columns" count="0" oneField="1">
      <fieldsUsage count="1">
        <fieldUsage x="6"/>
      </fieldsUsage>
    </cacheHierarchy>
    <cacheHierarchy uniqueName="[Measures].[Data Size]" caption="Data Size" measure="1" displayFolder="" measureGroup="Columns" count="0" oneField="1">
      <fieldsUsage count="1">
        <fieldUsage x="7"/>
      </fieldsUsage>
    </cacheHierarchy>
    <cacheHierarchy uniqueName="[Measures].[Dictionary Size]" caption="Dictionary Size" measure="1" displayFolder="" measureGroup="Columns" count="0" oneField="1">
      <fieldsUsage count="1">
        <fieldUsage x="8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  <ext xmlns:xxpim="http://schemas.microsoft.com/office/spreadsheetml/2020/pivotNov2020" uri="{48A13866-0669-42A6-8768-4E36796AE8C3}">
      <xxpim:implicitMeasureSupport>1</xxpim:implicitMeasureSupport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Praveen Singh" refreshedDate="45449.901896990741" createdVersion="3" refreshedVersion="8" minRefreshableVersion="3" recordCount="0" tupleCache="1" supportSubquery="1" supportAdvancedDrill="1" xr:uid="{47F05C36-59CF-4777-BFA7-D5E20530EC4D}">
  <cacheSource type="external" connectionId="13"/>
  <cacheFields count="2">
    <cacheField name="[Measures].[MeasuresLevel]" caption="MeasuresLevel" numFmtId="0" hierarchy="55">
      <sharedItems count="11">
        <s v="[Measures].[Partitions #]" c="Partitions #"/>
        <s v="[Measures].[Roles #]" c="Roles #"/>
        <s v="[Measures].[Calculation items #]" c="Calculation items #"/>
        <s v="[Measures].[Calculated columns #]" c="Calculated columns #"/>
        <s v="[Measures].[Measures #]" c="Measures #"/>
        <s v="[Measures].[Calculated tables #]" c="Calculated tables #"/>
        <s v="[Measures].[Columns #]" c="Columns #"/>
        <s v="[Measures].[Last Refresh]" c="Last Refresh"/>
        <s v="[Measures].[Tables #]" c="Tables #"/>
        <s v="[Measures].[Table Size]" c="Table Size"/>
        <s v="[Measures].[Segments #]" c="Segments #"/>
      </sharedItems>
    </cacheField>
    <cacheField name="[Tables].[IsLocalDateTable].[IsLocalDateTable]" caption="IsLocalDateTable" numFmtId="0" hierarchy="120" level="1">
      <sharedItems count="1">
        <s v="[Tables].[IsLocalDateTable].&amp;[True]" c="True"/>
      </sharedItems>
    </cacheField>
  </cacheFields>
  <cacheHierarchies count="193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2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2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2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2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2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2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2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2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2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2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2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2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2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2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2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2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2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2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2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2" memberValueDatatype="11" unbalanced="0"/>
    <cacheHierarchy uniqueName="[Columns].[IsKey]" caption="IsKey" attribute="1" defaultMemberUniqueName="[Columns].[IsKey].[All]" allUniqueName="[Columns].[IsKey].[All]" dimensionUniqueName="[Columns]" displayFolder="" count="2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2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2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2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2" memberValueDatatype="130" unbalanced="0"/>
    <cacheHierarchy uniqueName="[Columns].[State]" caption="State" attribute="1" defaultMemberUniqueName="[Columns].[State].[All]" allUniqueName="[Columns].[State].[All]" dimensionUniqueName="[Columns]" displayFolder="" count="2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2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2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2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2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2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2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2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2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2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2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2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2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2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2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2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2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2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2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2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2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 List].[DataType]" caption="DataType" attribute="1" defaultMemberUniqueName="[Measures List].[DataType].[All]" allUniqueName="[Measures List].[DataType].[All]" dimensionUniqueName="[Measures List]" displayFolder="" count="2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2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2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2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2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2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2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2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2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2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2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2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2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2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2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2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2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2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2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2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2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2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2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2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2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2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2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2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2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2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2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2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2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2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2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2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2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2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2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2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2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2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2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2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2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2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2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2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2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2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2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2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2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2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2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2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2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2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2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2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2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2" memberValueDatatype="11" unbalanced="0" hidden="1">
      <fieldsUsage count="2">
        <fieldUsage x="-1"/>
        <fieldUsage x="1"/>
      </fieldsUsage>
    </cacheHierarchy>
    <cacheHierarchy uniqueName="[Tables].[IsPrivate]" caption="IsPrivate" attribute="1" defaultMemberUniqueName="[Tables].[IsPrivate].[All]" allUniqueName="[Tables].[IsPrivate].[All]" dimensionUniqueName="[Tables]" displayFolder="" count="2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2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2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2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2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2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2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2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2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2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2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tupleCache>
    <entries count="12">
      <n v="8" in="0">
        <tpls c="1">
          <tpl fld="0" item="0"/>
        </tpls>
      </n>
      <m in="0">
        <tpls c="1">
          <tpl fld="0" item="1"/>
        </tpls>
      </m>
      <m in="0">
        <tpls c="1">
          <tpl fld="0" item="2"/>
        </tpls>
      </m>
      <n v="18" in="0">
        <tpls c="1">
          <tpl fld="0" item="3"/>
        </tpls>
      </n>
      <n v="4" in="0">
        <tpls c="1">
          <tpl fld="0" item="4"/>
        </tpls>
      </n>
      <n v="3" in="0">
        <tpls c="1">
          <tpl fld="0" item="5"/>
        </tpls>
      </n>
      <n v="46" in="0">
        <tpls c="1">
          <tpl fld="0" item="6"/>
        </tpls>
      </n>
      <n v="45449.595662037034" in="1">
        <tpls c="1">
          <tpl fld="0" item="7"/>
        </tpls>
      </n>
      <n v="2" in="0">
        <tpls c="2">
          <tpl fld="0" item="8"/>
          <tpl fld="1" item="0"/>
        </tpls>
      </n>
      <n v="8" in="0">
        <tpls c="1">
          <tpl fld="0" item="8"/>
        </tpls>
      </n>
      <n v="1529768" in="0">
        <tpls c="1">
          <tpl fld="0" item="9"/>
        </tpls>
      </n>
      <n v="8" in="0">
        <tpls c="1">
          <tpl fld="0" item="10"/>
        </tpls>
      </n>
    </entries>
    <queryCache count="12">
      <query mdx="[Measures].[Partitions #]">
        <tpls c="1">
          <tpl fld="0" item="0"/>
        </tpls>
      </query>
      <query mdx="[Measures].[Roles #]">
        <tpls c="1">
          <tpl fld="0" item="1"/>
        </tpls>
      </query>
      <query mdx="[Measures].[Calculation items #]">
        <tpls c="1">
          <tpl fld="0" item="2"/>
        </tpls>
      </query>
      <query mdx="[Measures].[Calculated columns #]">
        <tpls c="1">
          <tpl fld="0" item="3"/>
        </tpls>
      </query>
      <query mdx="[Measures].[Measures #]">
        <tpls c="1">
          <tpl fld="0" item="4"/>
        </tpls>
      </query>
      <query mdx="[Measures].[Calculated tables #]">
        <tpls c="1">
          <tpl fld="0" item="5"/>
        </tpls>
      </query>
      <query mdx="[Measures].[Columns #]">
        <tpls c="1">
          <tpl fld="0" item="6"/>
        </tpls>
      </query>
      <query mdx="[Measures].[Last Refresh]">
        <tpls c="1">
          <tpl fld="0" item="7"/>
        </tpls>
      </query>
      <query mdx="([Tables].[IsLocalDateTable].[True],[Measures].[Tables #])">
        <tpls c="2">
          <tpl fld="1" item="0"/>
          <tpl fld="0" item="8"/>
        </tpls>
      </query>
      <query mdx="[Measures].[Tables #]">
        <tpls c="1">
          <tpl fld="0" item="8"/>
        </tpls>
      </query>
      <query mdx="[Measures].[Table Size]">
        <tpls c="1">
          <tpl fld="0" item="9"/>
        </tpls>
      </query>
      <query mdx="[Measures].[Segments #]">
        <tpls c="1">
          <tpl fld="0" item="10"/>
        </tpls>
      </query>
    </queryCache>
    <serverFormats count="2">
      <serverFormat format="#,0"/>
      <serverFormat format="yyyy-MM-dd HH:mm:ss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  <ext xmlns:xxpim="http://schemas.microsoft.com/office/spreadsheetml/2020/pivotNov2020" uri="{48A13866-0669-42A6-8768-4E36796AE8C3}">
      <xxpim:implicitMeasureSupport>1</xxpim:implicitMeasureSupport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A8F266-938B-43BF-81F1-7AAB01D9478D}" name="Tables" cacheId="108" applyNumberFormats="0" applyBorderFormats="0" applyFontFormats="0" applyPatternFormats="0" applyAlignmentFormats="0" applyWidthHeightFormats="1" dataCaption="Values" tag="a1f8c80b-5057-4faf-b817-6f51ece89370" updatedVersion="8" minRefreshableVersion="3" useAutoFormatting="1" itemPrintTitles="1" createdVersion="5" indent="0" outline="1" outlineData="1" multipleFieldFilters="0">
  <location ref="A3:W12" firstHeaderRow="0" firstDataRow="1" firstDataCol="1" rowPageCount="1" colPageCount="1"/>
  <pivotFields count="25">
    <pivotField axis="axisRow" allDrilled="1" showAll="0" dataSourceSort="1">
      <items count="9">
        <item c="1" x="0"/>
        <item c="1" x="1"/>
        <item c="1" x="2"/>
        <item c="1" x="3"/>
        <item c="1" x="4"/>
        <item c="1" x="5"/>
        <item c="1" x="6"/>
        <item c="1" x="7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</colItems>
  <pageFields count="1">
    <pageField fld="2" hier="25" name="[Columns].[IsRowNumber].[All]" cap="All"/>
  </pageFields>
  <dataFields count="22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18" subtotal="count" baseField="1" baseItem="13" numFmtId="166"/>
    <dataField fld="19" subtotal="count" baseField="1" baseItem="13" numFmtId="165"/>
    <dataField fld="9" subtotal="count" baseField="0" baseItem="0"/>
    <dataField fld="10" subtotal="count" baseField="0" baseItem="0"/>
    <dataField fld="11" subtotal="count" baseField="0" baseItem="0"/>
    <dataField fld="17" subtotal="count" baseField="1" baseItem="13" numFmtId="167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  <dataField fld="16" subtotal="count" baseField="0" baseItem="0"/>
    <dataField fld="20" subtotal="count" baseField="0" baseItem="0"/>
    <dataField fld="21" subtotal="count" baseField="0" baseItem="0"/>
    <dataField fld="22" subtotal="count" baseField="0" baseItem="0"/>
    <dataField fld="23" subtotal="count" baseField="0" baseItem="0"/>
    <dataField fld="24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AB3856-3F7D-4DFF-9944-59C343E08C4C}" name="Columns" cacheId="105" applyNumberFormats="0" applyBorderFormats="0" applyFontFormats="0" applyPatternFormats="0" applyAlignmentFormats="0" applyWidthHeightFormats="1" dataCaption="Values" tag="f434f23a-15c3-483d-b9c1-0eeaa2fc2dc1" updatedVersion="8" minRefreshableVersion="3" useAutoFormatting="1" itemPrintTitles="1" createdVersion="5" indent="0" outline="1" outlineData="1" multipleFieldFilters="0">
  <location ref="A3:O50" firstHeaderRow="0" firstDataRow="1" firstDataCol="1" rowPageCount="1" colPageCount="1"/>
  <pivotFields count="16">
    <pivotField axis="axisPage" allDrilled="1" subtotalTop="0" showAll="0" dataSourceSort="1" defaultSubtotal="0" defaultAttributeDrillState="1"/>
    <pivotField axis="axisRow" allDrilled="1" subtotalTop="0" showAll="0" sortType="descending" defaultSubtotal="0" defaultAttributeDrillState="1">
      <items count="4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1"/>
  </rowFields>
  <rowItems count="47">
    <i>
      <x v="19"/>
    </i>
    <i>
      <x v="27"/>
    </i>
    <i>
      <x v="6"/>
    </i>
    <i>
      <x v="21"/>
    </i>
    <i>
      <x v="23"/>
    </i>
    <i>
      <x v="29"/>
    </i>
    <i>
      <x v="2"/>
    </i>
    <i>
      <x v="38"/>
    </i>
    <i>
      <x v="31"/>
    </i>
    <i>
      <x v="3"/>
    </i>
    <i>
      <x v="4"/>
    </i>
    <i>
      <x v="13"/>
    </i>
    <i>
      <x v="15"/>
    </i>
    <i>
      <x v="41"/>
    </i>
    <i>
      <x v="20"/>
    </i>
    <i>
      <x v="22"/>
    </i>
    <i>
      <x v="24"/>
    </i>
    <i>
      <x/>
    </i>
    <i>
      <x v="28"/>
    </i>
    <i>
      <x v="7"/>
    </i>
    <i>
      <x v="26"/>
    </i>
    <i>
      <x v="45"/>
    </i>
    <i>
      <x v="40"/>
    </i>
    <i>
      <x v="30"/>
    </i>
    <i>
      <x v="8"/>
    </i>
    <i>
      <x v="44"/>
    </i>
    <i>
      <x v="42"/>
    </i>
    <i>
      <x v="32"/>
    </i>
    <i>
      <x v="10"/>
    </i>
    <i>
      <x v="34"/>
    </i>
    <i>
      <x v="1"/>
    </i>
    <i>
      <x v="36"/>
    </i>
    <i>
      <x v="37"/>
    </i>
    <i>
      <x v="18"/>
    </i>
    <i>
      <x v="12"/>
    </i>
    <i>
      <x v="11"/>
    </i>
    <i>
      <x v="16"/>
    </i>
    <i>
      <x v="14"/>
    </i>
    <i>
      <x v="35"/>
    </i>
    <i>
      <x v="43"/>
    </i>
    <i>
      <x v="17"/>
    </i>
    <i>
      <x v="33"/>
    </i>
    <i>
      <x v="9"/>
    </i>
    <i>
      <x v="5"/>
    </i>
    <i>
      <x v="25"/>
    </i>
    <i>
      <x v="39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1">
    <pageField fld="0" hier="25" name="[Columns].[IsRowNumber].[All]" cap="All"/>
  </pageFields>
  <dataFields count="14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10" subtotal="count" baseField="0" baseItem="0"/>
    <dataField fld="8" subtotal="count" baseField="0" baseItem="0"/>
    <dataField fld="9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33D611-F9B2-4E1F-8B76-61356C563C2C}" name="Tables" cacheId="102" applyNumberFormats="0" applyBorderFormats="0" applyFontFormats="0" applyPatternFormats="0" applyAlignmentFormats="0" applyWidthHeightFormats="1" dataCaption="Values" tag="81327fd5-e246-4b67-bc4d-501245a0193f" updatedVersion="8" minRefreshableVersion="3" useAutoFormatting="1" subtotalHiddenItems="1" itemPrintTitles="1" createdVersion="5" indent="0" outline="1" outlineData="1" multipleFieldFilters="0">
  <location ref="A3:I20" firstHeaderRow="0" firstDataRow="1" firstDataCol="1"/>
  <pivotFields count="11">
    <pivotField dataField="1" showAll="0"/>
    <pivotField dataField="1" showAll="0"/>
    <pivotField axis="axisRow" allDrilled="1" showAll="0" dataSourceSort="1">
      <items count="9">
        <item c="1" x="0"/>
        <item c="1" x="1"/>
        <item c="1" x="2"/>
        <item c="1" x="3"/>
        <item c="1" x="4"/>
        <item c="1" x="5"/>
        <item c="1" x="6"/>
        <item c="1" x="7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2"/>
    <field x="4"/>
  </rowFields>
  <rowItems count="17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fld="0" subtotal="count" baseField="0" baseItem="0"/>
    <dataField fld="1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0"/>
    <rowHierarchyUsage hierarchyUsage="4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DaxExpression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E89C62-637C-4146-BFE8-E315E57E4C66}" name="UserHierarchies" cacheId="90" applyNumberFormats="0" applyBorderFormats="0" applyFontFormats="0" applyPatternFormats="0" applyAlignmentFormats="0" applyWidthHeightFormats="1" dataCaption="Values" tag="59da4aa7-4236-4648-aa60-f13e22ffdac9" updatedVersion="8" minRefreshableVersion="3" useAutoFormatting="1" itemPrintTitles="1" createdVersion="5" indent="0" outline="1" outlineData="1" multipleFieldFilters="0">
  <location ref="A3:B10" firstHeaderRow="1" firstDataRow="1" firstDataCol="1" rowPageCount="1" colPageCount="1"/>
  <pivotFields count="5">
    <pivotField axis="axisRow" allDrilled="1" showAll="0" dataSourceSort="1">
      <items count="4">
        <item c="1" x="0"/>
        <item c="1" x="1"/>
        <item c="1" x="2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axis="axisRow" allDrilled="1" showAll="0" dataSourceSort="1" defaultAttributeDrillState="1">
      <items count="2">
        <item x="0"/>
        <item t="default"/>
      </items>
    </pivotField>
  </pivotFields>
  <rowFields count="2">
    <field x="0"/>
    <field x="4"/>
  </rowFields>
  <rowItems count="7">
    <i>
      <x/>
    </i>
    <i r="1">
      <x/>
    </i>
    <i>
      <x v="1"/>
    </i>
    <i r="1">
      <x/>
    </i>
    <i>
      <x v="2"/>
    </i>
    <i r="1">
      <x/>
    </i>
    <i t="grand">
      <x/>
    </i>
  </rowItems>
  <colItems count="1">
    <i/>
  </colItems>
  <pageFields count="1">
    <pageField fld="2" hier="25" name="[Columns].[IsRowNumber].[All]" cap="All"/>
  </pageFields>
  <dataFields count="1">
    <dataField fld="3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0"/>
    <rowHierarchyUsage hierarchyUsage="8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E25F78-3CFB-45A3-9104-BABCF69C6872}" name="Relationships" cacheId="93" applyNumberFormats="0" applyBorderFormats="0" applyFontFormats="0" applyPatternFormats="0" applyAlignmentFormats="0" applyWidthHeightFormats="1" dataCaption="Values" tag="b138a726-78b3-4e77-9364-427f4dcd7401" updatedVersion="8" minRefreshableVersion="3" useAutoFormatting="1" subtotalHiddenItems="1" itemPrintTitles="1" createdVersion="5" indent="0" outline="1" outlineData="1" multipleFieldFilters="0">
  <location ref="A4:J13" firstHeaderRow="0" firstDataRow="1" firstDataCol="1" rowPageCount="2" colPageCount="1"/>
  <pivotFields count="14">
    <pivotField axis="axisRow" allDrilled="1" showAll="0" dataSourceSort="1">
      <items count="4">
        <item c="1" x="0"/>
        <item c="1" x="1"/>
        <item c="1" x="2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0"/>
    <field x="3"/>
  </rowFields>
  <rowItems count="9">
    <i>
      <x/>
    </i>
    <i r="1">
      <x/>
    </i>
    <i>
      <x v="1"/>
    </i>
    <i r="1">
      <x v="1"/>
    </i>
    <i>
      <x v="2"/>
    </i>
    <i r="1">
      <x v="2"/>
    </i>
    <i r="1">
      <x v="3"/>
    </i>
    <i r="1">
      <x v="4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2">
    <pageField fld="2" hier="25" name="[Columns].[IsRowNumber].[All]" cap="All"/>
    <pageField fld="4" hier="68" name="[Relationships].[Cardinality (Filter)].[All]" cap="All"/>
  </pageFields>
  <dataFields count="9">
    <dataField fld="5" subtotal="count" baseField="0" baseItem="0"/>
    <dataField fld="6" subtotal="count" baseField="0" baseItem="0"/>
    <dataField fld="7" subtotal="count" baseField="0" baseItem="0"/>
    <dataField name="1:M Ratio %" fld="13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1:M Ratio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0"/>
    <rowHierarchyUsage hierarchyUsage="7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6057B5-E419-4955-8427-D5ECED63A103}" name="Compression" cacheId="96" applyNumberFormats="0" applyBorderFormats="0" applyFontFormats="0" applyPatternFormats="0" applyAlignmentFormats="0" applyWidthHeightFormats="1" dataCaption="Values" tag="f0bd1038-2e4f-4066-a28d-2db801f60e3d" updatedVersion="8" minRefreshableVersion="3" useAutoFormatting="1" colGrandTotals="0" itemPrintTitles="1" createdVersion="5" indent="0" outline="1" outlineData="1" multipleFieldFilters="0">
  <location ref="A3:E17" firstHeaderRow="0" firstDataRow="1" firstDataCol="1" rowPageCount="1" colPageCount="1"/>
  <pivotFields count="7"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axis="axisRow" allDrilled="1" showAll="0" dataSourceSort="1">
      <items count="12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t="default"/>
      </items>
    </pivotField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14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25" name="[Columns].[IsRowNumber].[All]" cap="All"/>
  </pageFields>
  <dataFields count="4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6"/>
    <rowHierarchyUsage hierarchyUsage="3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8B25D3-B693-4C16-A0C2-C656694DD8A5}" name="ColumnsDataTypes" cacheId="99" applyNumberFormats="0" applyBorderFormats="0" applyFontFormats="0" applyPatternFormats="0" applyAlignmentFormats="0" applyWidthHeightFormats="1" dataCaption="Values" tag="99e483fa-c0c1-4a8c-8d30-3313ab43e6a9" updatedVersion="8" minRefreshableVersion="3" useAutoFormatting="1" itemPrintTitles="1" createdVersion="5" indent="0" outline="1" outlineData="1" multipleFieldFilters="0">
  <location ref="A3:K7" firstHeaderRow="0" firstDataRow="1" firstDataCol="1" rowPageCount="1" colPageCount="1"/>
  <pivotFields count="13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4">
        <item x="0" e="0"/>
        <item x="1" e="0"/>
        <item x="2" e="0"/>
        <item t="default"/>
      </items>
    </pivotField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1">
    <pageField fld="0" hier="25" name="[Columns].[IsRowNumber].[All]" cap="All"/>
  </pageFields>
  <dataFields count="10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14"/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E5D6E4-8B08-4A3C-8400-7A2BC55216C6}" name="Encoding" cacheId="111" applyNumberFormats="0" applyBorderFormats="0" applyFontFormats="0" applyPatternFormats="0" applyAlignmentFormats="0" applyWidthHeightFormats="1" dataCaption="Values" tag="eb0ac110-0010-4a23-b6b5-f77d96c04bce" updatedVersion="8" minRefreshableVersion="3" useAutoFormatting="1" itemPrintTitles="1" createdVersion="5" indent="0" outline="1" outlineData="1" multipleFieldFilters="0">
  <location ref="A3:L25" firstHeaderRow="0" firstDataRow="1" firstDataCol="1" rowPageCount="1" colPageCount="1"/>
  <pivotFields count="15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3">
        <item x="0"/>
        <item x="1"/>
        <item t="default"/>
      </items>
    </pivotField>
    <pivotField axis="axisRow" allDrilled="1" showAll="0" dataSourceSort="1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Row" allDrilled="1" showAll="0" dataSourceSort="1" defaultAttributeDrillState="1">
      <items count="3">
        <item x="0" e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3">
    <field x="3"/>
    <field x="1"/>
    <field x="2"/>
  </rowFields>
  <rowItems count="22">
    <i>
      <x/>
    </i>
    <i>
      <x v="1"/>
    </i>
    <i r="1">
      <x/>
    </i>
    <i r="2">
      <x/>
    </i>
    <i r="1">
      <x v="1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1">
    <pageField fld="0" hier="25" name="[Columns].[IsRowNumber].[All]" cap="All"/>
  </pageFields>
  <dataFields count="11"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17"/>
    <rowHierarchyUsage hierarchyUsage="14"/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asures List" backgroundRefresh="0" connectionId="1" xr16:uid="{DD134C6F-59F8-41F7-A904-BBD8B8D9191A}" autoFormatId="16" applyNumberFormats="0" applyBorderFormats="0" applyFontFormats="0" applyPatternFormats="0" applyAlignmentFormats="0" applyWidthHeightFormats="0">
  <queryTableRefresh nextId="46">
    <queryTableFields count="8">
      <queryTableField id="38" name="Table" tableColumnId="2"/>
      <queryTableField id="39" name="Type" tableColumnId="3"/>
      <queryTableField id="40" name="Name" tableColumnId="4"/>
      <queryTableField id="41" name="DAX Expression" tableColumnId="5"/>
      <queryTableField id="42" name="DisplayFolder" tableColumnId="6"/>
      <queryTableField id="43" name="FormatString" tableColumnId="7"/>
      <queryTableField id="44" name="IsHidden" tableColumnId="8"/>
      <queryTableField id="45" name="Description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064F08-4847-472A-91C9-3F16AF8CED42}" name="DaxExpressions" displayName="DaxExpressions" ref="A1:H26" tableType="queryTable" totalsRowShown="0">
  <autoFilter ref="A1:H26" xr:uid="{E584D407-417A-4F50-8D73-D0155C3D1026}"/>
  <tableColumns count="8">
    <tableColumn id="2" xr3:uid="{504957BD-78BD-4B23-9DDE-C1BA74A4466E}" uniqueName="2" name="Table" queryTableFieldId="38"/>
    <tableColumn id="3" xr3:uid="{FBC3067F-7A0C-4E12-8107-55F00D9B13F2}" uniqueName="3" name="Type" queryTableFieldId="39"/>
    <tableColumn id="4" xr3:uid="{C8DC7472-8E71-4E7B-B49E-7C6096058047}" uniqueName="4" name="Name" queryTableFieldId="40"/>
    <tableColumn id="5" xr3:uid="{5F36B0AB-E907-4BCB-9619-CBA3A704E5EB}" uniqueName="5" name="DAX Expression" queryTableFieldId="41" dataDxfId="0"/>
    <tableColumn id="6" xr3:uid="{D40587CE-99B8-4836-BEB3-407AFE51282D}" uniqueName="6" name="DisplayFolder" queryTableFieldId="42"/>
    <tableColumn id="7" xr3:uid="{78D7819D-7115-4B73-810D-66E58BB3E17E}" uniqueName="7" name="FormatString" queryTableFieldId="43"/>
    <tableColumn id="8" xr3:uid="{39D8AF83-566A-4421-BC42-ED2F44BDFB3E}" uniqueName="8" name="IsHidden" queryTableFieldId="44"/>
    <tableColumn id="9" xr3:uid="{1A92125B-CD0F-4014-BE54-F15DAA5B3267}" uniqueName="9" name="Description" queryTableFieldId="4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sqlbi.com/learn/dax-tools-video-course/" TargetMode="External"/><Relationship Id="rId1" Type="http://schemas.openxmlformats.org/officeDocument/2006/relationships/hyperlink" Target="https://daxstudio.org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10985-2D6D-47F7-99B2-8663896C1772}">
  <sheetPr codeName="Sheet9"/>
  <dimension ref="A1:B22"/>
  <sheetViews>
    <sheetView workbookViewId="0">
      <selection activeCell="B27" sqref="B27"/>
    </sheetView>
  </sheetViews>
  <sheetFormatPr defaultRowHeight="14.4" x14ac:dyDescent="0.3"/>
  <cols>
    <col min="1" max="1" width="40.5546875" customWidth="1"/>
    <col min="2" max="2" width="27.77734375" customWidth="1"/>
  </cols>
  <sheetData>
    <row r="1" spans="1:2" ht="25.8" x14ac:dyDescent="0.5">
      <c r="A1" s="15" t="s">
        <v>49</v>
      </c>
    </row>
    <row r="2" spans="1:2" ht="57.6" x14ac:dyDescent="0.3">
      <c r="A2" s="17" t="s">
        <v>60</v>
      </c>
    </row>
    <row r="3" spans="1:2" ht="57.6" x14ac:dyDescent="0.3">
      <c r="A3" s="17" t="s">
        <v>59</v>
      </c>
    </row>
    <row r="4" spans="1:2" x14ac:dyDescent="0.3">
      <c r="A4" s="17"/>
    </row>
    <row r="5" spans="1:2" x14ac:dyDescent="0.3">
      <c r="A5" s="17" t="s">
        <v>61</v>
      </c>
    </row>
    <row r="6" spans="1:2" x14ac:dyDescent="0.3">
      <c r="A6" s="16" t="s">
        <v>50</v>
      </c>
    </row>
    <row r="7" spans="1:2" x14ac:dyDescent="0.3">
      <c r="A7" s="16" t="s">
        <v>51</v>
      </c>
    </row>
    <row r="9" spans="1:2" x14ac:dyDescent="0.3">
      <c r="A9" s="14" t="s">
        <v>52</v>
      </c>
    </row>
    <row r="10" spans="1:2" ht="28.8" x14ac:dyDescent="0.3">
      <c r="A10" s="13" t="s">
        <v>53</v>
      </c>
      <c r="B10" s="18" t="s">
        <v>55</v>
      </c>
    </row>
    <row r="11" spans="1:2" ht="43.2" x14ac:dyDescent="0.3">
      <c r="A11" s="13" t="s">
        <v>54</v>
      </c>
      <c r="B11" s="18" t="s">
        <v>56</v>
      </c>
    </row>
    <row r="22" spans="1:1" x14ac:dyDescent="0.3">
      <c r="A22" t="s">
        <v>58</v>
      </c>
    </row>
  </sheetData>
  <hyperlinks>
    <hyperlink ref="A10" r:id="rId1" xr:uid="{BBE0598D-5011-4C2F-AC03-87BBD5D8955B}"/>
    <hyperlink ref="A11" r:id="rId2" xr:uid="{12F2051A-5A10-4A01-BEC8-6B7890AEFF24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46F88-ED28-4B39-A824-A768A2F17B4D}">
  <sheetPr codeName="Sheet11"/>
  <dimension ref="A1:D15"/>
  <sheetViews>
    <sheetView showGridLines="0" workbookViewId="0">
      <selection activeCell="A4" sqref="A4"/>
    </sheetView>
  </sheetViews>
  <sheetFormatPr defaultRowHeight="14.4" x14ac:dyDescent="0.3"/>
  <cols>
    <col min="1" max="1" width="19.88671875" customWidth="1"/>
    <col min="2" max="2" width="19.5546875" customWidth="1"/>
    <col min="3" max="3" width="39.33203125" customWidth="1"/>
    <col min="4" max="4" width="47.77734375" bestFit="1" customWidth="1"/>
    <col min="6" max="6" width="14.88671875" bestFit="1" customWidth="1"/>
  </cols>
  <sheetData>
    <row r="1" spans="1:4" ht="18" x14ac:dyDescent="0.35">
      <c r="A1" s="20" t="s">
        <v>62</v>
      </c>
    </row>
    <row r="2" spans="1:4" ht="15.6" x14ac:dyDescent="0.3">
      <c r="A2" s="21" t="s">
        <v>71</v>
      </c>
      <c r="B2" s="32" t="str">
        <f>FileNameRange</f>
        <v>D:\GITHUB\Power-BI\DAX\1. HOUSE OF CONCEPT DAX\HOCDATA.vpax</v>
      </c>
      <c r="C2" s="32"/>
      <c r="D2" s="32"/>
    </row>
    <row r="3" spans="1:4" x14ac:dyDescent="0.3">
      <c r="A3" s="16"/>
      <c r="B3" s="14"/>
      <c r="C3" s="14"/>
      <c r="D3" s="14"/>
    </row>
    <row r="4" spans="1:4" ht="18" x14ac:dyDescent="0.35">
      <c r="A4" s="23" t="s">
        <v>63</v>
      </c>
      <c r="B4" s="24" vm="2">
        <f>CUBEVALUE( "ThisWorkbookDataModel", CUBEMEMBER( "ThisWorkbookDataModel", "[Measures].[Table Size]") )</f>
        <v>1529768</v>
      </c>
      <c r="C4" s="14"/>
    </row>
    <row r="5" spans="1:4" ht="18" x14ac:dyDescent="0.35">
      <c r="A5" s="26" t="s">
        <v>64</v>
      </c>
      <c r="B5" s="19" vm="3">
        <f>CUBEVALUE( "ThisWorkbookDataModel", CUBEMEMBER( "ThisWorkbookDataModel", "[Measures].[Tables #]") )</f>
        <v>8</v>
      </c>
    </row>
    <row r="6" spans="1:4" ht="18" x14ac:dyDescent="0.35">
      <c r="A6" s="27" t="s">
        <v>67</v>
      </c>
      <c r="B6" s="25" vm="6">
        <f>CUBEVALUE( "ThisWorkbookDataModel", CUBEMEMBER( "ThisWorkbookDataModel", "[Measures].[Partitions #]") )</f>
        <v>8</v>
      </c>
    </row>
    <row r="7" spans="1:4" ht="18" x14ac:dyDescent="0.35">
      <c r="A7" s="22" t="s">
        <v>68</v>
      </c>
      <c r="B7" s="19" vm="7">
        <f>CUBEVALUE( "ThisWorkbookDataModel", CUBEMEMBER( "ThisWorkbookDataModel", "[Measures].[Segments #]") )</f>
        <v>8</v>
      </c>
    </row>
    <row r="8" spans="1:4" ht="18" x14ac:dyDescent="0.35">
      <c r="A8" s="27" t="s">
        <v>65</v>
      </c>
      <c r="B8" s="25" vm="4">
        <f>CUBEVALUE( "ThisWorkbookDataModel", CUBEMEMBER( "ThisWorkbookDataModel", "[Measures].[Columns #]") )</f>
        <v>46</v>
      </c>
    </row>
    <row r="9" spans="1:4" ht="18" x14ac:dyDescent="0.35">
      <c r="A9" s="28" t="s">
        <v>72</v>
      </c>
      <c r="B9" s="19" vm="8">
        <f>CUBEVALUE( "ThisWorkbookDataModel", CUBEMEMBER( "ThisWorkbookDataModel", "[Measures].[Measures #]") )</f>
        <v>4</v>
      </c>
    </row>
    <row r="10" spans="1:4" ht="18" x14ac:dyDescent="0.35">
      <c r="A10" s="27" t="s">
        <v>73</v>
      </c>
      <c r="B10" s="25" vm="9">
        <f>CUBEVALUE( "ThisWorkbookDataModel", CUBEMEMBER( "ThisWorkbookDataModel", "[Measures].[Calculated tables #]") )</f>
        <v>3</v>
      </c>
    </row>
    <row r="11" spans="1:4" ht="18" x14ac:dyDescent="0.35">
      <c r="A11" s="28" t="s">
        <v>74</v>
      </c>
      <c r="B11" s="19" vm="10">
        <f>CUBEVALUE( "ThisWorkbookDataModel", CUBEMEMBER( "ThisWorkbookDataModel", "[Measures].[Calculated columns #]") )</f>
        <v>18</v>
      </c>
    </row>
    <row r="12" spans="1:4" ht="18" x14ac:dyDescent="0.35">
      <c r="A12" s="27" t="s">
        <v>76</v>
      </c>
      <c r="B12" s="25" t="str" vm="11">
        <f>CUBEVALUE( "ThisWorkbookDataModel", CUBEMEMBER( "ThisWorkbookDataModel", "[Measures].[Calculation items #]") )</f>
        <v/>
      </c>
    </row>
    <row r="13" spans="1:4" ht="18" x14ac:dyDescent="0.35">
      <c r="A13" s="28" t="s">
        <v>75</v>
      </c>
      <c r="B13" s="19" t="str" vm="12">
        <f>CUBEVALUE( "ThisWorkbookDataModel", CUBEMEMBER( "ThisWorkbookDataModel", "[Measures].[Roles #]") )</f>
        <v/>
      </c>
    </row>
    <row r="14" spans="1:4" ht="18" x14ac:dyDescent="0.35">
      <c r="A14" s="23" t="s">
        <v>69</v>
      </c>
      <c r="B14" s="25" vm="14">
        <f>IFERROR(CUBEVALUE( "ThisWorkbookDataModel", CUBEMEMBER( "ThisWorkbookDataModel", "([Tables].[IsLocalDateTable].[True],[Measures].[Tables #])") ),0)</f>
        <v>2</v>
      </c>
    </row>
    <row r="15" spans="1:4" ht="18" customHeight="1" x14ac:dyDescent="0.3">
      <c r="A15" s="21" t="s">
        <v>66</v>
      </c>
      <c r="B15" s="29" vm="5">
        <f>CUBEVALUE( "ThisWorkbookDataModel", CUBEMEMBER( "ThisWorkbookDataModel", "[Measures].[Last Refresh]") )</f>
        <v>45449.595662037034</v>
      </c>
      <c r="C15" s="14"/>
    </row>
  </sheetData>
  <mergeCells count="1">
    <mergeCell ref="B2:D2"/>
  </mergeCells>
  <conditionalFormatting sqref="B14">
    <cfRule type="cellIs" dxfId="1" priority="1" operator="greaterThan">
      <formula>0</formula>
    </cfRule>
  </conditionalFormatting>
  <hyperlinks>
    <hyperlink ref="A5" location="Tables!A1" display="Tables" xr:uid="{CC6E82EA-F22F-4773-BEB9-7C83FC57656E}"/>
    <hyperlink ref="A6" location="Partitions!A1" display="Partitions" xr:uid="{2292857A-31B4-4BB0-AF4C-112720914D2D}"/>
    <hyperlink ref="A8" location="Columns!A1" display="Columns" xr:uid="{8708C646-CBA5-45F7-8026-1C2AE0E64B61}"/>
    <hyperlink ref="A9" location="'DAX Expressions'!A1" display="Measures" xr:uid="{D27CCF8D-D75E-437C-B9FA-8EB5C52A0ECA}"/>
    <hyperlink ref="A10" location="'DAX Expressions'!A1" display="Measures" xr:uid="{AE580A42-8185-4773-9095-DD474F0404D8}"/>
    <hyperlink ref="A11" location="'DAX Expressions'!A1" display="Measures" xr:uid="{40E0C694-2FFB-4D4A-A8A2-584F9655D4C1}"/>
    <hyperlink ref="A12" location="'DAX Expressions'!A1" display="Measures" xr:uid="{132870A9-4A7F-4802-9045-E2BE6FEEB1C8}"/>
    <hyperlink ref="A13" location="'DAX Expressions'!A1" display="Measures" xr:uid="{ACB52A4D-A191-4103-ADCB-444D5CF6FDB2}"/>
  </hyperlinks>
  <pageMargins left="0.7" right="0.7" top="0.75" bottom="0.75" header="0.3" footer="0.3"/>
  <pageSetup paperSize="9" orientation="portrait" r:id="rId1"/>
  <ignoredErrors>
    <ignoredError sqref="B10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1873C-7428-4ADD-A196-3622786C7328}">
  <sheetPr codeName="Sheet1"/>
  <dimension ref="A1:W12"/>
  <sheetViews>
    <sheetView showGridLines="0" tabSelected="1" zoomScale="160" zoomScaleNormal="16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A17" sqref="A17"/>
    </sheetView>
  </sheetViews>
  <sheetFormatPr defaultRowHeight="14.4" x14ac:dyDescent="0.3"/>
  <cols>
    <col min="1" max="1" width="55.109375" bestFit="1" customWidth="1"/>
    <col min="2" max="2" width="10" bestFit="1" customWidth="1"/>
    <col min="3" max="3" width="9.21875" bestFit="1" customWidth="1"/>
    <col min="4" max="4" width="16.77734375" bestFit="1" customWidth="1"/>
    <col min="5" max="5" width="8.5546875" bestFit="1" customWidth="1"/>
    <col min="6" max="6" width="13.33203125" bestFit="1" customWidth="1"/>
    <col min="7" max="7" width="22" bestFit="1" customWidth="1"/>
    <col min="8" max="8" width="9.5546875" bestFit="1" customWidth="1"/>
    <col min="9" max="9" width="5.6640625" bestFit="1" customWidth="1"/>
    <col min="10" max="10" width="9.77734375" bestFit="1" customWidth="1"/>
    <col min="11" max="11" width="18.33203125" bestFit="1" customWidth="1"/>
    <col min="12" max="12" width="15.88671875" bestFit="1" customWidth="1"/>
    <col min="13" max="13" width="12.88671875" bestFit="1" customWidth="1"/>
    <col min="14" max="14" width="11.109375" bestFit="1" customWidth="1"/>
    <col min="15" max="15" width="14.44140625" bestFit="1" customWidth="1"/>
    <col min="16" max="16" width="10.6640625" bestFit="1" customWidth="1"/>
    <col min="17" max="17" width="10.44140625" bestFit="1" customWidth="1"/>
    <col min="18" max="18" width="9.77734375" bestFit="1" customWidth="1"/>
    <col min="19" max="19" width="15.44140625" bestFit="1" customWidth="1"/>
    <col min="20" max="20" width="19" bestFit="1" customWidth="1"/>
    <col min="21" max="21" width="18.5546875" bestFit="1" customWidth="1"/>
    <col min="22" max="22" width="19.44140625" bestFit="1" customWidth="1"/>
    <col min="23" max="23" width="12.44140625" bestFit="1" customWidth="1"/>
  </cols>
  <sheetData>
    <row r="1" spans="1:23" x14ac:dyDescent="0.3">
      <c r="A1" s="1" t="s">
        <v>12</v>
      </c>
      <c r="B1" t="s" vm="13">
        <v>48</v>
      </c>
    </row>
    <row r="3" spans="1:23" x14ac:dyDescent="0.3">
      <c r="A3" s="1" t="s">
        <v>0</v>
      </c>
      <c r="B3" t="s">
        <v>31</v>
      </c>
      <c r="C3" t="s">
        <v>32</v>
      </c>
      <c r="D3" t="s">
        <v>33</v>
      </c>
      <c r="E3" t="s">
        <v>3</v>
      </c>
      <c r="F3" t="s">
        <v>34</v>
      </c>
      <c r="G3" t="s">
        <v>35</v>
      </c>
      <c r="H3" t="s">
        <v>43</v>
      </c>
      <c r="I3" t="s">
        <v>44</v>
      </c>
      <c r="J3" t="s">
        <v>4</v>
      </c>
      <c r="K3" t="s">
        <v>7</v>
      </c>
      <c r="L3" t="s">
        <v>8</v>
      </c>
      <c r="M3" t="s">
        <v>38</v>
      </c>
      <c r="N3" t="s">
        <v>36</v>
      </c>
      <c r="O3" t="s">
        <v>9</v>
      </c>
      <c r="P3" t="s">
        <v>10</v>
      </c>
      <c r="Q3" t="s">
        <v>11</v>
      </c>
      <c r="R3" t="s">
        <v>37</v>
      </c>
      <c r="S3" t="s">
        <v>77</v>
      </c>
      <c r="T3" t="s">
        <v>78</v>
      </c>
      <c r="U3" t="s">
        <v>79</v>
      </c>
      <c r="V3" t="s">
        <v>80</v>
      </c>
      <c r="W3" t="s">
        <v>81</v>
      </c>
    </row>
    <row r="4" spans="1:23" x14ac:dyDescent="0.3">
      <c r="A4" s="2" t="s">
        <v>115</v>
      </c>
      <c r="B4" s="4">
        <v>19</v>
      </c>
      <c r="C4" s="4">
        <v>55794</v>
      </c>
      <c r="D4" s="4">
        <v>55746</v>
      </c>
      <c r="E4" s="4">
        <v>832</v>
      </c>
      <c r="F4" s="4">
        <v>54450</v>
      </c>
      <c r="G4" s="4">
        <v>464</v>
      </c>
      <c r="H4" s="11"/>
      <c r="I4" s="10"/>
      <c r="J4" s="33" t="s">
        <v>2</v>
      </c>
      <c r="K4" s="4"/>
      <c r="L4" s="4">
        <v>48</v>
      </c>
      <c r="M4" s="12"/>
      <c r="N4" s="3"/>
      <c r="O4" s="3">
        <v>3.6472197091323655E-2</v>
      </c>
      <c r="P4" s="4">
        <v>1</v>
      </c>
      <c r="Q4" s="4">
        <v>1</v>
      </c>
      <c r="R4" s="4">
        <v>6</v>
      </c>
      <c r="S4" s="4">
        <v>6</v>
      </c>
      <c r="T4" s="4"/>
      <c r="U4" s="4"/>
      <c r="V4" s="30"/>
      <c r="W4" s="31"/>
    </row>
    <row r="5" spans="1:23" x14ac:dyDescent="0.3">
      <c r="A5" s="2" t="s">
        <v>117</v>
      </c>
      <c r="B5" s="4">
        <v>998</v>
      </c>
      <c r="C5" s="4">
        <v>59148</v>
      </c>
      <c r="D5" s="4">
        <v>57540</v>
      </c>
      <c r="E5" s="4">
        <v>3160</v>
      </c>
      <c r="F5" s="4">
        <v>45980</v>
      </c>
      <c r="G5" s="4">
        <v>8400</v>
      </c>
      <c r="H5" s="11"/>
      <c r="I5" s="10"/>
      <c r="J5" s="33" t="s">
        <v>6</v>
      </c>
      <c r="K5" s="4"/>
      <c r="L5" s="4">
        <v>1608</v>
      </c>
      <c r="M5" s="12"/>
      <c r="N5" s="3"/>
      <c r="O5" s="3">
        <v>3.8664686409965433E-2</v>
      </c>
      <c r="P5" s="4">
        <v>1</v>
      </c>
      <c r="Q5" s="4">
        <v>1</v>
      </c>
      <c r="R5" s="4">
        <v>5</v>
      </c>
      <c r="S5" s="4">
        <v>5</v>
      </c>
      <c r="T5" s="4"/>
      <c r="U5" s="4"/>
      <c r="V5" s="30"/>
      <c r="W5" s="31"/>
    </row>
    <row r="6" spans="1:23" x14ac:dyDescent="0.3">
      <c r="A6" s="2" t="s">
        <v>85</v>
      </c>
      <c r="B6" s="4">
        <v>1</v>
      </c>
      <c r="C6" s="4">
        <v>36252</v>
      </c>
      <c r="D6" s="4">
        <v>36156</v>
      </c>
      <c r="E6" s="4">
        <v>1080</v>
      </c>
      <c r="F6" s="4">
        <v>35004</v>
      </c>
      <c r="G6" s="4">
        <v>72</v>
      </c>
      <c r="H6" s="11"/>
      <c r="I6" s="10"/>
      <c r="J6" s="33" t="s">
        <v>2</v>
      </c>
      <c r="K6" s="4">
        <v>96</v>
      </c>
      <c r="L6" s="4"/>
      <c r="M6" s="12"/>
      <c r="N6" s="3"/>
      <c r="O6" s="3">
        <v>2.3697711025462684E-2</v>
      </c>
      <c r="P6" s="4">
        <v>1</v>
      </c>
      <c r="Q6" s="4">
        <v>1</v>
      </c>
      <c r="R6" s="4">
        <v>8</v>
      </c>
      <c r="S6" s="4">
        <v>8</v>
      </c>
      <c r="T6" s="4"/>
      <c r="U6" s="4"/>
      <c r="V6" s="30"/>
      <c r="W6" s="31"/>
    </row>
    <row r="7" spans="1:23" x14ac:dyDescent="0.3">
      <c r="A7" s="2" t="s">
        <v>101</v>
      </c>
      <c r="B7" s="4">
        <v>16437</v>
      </c>
      <c r="C7" s="4">
        <v>1222684</v>
      </c>
      <c r="D7" s="4">
        <v>947420</v>
      </c>
      <c r="E7" s="4">
        <v>65560</v>
      </c>
      <c r="F7" s="4">
        <v>749412</v>
      </c>
      <c r="G7" s="4">
        <v>132448</v>
      </c>
      <c r="H7" s="11"/>
      <c r="I7" s="10"/>
      <c r="J7" s="33" t="s">
        <v>6</v>
      </c>
      <c r="K7" s="4">
        <v>275264</v>
      </c>
      <c r="L7" s="4"/>
      <c r="M7" s="12"/>
      <c r="N7" s="3"/>
      <c r="O7" s="3">
        <v>0.79926106442284062</v>
      </c>
      <c r="P7" s="4">
        <v>1</v>
      </c>
      <c r="Q7" s="4">
        <v>1</v>
      </c>
      <c r="R7" s="4">
        <v>8</v>
      </c>
      <c r="S7" s="4">
        <v>8</v>
      </c>
      <c r="T7" s="4"/>
      <c r="U7" s="4"/>
      <c r="V7" s="30"/>
      <c r="W7" s="31"/>
    </row>
    <row r="8" spans="1:23" x14ac:dyDescent="0.3">
      <c r="A8" s="2" t="s">
        <v>103</v>
      </c>
      <c r="B8" s="4">
        <v>1096</v>
      </c>
      <c r="C8" s="4">
        <v>115324</v>
      </c>
      <c r="D8" s="4">
        <v>96956</v>
      </c>
      <c r="E8" s="4">
        <v>4648</v>
      </c>
      <c r="F8" s="4">
        <v>82916</v>
      </c>
      <c r="G8" s="4">
        <v>9392</v>
      </c>
      <c r="H8" s="11"/>
      <c r="I8" s="10"/>
      <c r="J8" s="33" t="s">
        <v>6</v>
      </c>
      <c r="K8" s="4">
        <v>18368</v>
      </c>
      <c r="L8" s="4"/>
      <c r="M8" s="12"/>
      <c r="N8" s="3"/>
      <c r="O8" s="3">
        <v>7.5386594568588178E-2</v>
      </c>
      <c r="P8" s="4">
        <v>1</v>
      </c>
      <c r="Q8" s="4">
        <v>1</v>
      </c>
      <c r="R8" s="4">
        <v>8</v>
      </c>
      <c r="S8" s="4">
        <v>8</v>
      </c>
      <c r="T8" s="4"/>
      <c r="U8" s="4"/>
      <c r="V8" s="30"/>
      <c r="W8" s="31"/>
    </row>
    <row r="9" spans="1:23" x14ac:dyDescent="0.3">
      <c r="A9" s="2" t="s">
        <v>105</v>
      </c>
      <c r="B9" s="4"/>
      <c r="C9" s="4">
        <v>256</v>
      </c>
      <c r="D9" s="4">
        <v>256</v>
      </c>
      <c r="E9" s="4">
        <v>128</v>
      </c>
      <c r="F9" s="4">
        <v>128</v>
      </c>
      <c r="G9" s="4"/>
      <c r="H9" s="11"/>
      <c r="I9" s="10"/>
      <c r="J9" s="33"/>
      <c r="K9" s="4"/>
      <c r="L9" s="4"/>
      <c r="M9" s="12"/>
      <c r="N9" s="3"/>
      <c r="O9" s="3">
        <v>1.6734563672399997E-4</v>
      </c>
      <c r="P9" s="4">
        <v>1</v>
      </c>
      <c r="Q9" s="4">
        <v>1</v>
      </c>
      <c r="R9" s="4">
        <v>1</v>
      </c>
      <c r="S9" s="4">
        <v>1</v>
      </c>
      <c r="T9" s="4"/>
      <c r="U9" s="4"/>
      <c r="V9" s="30"/>
      <c r="W9" s="31"/>
    </row>
    <row r="10" spans="1:23" x14ac:dyDescent="0.3">
      <c r="A10" s="2" t="s">
        <v>123</v>
      </c>
      <c r="B10" s="4">
        <v>5</v>
      </c>
      <c r="C10" s="4">
        <v>18234</v>
      </c>
      <c r="D10" s="4">
        <v>18234</v>
      </c>
      <c r="E10" s="4">
        <v>536</v>
      </c>
      <c r="F10" s="4">
        <v>17602</v>
      </c>
      <c r="G10" s="4">
        <v>96</v>
      </c>
      <c r="H10" s="11"/>
      <c r="I10" s="10"/>
      <c r="J10" s="33" t="s">
        <v>2</v>
      </c>
      <c r="K10" s="4"/>
      <c r="L10" s="4"/>
      <c r="M10" s="12"/>
      <c r="N10" s="3"/>
      <c r="O10" s="3">
        <v>1.191945445322428E-2</v>
      </c>
      <c r="P10" s="4">
        <v>1</v>
      </c>
      <c r="Q10" s="4">
        <v>1</v>
      </c>
      <c r="R10" s="4">
        <v>4</v>
      </c>
      <c r="S10" s="4">
        <v>4</v>
      </c>
      <c r="T10" s="4"/>
      <c r="U10" s="4"/>
      <c r="V10" s="30"/>
      <c r="W10" s="31"/>
    </row>
    <row r="11" spans="1:23" x14ac:dyDescent="0.3">
      <c r="A11" s="2" t="s">
        <v>119</v>
      </c>
      <c r="B11" s="4">
        <v>998</v>
      </c>
      <c r="C11" s="4">
        <v>22076</v>
      </c>
      <c r="D11" s="4">
        <v>21732</v>
      </c>
      <c r="E11" s="4">
        <v>4456</v>
      </c>
      <c r="F11" s="4">
        <v>14740</v>
      </c>
      <c r="G11" s="4">
        <v>2536</v>
      </c>
      <c r="H11" s="11"/>
      <c r="I11" s="10"/>
      <c r="J11" s="33" t="s">
        <v>2</v>
      </c>
      <c r="K11" s="4"/>
      <c r="L11" s="4">
        <v>344</v>
      </c>
      <c r="M11" s="12"/>
      <c r="N11" s="3"/>
      <c r="O11" s="3">
        <v>1.4430946391871185E-2</v>
      </c>
      <c r="P11" s="4">
        <v>1</v>
      </c>
      <c r="Q11" s="4">
        <v>1</v>
      </c>
      <c r="R11" s="4">
        <v>6</v>
      </c>
      <c r="S11" s="4">
        <v>6</v>
      </c>
      <c r="T11" s="4"/>
      <c r="U11" s="4"/>
      <c r="V11" s="30"/>
      <c r="W11" s="31"/>
    </row>
    <row r="12" spans="1:23" x14ac:dyDescent="0.3">
      <c r="A12" s="2" t="s">
        <v>1</v>
      </c>
      <c r="B12" s="4">
        <v>19554</v>
      </c>
      <c r="C12" s="4">
        <v>1529768</v>
      </c>
      <c r="D12" s="4">
        <v>1234040</v>
      </c>
      <c r="E12" s="4">
        <v>80400</v>
      </c>
      <c r="F12" s="4">
        <v>1000232</v>
      </c>
      <c r="G12" s="4">
        <v>153408</v>
      </c>
      <c r="H12" s="11"/>
      <c r="I12" s="10"/>
      <c r="J12" s="33" t="s">
        <v>2</v>
      </c>
      <c r="K12" s="4">
        <v>293728</v>
      </c>
      <c r="L12" s="4">
        <v>2000</v>
      </c>
      <c r="M12" s="12"/>
      <c r="N12" s="3"/>
      <c r="O12" s="3">
        <v>1</v>
      </c>
      <c r="P12" s="4">
        <v>8</v>
      </c>
      <c r="Q12" s="4">
        <v>8</v>
      </c>
      <c r="R12" s="4">
        <v>46</v>
      </c>
      <c r="S12" s="4">
        <v>46</v>
      </c>
      <c r="T12" s="4"/>
      <c r="U12" s="4"/>
      <c r="V12" s="30"/>
      <c r="W12" s="31"/>
    </row>
  </sheetData>
  <dataConsolidate/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34FC4-9511-4965-A177-796B073DBFB9}">
  <sheetPr codeName="Sheet2"/>
  <dimension ref="A1:O50"/>
  <sheetViews>
    <sheetView showGridLines="0" zoomScale="175" zoomScaleNormal="175" workbookViewId="0">
      <pane xSplit="1" ySplit="3" topLeftCell="B70" activePane="bottomRight" state="frozen"/>
      <selection pane="topRight" activeCell="C1" sqref="C1"/>
      <selection pane="bottomLeft" activeCell="A4" sqref="A4"/>
      <selection pane="bottomRight" activeCell="J70" sqref="J70"/>
    </sheetView>
  </sheetViews>
  <sheetFormatPr defaultRowHeight="14.4" x14ac:dyDescent="0.3"/>
  <cols>
    <col min="1" max="1" width="102.5546875" bestFit="1" customWidth="1"/>
    <col min="2" max="2" width="6.5546875" bestFit="1" customWidth="1"/>
    <col min="3" max="3" width="10" bestFit="1" customWidth="1"/>
    <col min="4" max="4" width="16.77734375" bestFit="1" customWidth="1"/>
    <col min="5" max="5" width="8.5546875" bestFit="1" customWidth="1"/>
    <col min="6" max="6" width="22" bestFit="1" customWidth="1"/>
    <col min="7" max="7" width="13.33203125" bestFit="1" customWidth="1"/>
    <col min="8" max="8" width="14.44140625" bestFit="1" customWidth="1"/>
    <col min="9" max="9" width="10.44140625" bestFit="1" customWidth="1"/>
    <col min="10" max="10" width="9.77734375" bestFit="1" customWidth="1"/>
    <col min="11" max="11" width="15.44140625" bestFit="1" customWidth="1"/>
    <col min="12" max="12" width="19" bestFit="1" customWidth="1"/>
    <col min="13" max="13" width="18.5546875" bestFit="1" customWidth="1"/>
    <col min="14" max="14" width="19.44140625" bestFit="1" customWidth="1"/>
    <col min="15" max="15" width="12.44140625" bestFit="1" customWidth="1"/>
    <col min="16" max="16" width="17.77734375" bestFit="1" customWidth="1"/>
  </cols>
  <sheetData>
    <row r="1" spans="1:15" x14ac:dyDescent="0.3">
      <c r="A1" s="1" t="s">
        <v>12</v>
      </c>
      <c r="B1" t="s" vm="13">
        <v>48</v>
      </c>
    </row>
    <row r="3" spans="1:15" x14ac:dyDescent="0.3">
      <c r="A3" s="1" t="s">
        <v>0</v>
      </c>
      <c r="B3" t="s">
        <v>14</v>
      </c>
      <c r="C3" t="s">
        <v>31</v>
      </c>
      <c r="D3" t="s">
        <v>33</v>
      </c>
      <c r="E3" t="s">
        <v>3</v>
      </c>
      <c r="F3" t="s">
        <v>35</v>
      </c>
      <c r="G3" t="s">
        <v>34</v>
      </c>
      <c r="H3" t="s">
        <v>9</v>
      </c>
      <c r="I3" t="s">
        <v>11</v>
      </c>
      <c r="J3" t="s">
        <v>4</v>
      </c>
      <c r="K3" t="s">
        <v>77</v>
      </c>
      <c r="L3" t="s">
        <v>78</v>
      </c>
      <c r="M3" t="s">
        <v>79</v>
      </c>
      <c r="N3" t="s">
        <v>80</v>
      </c>
      <c r="O3" t="s">
        <v>81</v>
      </c>
    </row>
    <row r="4" spans="1:15" x14ac:dyDescent="0.3">
      <c r="A4" s="2" t="s">
        <v>124</v>
      </c>
      <c r="B4" s="4">
        <v>16437</v>
      </c>
      <c r="C4" s="4">
        <v>16437</v>
      </c>
      <c r="D4" s="4">
        <v>873608</v>
      </c>
      <c r="E4" s="4">
        <v>33008</v>
      </c>
      <c r="F4" s="4">
        <v>131504</v>
      </c>
      <c r="G4" s="4">
        <v>709096</v>
      </c>
      <c r="H4" s="3">
        <v>0.5710722148717976</v>
      </c>
      <c r="I4" s="4">
        <v>1</v>
      </c>
      <c r="J4" s="33" t="s">
        <v>5</v>
      </c>
      <c r="K4" s="4">
        <v>1</v>
      </c>
      <c r="L4" s="4"/>
      <c r="M4" s="4"/>
      <c r="N4" s="30"/>
      <c r="O4" s="31"/>
    </row>
    <row r="5" spans="1:15" x14ac:dyDescent="0.3">
      <c r="A5" s="2" t="s">
        <v>125</v>
      </c>
      <c r="B5" s="4">
        <v>1096</v>
      </c>
      <c r="C5" s="4">
        <v>1096</v>
      </c>
      <c r="D5" s="4">
        <v>53440</v>
      </c>
      <c r="E5" s="4">
        <v>1888</v>
      </c>
      <c r="F5" s="4">
        <v>8784</v>
      </c>
      <c r="G5" s="4">
        <v>42768</v>
      </c>
      <c r="H5" s="3">
        <v>3.4933401666134997E-2</v>
      </c>
      <c r="I5" s="4">
        <v>1</v>
      </c>
      <c r="J5" s="33" t="s">
        <v>5</v>
      </c>
      <c r="K5" s="4">
        <v>1</v>
      </c>
      <c r="L5" s="4"/>
      <c r="M5" s="4"/>
      <c r="N5" s="30"/>
      <c r="O5" s="31"/>
    </row>
    <row r="6" spans="1:15" x14ac:dyDescent="0.3">
      <c r="A6" s="2" t="s">
        <v>126</v>
      </c>
      <c r="B6" s="4">
        <v>998</v>
      </c>
      <c r="C6" s="4">
        <v>998</v>
      </c>
      <c r="D6" s="4">
        <v>51172</v>
      </c>
      <c r="E6" s="4">
        <v>1464</v>
      </c>
      <c r="F6" s="4">
        <v>8000</v>
      </c>
      <c r="G6" s="4">
        <v>41708</v>
      </c>
      <c r="H6" s="3">
        <v>3.3450823915783308E-2</v>
      </c>
      <c r="I6" s="4">
        <v>1</v>
      </c>
      <c r="J6" s="33" t="s">
        <v>5</v>
      </c>
      <c r="K6" s="4">
        <v>1</v>
      </c>
      <c r="L6" s="4"/>
      <c r="M6" s="4"/>
      <c r="N6" s="30"/>
      <c r="O6" s="31"/>
    </row>
    <row r="7" spans="1:15" x14ac:dyDescent="0.3">
      <c r="A7" s="2" t="s">
        <v>127</v>
      </c>
      <c r="B7" s="4">
        <v>16437</v>
      </c>
      <c r="C7" s="4">
        <v>12</v>
      </c>
      <c r="D7" s="4">
        <v>25828</v>
      </c>
      <c r="E7" s="4">
        <v>8352</v>
      </c>
      <c r="F7" s="4">
        <v>112</v>
      </c>
      <c r="G7" s="4">
        <v>17364</v>
      </c>
      <c r="H7" s="3">
        <v>1.6883605880107309E-2</v>
      </c>
      <c r="I7" s="4">
        <v>1</v>
      </c>
      <c r="J7" s="33" t="s">
        <v>5</v>
      </c>
      <c r="K7" s="4">
        <v>1</v>
      </c>
      <c r="L7" s="4"/>
      <c r="M7" s="4"/>
      <c r="N7" s="30"/>
      <c r="O7" s="31"/>
    </row>
    <row r="8" spans="1:15" x14ac:dyDescent="0.3">
      <c r="A8" s="2" t="s">
        <v>128</v>
      </c>
      <c r="B8" s="4">
        <v>16437</v>
      </c>
      <c r="C8" s="4">
        <v>4</v>
      </c>
      <c r="D8" s="4">
        <v>19280</v>
      </c>
      <c r="E8" s="4">
        <v>2056</v>
      </c>
      <c r="F8" s="4">
        <v>48</v>
      </c>
      <c r="G8" s="4">
        <v>17176</v>
      </c>
      <c r="H8" s="3">
        <v>1.2603218265776248E-2</v>
      </c>
      <c r="I8" s="4">
        <v>1</v>
      </c>
      <c r="J8" s="33" t="s">
        <v>5</v>
      </c>
      <c r="K8" s="4">
        <v>1</v>
      </c>
      <c r="L8" s="4"/>
      <c r="M8" s="4"/>
      <c r="N8" s="30"/>
      <c r="O8" s="31"/>
    </row>
    <row r="9" spans="1:15" x14ac:dyDescent="0.3">
      <c r="A9" s="2" t="s">
        <v>129</v>
      </c>
      <c r="B9" s="4">
        <v>1096</v>
      </c>
      <c r="C9" s="4">
        <v>12</v>
      </c>
      <c r="D9" s="4">
        <v>18156</v>
      </c>
      <c r="E9" s="4">
        <v>680</v>
      </c>
      <c r="F9" s="4">
        <v>112</v>
      </c>
      <c r="G9" s="4">
        <v>17364</v>
      </c>
      <c r="H9" s="3">
        <v>1.1868466329534935E-2</v>
      </c>
      <c r="I9" s="4">
        <v>1</v>
      </c>
      <c r="J9" s="33" t="s">
        <v>5</v>
      </c>
      <c r="K9" s="4">
        <v>1</v>
      </c>
      <c r="L9" s="4"/>
      <c r="M9" s="4"/>
      <c r="N9" s="30"/>
      <c r="O9" s="31"/>
    </row>
    <row r="10" spans="1:15" x14ac:dyDescent="0.3">
      <c r="A10" s="2" t="s">
        <v>130</v>
      </c>
      <c r="B10" s="4">
        <v>19</v>
      </c>
      <c r="C10" s="4">
        <v>19</v>
      </c>
      <c r="D10" s="4">
        <v>17794</v>
      </c>
      <c r="E10" s="4">
        <v>144</v>
      </c>
      <c r="F10" s="4">
        <v>160</v>
      </c>
      <c r="G10" s="4">
        <v>17490</v>
      </c>
      <c r="H10" s="3">
        <v>1.1631829140104905E-2</v>
      </c>
      <c r="I10" s="4">
        <v>1</v>
      </c>
      <c r="J10" s="33" t="s">
        <v>5</v>
      </c>
      <c r="K10" s="4">
        <v>1</v>
      </c>
      <c r="L10" s="4"/>
      <c r="M10" s="4"/>
      <c r="N10" s="30"/>
      <c r="O10" s="31"/>
    </row>
    <row r="11" spans="1:15" x14ac:dyDescent="0.3">
      <c r="A11" s="2" t="s">
        <v>131</v>
      </c>
      <c r="B11" s="4">
        <v>5</v>
      </c>
      <c r="C11" s="4">
        <v>5</v>
      </c>
      <c r="D11" s="4">
        <v>17402</v>
      </c>
      <c r="E11" s="4">
        <v>136</v>
      </c>
      <c r="F11" s="4">
        <v>48</v>
      </c>
      <c r="G11" s="4">
        <v>17218</v>
      </c>
      <c r="H11" s="3">
        <v>1.137558113387128E-2</v>
      </c>
      <c r="I11" s="4">
        <v>1</v>
      </c>
      <c r="J11" s="33" t="s">
        <v>5</v>
      </c>
      <c r="K11" s="4">
        <v>1</v>
      </c>
      <c r="L11" s="4"/>
      <c r="M11" s="4"/>
      <c r="N11" s="30"/>
      <c r="O11" s="31"/>
    </row>
    <row r="12" spans="1:15" x14ac:dyDescent="0.3">
      <c r="A12" s="2" t="s">
        <v>132</v>
      </c>
      <c r="B12" s="4">
        <v>1096</v>
      </c>
      <c r="C12" s="4">
        <v>4</v>
      </c>
      <c r="D12" s="4">
        <v>17360</v>
      </c>
      <c r="E12" s="4">
        <v>136</v>
      </c>
      <c r="F12" s="4">
        <v>48</v>
      </c>
      <c r="G12" s="4">
        <v>17176</v>
      </c>
      <c r="H12" s="3">
        <v>1.1348125990346248E-2</v>
      </c>
      <c r="I12" s="4">
        <v>1</v>
      </c>
      <c r="J12" s="33" t="s">
        <v>5</v>
      </c>
      <c r="K12" s="4">
        <v>1</v>
      </c>
      <c r="L12" s="4"/>
      <c r="M12" s="4"/>
      <c r="N12" s="30"/>
      <c r="O12" s="31"/>
    </row>
    <row r="13" spans="1:15" x14ac:dyDescent="0.3">
      <c r="A13" s="2" t="s">
        <v>133</v>
      </c>
      <c r="B13" s="4">
        <v>19</v>
      </c>
      <c r="C13" s="4">
        <v>2</v>
      </c>
      <c r="D13" s="4">
        <v>17304</v>
      </c>
      <c r="E13" s="4">
        <v>136</v>
      </c>
      <c r="F13" s="4">
        <v>32</v>
      </c>
      <c r="G13" s="4">
        <v>17136</v>
      </c>
      <c r="H13" s="3">
        <v>1.1311519132312873E-2</v>
      </c>
      <c r="I13" s="4">
        <v>1</v>
      </c>
      <c r="J13" s="33" t="s">
        <v>5</v>
      </c>
      <c r="K13" s="4">
        <v>1</v>
      </c>
      <c r="L13" s="4"/>
      <c r="M13" s="4"/>
      <c r="N13" s="30"/>
      <c r="O13" s="31"/>
    </row>
    <row r="14" spans="1:15" x14ac:dyDescent="0.3">
      <c r="A14" s="2" t="s">
        <v>134</v>
      </c>
      <c r="B14" s="4">
        <v>19</v>
      </c>
      <c r="C14" s="4">
        <v>2</v>
      </c>
      <c r="D14" s="4">
        <v>17288</v>
      </c>
      <c r="E14" s="4">
        <v>136</v>
      </c>
      <c r="F14" s="4">
        <v>32</v>
      </c>
      <c r="G14" s="4">
        <v>17120</v>
      </c>
      <c r="H14" s="3">
        <v>1.1301060030017624E-2</v>
      </c>
      <c r="I14" s="4">
        <v>1</v>
      </c>
      <c r="J14" s="33" t="s">
        <v>5</v>
      </c>
      <c r="K14" s="4">
        <v>1</v>
      </c>
      <c r="L14" s="4"/>
      <c r="M14" s="4"/>
      <c r="N14" s="30"/>
      <c r="O14" s="31"/>
    </row>
    <row r="15" spans="1:15" x14ac:dyDescent="0.3">
      <c r="A15" s="2" t="s">
        <v>135</v>
      </c>
      <c r="B15" s="4">
        <v>1</v>
      </c>
      <c r="C15" s="4">
        <v>1</v>
      </c>
      <c r="D15" s="4">
        <v>17272</v>
      </c>
      <c r="E15" s="4">
        <v>136</v>
      </c>
      <c r="F15" s="4">
        <v>16</v>
      </c>
      <c r="G15" s="4">
        <v>17120</v>
      </c>
      <c r="H15" s="3">
        <v>1.1290600927722374E-2</v>
      </c>
      <c r="I15" s="4">
        <v>1</v>
      </c>
      <c r="J15" s="33" t="s">
        <v>5</v>
      </c>
      <c r="K15" s="4">
        <v>1</v>
      </c>
      <c r="L15" s="4"/>
      <c r="M15" s="4"/>
      <c r="N15" s="30"/>
      <c r="O15" s="31"/>
    </row>
    <row r="16" spans="1:15" x14ac:dyDescent="0.3">
      <c r="A16" s="2" t="s">
        <v>136</v>
      </c>
      <c r="B16" s="4">
        <v>1</v>
      </c>
      <c r="C16" s="4">
        <v>1</v>
      </c>
      <c r="D16" s="4">
        <v>17268</v>
      </c>
      <c r="E16" s="4">
        <v>136</v>
      </c>
      <c r="F16" s="4">
        <v>16</v>
      </c>
      <c r="G16" s="4">
        <v>17116</v>
      </c>
      <c r="H16" s="3">
        <v>1.1287986152148561E-2</v>
      </c>
      <c r="I16" s="4">
        <v>1</v>
      </c>
      <c r="J16" s="33" t="s">
        <v>5</v>
      </c>
      <c r="K16" s="4">
        <v>1</v>
      </c>
      <c r="L16" s="4"/>
      <c r="M16" s="4"/>
      <c r="N16" s="30"/>
      <c r="O16" s="31"/>
    </row>
    <row r="17" spans="1:15" x14ac:dyDescent="0.3">
      <c r="A17" s="2" t="s">
        <v>137</v>
      </c>
      <c r="B17" s="4">
        <v>998</v>
      </c>
      <c r="C17" s="4">
        <v>234</v>
      </c>
      <c r="D17" s="4">
        <v>13364</v>
      </c>
      <c r="E17" s="4">
        <v>1128</v>
      </c>
      <c r="F17" s="4">
        <v>1888</v>
      </c>
      <c r="G17" s="4">
        <v>10348</v>
      </c>
      <c r="H17" s="3">
        <v>8.7359651921075608E-3</v>
      </c>
      <c r="I17" s="4">
        <v>1</v>
      </c>
      <c r="J17" s="33" t="s">
        <v>5</v>
      </c>
      <c r="K17" s="4">
        <v>1</v>
      </c>
      <c r="L17" s="4"/>
      <c r="M17" s="4"/>
      <c r="N17" s="30"/>
      <c r="O17" s="31"/>
    </row>
    <row r="18" spans="1:15" x14ac:dyDescent="0.3">
      <c r="A18" s="2" t="s">
        <v>138</v>
      </c>
      <c r="B18" s="4">
        <v>16437</v>
      </c>
      <c r="C18" s="4">
        <v>31</v>
      </c>
      <c r="D18" s="4">
        <v>12788</v>
      </c>
      <c r="E18" s="4">
        <v>11088</v>
      </c>
      <c r="F18" s="4">
        <v>256</v>
      </c>
      <c r="G18" s="4">
        <v>1444</v>
      </c>
      <c r="H18" s="3">
        <v>8.3594375094785608E-3</v>
      </c>
      <c r="I18" s="4">
        <v>1</v>
      </c>
      <c r="J18" s="33" t="s">
        <v>5</v>
      </c>
      <c r="K18" s="4">
        <v>1</v>
      </c>
      <c r="L18" s="4"/>
      <c r="M18" s="4"/>
      <c r="N18" s="30"/>
      <c r="O18" s="31"/>
    </row>
    <row r="19" spans="1:15" x14ac:dyDescent="0.3">
      <c r="A19" s="2" t="s">
        <v>139</v>
      </c>
      <c r="B19" s="4">
        <v>16437</v>
      </c>
      <c r="C19" s="4">
        <v>12</v>
      </c>
      <c r="D19" s="4">
        <v>9832</v>
      </c>
      <c r="E19" s="4">
        <v>8352</v>
      </c>
      <c r="F19" s="4">
        <v>112</v>
      </c>
      <c r="G19" s="4">
        <v>1368</v>
      </c>
      <c r="H19" s="3">
        <v>6.4271183604311241E-3</v>
      </c>
      <c r="I19" s="4">
        <v>1</v>
      </c>
      <c r="J19" s="33" t="s">
        <v>5</v>
      </c>
      <c r="K19" s="4">
        <v>1</v>
      </c>
      <c r="L19" s="4"/>
      <c r="M19" s="4"/>
      <c r="N19" s="30"/>
      <c r="O19" s="31"/>
    </row>
    <row r="20" spans="1:15" x14ac:dyDescent="0.3">
      <c r="A20" s="2" t="s">
        <v>140</v>
      </c>
      <c r="B20" s="4">
        <v>16437</v>
      </c>
      <c r="C20" s="4">
        <v>4</v>
      </c>
      <c r="D20" s="4">
        <v>3440</v>
      </c>
      <c r="E20" s="4">
        <v>2056</v>
      </c>
      <c r="F20" s="4">
        <v>48</v>
      </c>
      <c r="G20" s="4">
        <v>1336</v>
      </c>
      <c r="H20" s="3">
        <v>2.2487069934787498E-3</v>
      </c>
      <c r="I20" s="4">
        <v>1</v>
      </c>
      <c r="J20" s="33" t="s">
        <v>5</v>
      </c>
      <c r="K20" s="4">
        <v>1</v>
      </c>
      <c r="L20" s="4"/>
      <c r="M20" s="4"/>
      <c r="N20" s="30"/>
      <c r="O20" s="31"/>
    </row>
    <row r="21" spans="1:15" x14ac:dyDescent="0.3">
      <c r="A21" s="2" t="s">
        <v>141</v>
      </c>
      <c r="B21" s="4">
        <v>19</v>
      </c>
      <c r="C21" s="4">
        <v>19</v>
      </c>
      <c r="D21" s="4">
        <v>2752</v>
      </c>
      <c r="E21" s="4">
        <v>144</v>
      </c>
      <c r="F21" s="4">
        <v>160</v>
      </c>
      <c r="G21" s="4">
        <v>2448</v>
      </c>
      <c r="H21" s="3">
        <v>1.7989655947829998E-3</v>
      </c>
      <c r="I21" s="4">
        <v>1</v>
      </c>
      <c r="J21" s="33" t="s">
        <v>5</v>
      </c>
      <c r="K21" s="4">
        <v>1</v>
      </c>
      <c r="L21" s="4"/>
      <c r="M21" s="4"/>
      <c r="N21" s="30"/>
      <c r="O21" s="31"/>
    </row>
    <row r="22" spans="1:15" x14ac:dyDescent="0.3">
      <c r="A22" s="2" t="s">
        <v>142</v>
      </c>
      <c r="B22" s="4">
        <v>1096</v>
      </c>
      <c r="C22" s="4">
        <v>31</v>
      </c>
      <c r="D22" s="4">
        <v>2564</v>
      </c>
      <c r="E22" s="4">
        <v>864</v>
      </c>
      <c r="F22" s="4">
        <v>256</v>
      </c>
      <c r="G22" s="4">
        <v>1444</v>
      </c>
      <c r="H22" s="3">
        <v>1.6760711428138123E-3</v>
      </c>
      <c r="I22" s="4">
        <v>1</v>
      </c>
      <c r="J22" s="33" t="s">
        <v>5</v>
      </c>
      <c r="K22" s="4">
        <v>1</v>
      </c>
      <c r="L22" s="4"/>
      <c r="M22" s="4"/>
      <c r="N22" s="30"/>
      <c r="O22" s="31"/>
    </row>
    <row r="23" spans="1:15" x14ac:dyDescent="0.3">
      <c r="A23" s="2" t="s">
        <v>143</v>
      </c>
      <c r="B23" s="4">
        <v>998</v>
      </c>
      <c r="C23" s="4">
        <v>31</v>
      </c>
      <c r="D23" s="4">
        <v>2500</v>
      </c>
      <c r="E23" s="4">
        <v>800</v>
      </c>
      <c r="F23" s="4">
        <v>256</v>
      </c>
      <c r="G23" s="4">
        <v>1444</v>
      </c>
      <c r="H23" s="3">
        <v>1.6342347336328123E-3</v>
      </c>
      <c r="I23" s="4">
        <v>1</v>
      </c>
      <c r="J23" s="33" t="s">
        <v>5</v>
      </c>
      <c r="K23" s="4">
        <v>1</v>
      </c>
      <c r="L23" s="4"/>
      <c r="M23" s="4"/>
      <c r="N23" s="30"/>
      <c r="O23" s="31"/>
    </row>
    <row r="24" spans="1:15" x14ac:dyDescent="0.3">
      <c r="A24" s="2" t="s">
        <v>144</v>
      </c>
      <c r="B24" s="4">
        <v>16437</v>
      </c>
      <c r="C24" s="4">
        <v>45</v>
      </c>
      <c r="D24" s="4">
        <v>2388</v>
      </c>
      <c r="E24" s="4">
        <v>520</v>
      </c>
      <c r="F24" s="4">
        <v>368</v>
      </c>
      <c r="G24" s="4">
        <v>1500</v>
      </c>
      <c r="H24" s="3">
        <v>1.5610210175660622E-3</v>
      </c>
      <c r="I24" s="4">
        <v>1</v>
      </c>
      <c r="J24" s="33" t="s">
        <v>5</v>
      </c>
      <c r="K24" s="4">
        <v>1</v>
      </c>
      <c r="L24" s="4"/>
      <c r="M24" s="4"/>
      <c r="N24" s="30"/>
      <c r="O24" s="31"/>
    </row>
    <row r="25" spans="1:15" x14ac:dyDescent="0.3">
      <c r="A25" s="2" t="s">
        <v>145</v>
      </c>
      <c r="B25" s="4">
        <v>998</v>
      </c>
      <c r="C25" s="4">
        <v>20</v>
      </c>
      <c r="D25" s="4">
        <v>2376</v>
      </c>
      <c r="E25" s="4">
        <v>800</v>
      </c>
      <c r="F25" s="4">
        <v>176</v>
      </c>
      <c r="G25" s="4">
        <v>1400</v>
      </c>
      <c r="H25" s="3">
        <v>1.5531766908446249E-3</v>
      </c>
      <c r="I25" s="4">
        <v>1</v>
      </c>
      <c r="J25" s="33" t="s">
        <v>5</v>
      </c>
      <c r="K25" s="4">
        <v>1</v>
      </c>
      <c r="L25" s="4"/>
      <c r="M25" s="4"/>
      <c r="N25" s="30"/>
      <c r="O25" s="31"/>
    </row>
    <row r="26" spans="1:15" x14ac:dyDescent="0.3">
      <c r="A26" s="2" t="s">
        <v>146</v>
      </c>
      <c r="B26" s="4">
        <v>998</v>
      </c>
      <c r="C26" s="4">
        <v>19</v>
      </c>
      <c r="D26" s="4">
        <v>2356</v>
      </c>
      <c r="E26" s="4">
        <v>800</v>
      </c>
      <c r="F26" s="4">
        <v>160</v>
      </c>
      <c r="G26" s="4">
        <v>1396</v>
      </c>
      <c r="H26" s="3">
        <v>1.5401028129755623E-3</v>
      </c>
      <c r="I26" s="4">
        <v>1</v>
      </c>
      <c r="J26" s="33" t="s">
        <v>5</v>
      </c>
      <c r="K26" s="4">
        <v>1</v>
      </c>
      <c r="L26" s="4"/>
      <c r="M26" s="4"/>
      <c r="N26" s="30"/>
      <c r="O26" s="31"/>
    </row>
    <row r="27" spans="1:15" x14ac:dyDescent="0.3">
      <c r="A27" s="2" t="s">
        <v>147</v>
      </c>
      <c r="B27" s="4">
        <v>1096</v>
      </c>
      <c r="C27" s="4">
        <v>12</v>
      </c>
      <c r="D27" s="4">
        <v>2160</v>
      </c>
      <c r="E27" s="4">
        <v>680</v>
      </c>
      <c r="F27" s="4">
        <v>112</v>
      </c>
      <c r="G27" s="4">
        <v>1368</v>
      </c>
      <c r="H27" s="3">
        <v>1.4119788098587499E-3</v>
      </c>
      <c r="I27" s="4">
        <v>1</v>
      </c>
      <c r="J27" s="33" t="s">
        <v>5</v>
      </c>
      <c r="K27" s="4">
        <v>1</v>
      </c>
      <c r="L27" s="4"/>
      <c r="M27" s="4"/>
      <c r="N27" s="30"/>
      <c r="O27" s="31"/>
    </row>
    <row r="28" spans="1:15" x14ac:dyDescent="0.3">
      <c r="A28" s="2" t="s">
        <v>148</v>
      </c>
      <c r="B28" s="4">
        <v>998</v>
      </c>
      <c r="C28" s="4">
        <v>12</v>
      </c>
      <c r="D28" s="4">
        <v>2112</v>
      </c>
      <c r="E28" s="4">
        <v>632</v>
      </c>
      <c r="F28" s="4">
        <v>112</v>
      </c>
      <c r="G28" s="4">
        <v>1368</v>
      </c>
      <c r="H28" s="3">
        <v>1.3806015029729998E-3</v>
      </c>
      <c r="I28" s="4">
        <v>1</v>
      </c>
      <c r="J28" s="33" t="s">
        <v>5</v>
      </c>
      <c r="K28" s="4">
        <v>1</v>
      </c>
      <c r="L28" s="4"/>
      <c r="M28" s="4"/>
      <c r="N28" s="30"/>
      <c r="O28" s="31"/>
    </row>
    <row r="29" spans="1:15" x14ac:dyDescent="0.3">
      <c r="A29" s="2" t="s">
        <v>149</v>
      </c>
      <c r="B29" s="4">
        <v>998</v>
      </c>
      <c r="C29" s="4">
        <v>64</v>
      </c>
      <c r="D29" s="4">
        <v>1856</v>
      </c>
      <c r="E29" s="4">
        <v>1464</v>
      </c>
      <c r="F29" s="4">
        <v>264</v>
      </c>
      <c r="G29" s="4">
        <v>128</v>
      </c>
      <c r="H29" s="3">
        <v>1.2132558662489999E-3</v>
      </c>
      <c r="I29" s="4">
        <v>1</v>
      </c>
      <c r="J29" s="33" t="s">
        <v>13</v>
      </c>
      <c r="K29" s="4">
        <v>1</v>
      </c>
      <c r="L29" s="4"/>
      <c r="M29" s="4"/>
      <c r="N29" s="30"/>
      <c r="O29" s="31"/>
    </row>
    <row r="30" spans="1:15" x14ac:dyDescent="0.3">
      <c r="A30" s="2" t="s">
        <v>150</v>
      </c>
      <c r="B30" s="4">
        <v>998</v>
      </c>
      <c r="C30" s="4">
        <v>5</v>
      </c>
      <c r="D30" s="4">
        <v>1524</v>
      </c>
      <c r="E30" s="4">
        <v>136</v>
      </c>
      <c r="F30" s="4">
        <v>48</v>
      </c>
      <c r="G30" s="4">
        <v>1340</v>
      </c>
      <c r="H30" s="3">
        <v>9.9622949362256248E-4</v>
      </c>
      <c r="I30" s="4">
        <v>1</v>
      </c>
      <c r="J30" s="33" t="s">
        <v>5</v>
      </c>
      <c r="K30" s="4">
        <v>1</v>
      </c>
      <c r="L30" s="4"/>
      <c r="M30" s="4"/>
      <c r="N30" s="30"/>
      <c r="O30" s="31"/>
    </row>
    <row r="31" spans="1:15" x14ac:dyDescent="0.3">
      <c r="A31" s="2" t="s">
        <v>151</v>
      </c>
      <c r="B31" s="4">
        <v>1096</v>
      </c>
      <c r="C31" s="4">
        <v>4</v>
      </c>
      <c r="D31" s="4">
        <v>1520</v>
      </c>
      <c r="E31" s="4">
        <v>136</v>
      </c>
      <c r="F31" s="4">
        <v>48</v>
      </c>
      <c r="G31" s="4">
        <v>1336</v>
      </c>
      <c r="H31" s="3">
        <v>9.9361471804874989E-4</v>
      </c>
      <c r="I31" s="4">
        <v>1</v>
      </c>
      <c r="J31" s="33" t="s">
        <v>5</v>
      </c>
      <c r="K31" s="4">
        <v>1</v>
      </c>
      <c r="L31" s="4"/>
      <c r="M31" s="4"/>
      <c r="N31" s="30"/>
      <c r="O31" s="31"/>
    </row>
    <row r="32" spans="1:15" x14ac:dyDescent="0.3">
      <c r="A32" s="2" t="s">
        <v>152</v>
      </c>
      <c r="B32" s="4">
        <v>998</v>
      </c>
      <c r="C32" s="4">
        <v>3</v>
      </c>
      <c r="D32" s="4">
        <v>1500</v>
      </c>
      <c r="E32" s="4">
        <v>136</v>
      </c>
      <c r="F32" s="4">
        <v>32</v>
      </c>
      <c r="G32" s="4">
        <v>1332</v>
      </c>
      <c r="H32" s="3">
        <v>9.8054084017968734E-4</v>
      </c>
      <c r="I32" s="4">
        <v>1</v>
      </c>
      <c r="J32" s="33" t="s">
        <v>5</v>
      </c>
      <c r="K32" s="4">
        <v>1</v>
      </c>
      <c r="L32" s="4"/>
      <c r="M32" s="4"/>
      <c r="N32" s="30"/>
      <c r="O32" s="31"/>
    </row>
    <row r="33" spans="1:15" x14ac:dyDescent="0.3">
      <c r="A33" s="2" t="s">
        <v>153</v>
      </c>
      <c r="B33" s="4">
        <v>1096</v>
      </c>
      <c r="C33" s="4">
        <v>3</v>
      </c>
      <c r="D33" s="4">
        <v>1500</v>
      </c>
      <c r="E33" s="4">
        <v>136</v>
      </c>
      <c r="F33" s="4">
        <v>32</v>
      </c>
      <c r="G33" s="4">
        <v>1332</v>
      </c>
      <c r="H33" s="3">
        <v>9.8054084017968734E-4</v>
      </c>
      <c r="I33" s="4">
        <v>1</v>
      </c>
      <c r="J33" s="33" t="s">
        <v>5</v>
      </c>
      <c r="K33" s="4">
        <v>1</v>
      </c>
      <c r="L33" s="4"/>
      <c r="M33" s="4"/>
      <c r="N33" s="30"/>
      <c r="O33" s="31"/>
    </row>
    <row r="34" spans="1:15" x14ac:dyDescent="0.3">
      <c r="A34" s="2" t="s">
        <v>154</v>
      </c>
      <c r="B34" s="4">
        <v>19</v>
      </c>
      <c r="C34" s="4">
        <v>19</v>
      </c>
      <c r="D34" s="4">
        <v>352</v>
      </c>
      <c r="E34" s="4">
        <v>144</v>
      </c>
      <c r="F34" s="4">
        <v>80</v>
      </c>
      <c r="G34" s="4">
        <v>128</v>
      </c>
      <c r="H34" s="3">
        <v>2.3010025049549998E-4</v>
      </c>
      <c r="I34" s="4">
        <v>1</v>
      </c>
      <c r="J34" s="33" t="s">
        <v>13</v>
      </c>
      <c r="K34" s="4">
        <v>1</v>
      </c>
      <c r="L34" s="4"/>
      <c r="M34" s="4"/>
      <c r="N34" s="30"/>
      <c r="O34" s="31"/>
    </row>
    <row r="35" spans="1:15" x14ac:dyDescent="0.3">
      <c r="A35" s="2" t="s">
        <v>155</v>
      </c>
      <c r="B35" s="4">
        <v>5</v>
      </c>
      <c r="C35" s="4">
        <v>5</v>
      </c>
      <c r="D35" s="4">
        <v>288</v>
      </c>
      <c r="E35" s="4">
        <v>136</v>
      </c>
      <c r="F35" s="4">
        <v>24</v>
      </c>
      <c r="G35" s="4">
        <v>128</v>
      </c>
      <c r="H35" s="3">
        <v>1.8826384131449998E-4</v>
      </c>
      <c r="I35" s="4">
        <v>1</v>
      </c>
      <c r="J35" s="33" t="s">
        <v>13</v>
      </c>
      <c r="K35" s="4">
        <v>1</v>
      </c>
      <c r="L35" s="4"/>
      <c r="M35" s="4"/>
      <c r="N35" s="30"/>
      <c r="O35" s="31"/>
    </row>
    <row r="36" spans="1:15" x14ac:dyDescent="0.3">
      <c r="A36" s="2" t="s">
        <v>156</v>
      </c>
      <c r="B36" s="4">
        <v>5</v>
      </c>
      <c r="C36" s="4">
        <v>5</v>
      </c>
      <c r="D36" s="4">
        <v>288</v>
      </c>
      <c r="E36" s="4">
        <v>136</v>
      </c>
      <c r="F36" s="4">
        <v>24</v>
      </c>
      <c r="G36" s="4">
        <v>128</v>
      </c>
      <c r="H36" s="3">
        <v>1.8826384131449998E-4</v>
      </c>
      <c r="I36" s="4">
        <v>1</v>
      </c>
      <c r="J36" s="33" t="s">
        <v>13</v>
      </c>
      <c r="K36" s="4">
        <v>1</v>
      </c>
      <c r="L36" s="4"/>
      <c r="M36" s="4"/>
      <c r="N36" s="30"/>
      <c r="O36" s="31"/>
    </row>
    <row r="37" spans="1:15" x14ac:dyDescent="0.3">
      <c r="A37" s="2" t="s">
        <v>157</v>
      </c>
      <c r="B37" s="4">
        <v>1</v>
      </c>
      <c r="C37" s="4">
        <v>1</v>
      </c>
      <c r="D37" s="4">
        <v>272</v>
      </c>
      <c r="E37" s="4">
        <v>136</v>
      </c>
      <c r="F37" s="4">
        <v>8</v>
      </c>
      <c r="G37" s="4">
        <v>128</v>
      </c>
      <c r="H37" s="3">
        <v>1.7780473901924998E-4</v>
      </c>
      <c r="I37" s="4">
        <v>1</v>
      </c>
      <c r="J37" s="33" t="s">
        <v>13</v>
      </c>
      <c r="K37" s="4">
        <v>1</v>
      </c>
      <c r="L37" s="4"/>
      <c r="M37" s="4"/>
      <c r="N37" s="30"/>
      <c r="O37" s="31"/>
    </row>
    <row r="38" spans="1:15" x14ac:dyDescent="0.3">
      <c r="A38" s="2" t="s">
        <v>158</v>
      </c>
      <c r="B38" s="4">
        <v>1</v>
      </c>
      <c r="C38" s="4">
        <v>1</v>
      </c>
      <c r="D38" s="4">
        <v>272</v>
      </c>
      <c r="E38" s="4">
        <v>136</v>
      </c>
      <c r="F38" s="4">
        <v>8</v>
      </c>
      <c r="G38" s="4">
        <v>128</v>
      </c>
      <c r="H38" s="3">
        <v>1.7780473901924998E-4</v>
      </c>
      <c r="I38" s="4">
        <v>1</v>
      </c>
      <c r="J38" s="33" t="s">
        <v>13</v>
      </c>
      <c r="K38" s="4">
        <v>1</v>
      </c>
      <c r="L38" s="4"/>
      <c r="M38" s="4"/>
      <c r="N38" s="30"/>
      <c r="O38" s="31"/>
    </row>
    <row r="39" spans="1:15" x14ac:dyDescent="0.3">
      <c r="A39" s="2" t="s">
        <v>159</v>
      </c>
      <c r="B39" s="4">
        <v>1</v>
      </c>
      <c r="C39" s="4">
        <v>1</v>
      </c>
      <c r="D39" s="4">
        <v>272</v>
      </c>
      <c r="E39" s="4">
        <v>136</v>
      </c>
      <c r="F39" s="4">
        <v>8</v>
      </c>
      <c r="G39" s="4">
        <v>128</v>
      </c>
      <c r="H39" s="3">
        <v>1.7780473901924998E-4</v>
      </c>
      <c r="I39" s="4">
        <v>1</v>
      </c>
      <c r="J39" s="33" t="s">
        <v>13</v>
      </c>
      <c r="K39" s="4">
        <v>1</v>
      </c>
      <c r="L39" s="4"/>
      <c r="M39" s="4"/>
      <c r="N39" s="30"/>
      <c r="O39" s="31"/>
    </row>
    <row r="40" spans="1:15" x14ac:dyDescent="0.3">
      <c r="A40" s="2" t="s">
        <v>160</v>
      </c>
      <c r="B40" s="4">
        <v>1</v>
      </c>
      <c r="C40" s="4">
        <v>1</v>
      </c>
      <c r="D40" s="4">
        <v>272</v>
      </c>
      <c r="E40" s="4">
        <v>136</v>
      </c>
      <c r="F40" s="4">
        <v>8</v>
      </c>
      <c r="G40" s="4">
        <v>128</v>
      </c>
      <c r="H40" s="3">
        <v>1.7780473901924998E-4</v>
      </c>
      <c r="I40" s="4">
        <v>1</v>
      </c>
      <c r="J40" s="33" t="s">
        <v>13</v>
      </c>
      <c r="K40" s="4">
        <v>1</v>
      </c>
      <c r="L40" s="4"/>
      <c r="M40" s="4"/>
      <c r="N40" s="30"/>
      <c r="O40" s="31"/>
    </row>
    <row r="41" spans="1:15" x14ac:dyDescent="0.3">
      <c r="A41" s="2" t="s">
        <v>161</v>
      </c>
      <c r="B41" s="4">
        <v>1</v>
      </c>
      <c r="C41" s="4">
        <v>1</v>
      </c>
      <c r="D41" s="4">
        <v>272</v>
      </c>
      <c r="E41" s="4">
        <v>136</v>
      </c>
      <c r="F41" s="4">
        <v>8</v>
      </c>
      <c r="G41" s="4">
        <v>128</v>
      </c>
      <c r="H41" s="3">
        <v>1.7780473901924998E-4</v>
      </c>
      <c r="I41" s="4">
        <v>1</v>
      </c>
      <c r="J41" s="33" t="s">
        <v>13</v>
      </c>
      <c r="K41" s="4">
        <v>1</v>
      </c>
      <c r="L41" s="4"/>
      <c r="M41" s="4"/>
      <c r="N41" s="30"/>
      <c r="O41" s="31"/>
    </row>
    <row r="42" spans="1:15" x14ac:dyDescent="0.3">
      <c r="A42" s="2" t="s">
        <v>162</v>
      </c>
      <c r="B42" s="4"/>
      <c r="C42" s="4"/>
      <c r="D42" s="4">
        <v>256</v>
      </c>
      <c r="E42" s="4">
        <v>128</v>
      </c>
      <c r="F42" s="4"/>
      <c r="G42" s="4">
        <v>128</v>
      </c>
      <c r="H42" s="3">
        <v>1.6734563672399997E-4</v>
      </c>
      <c r="I42" s="4">
        <v>1</v>
      </c>
      <c r="J42" s="33"/>
      <c r="K42" s="4">
        <v>1</v>
      </c>
      <c r="L42" s="4"/>
      <c r="M42" s="4"/>
      <c r="N42" s="30"/>
      <c r="O42" s="31"/>
    </row>
    <row r="43" spans="1:15" x14ac:dyDescent="0.3">
      <c r="A43" s="2" t="s">
        <v>163</v>
      </c>
      <c r="B43" s="4">
        <v>998</v>
      </c>
      <c r="C43" s="4"/>
      <c r="D43" s="4">
        <v>256</v>
      </c>
      <c r="E43" s="4">
        <v>128</v>
      </c>
      <c r="F43" s="4"/>
      <c r="G43" s="4">
        <v>128</v>
      </c>
      <c r="H43" s="3">
        <v>1.6734563672399997E-4</v>
      </c>
      <c r="I43" s="4">
        <v>1</v>
      </c>
      <c r="J43" s="33"/>
      <c r="K43" s="4">
        <v>1</v>
      </c>
      <c r="L43" s="4"/>
      <c r="M43" s="4"/>
      <c r="N43" s="30"/>
      <c r="O43" s="31"/>
    </row>
    <row r="44" spans="1:15" x14ac:dyDescent="0.3">
      <c r="A44" s="2" t="s">
        <v>164</v>
      </c>
      <c r="B44" s="4">
        <v>1</v>
      </c>
      <c r="C44" s="4"/>
      <c r="D44" s="4">
        <v>256</v>
      </c>
      <c r="E44" s="4">
        <v>128</v>
      </c>
      <c r="F44" s="4"/>
      <c r="G44" s="4">
        <v>128</v>
      </c>
      <c r="H44" s="3">
        <v>1.6734563672399997E-4</v>
      </c>
      <c r="I44" s="4">
        <v>1</v>
      </c>
      <c r="J44" s="33"/>
      <c r="K44" s="4">
        <v>1</v>
      </c>
      <c r="L44" s="4"/>
      <c r="M44" s="4"/>
      <c r="N44" s="30"/>
      <c r="O44" s="31"/>
    </row>
    <row r="45" spans="1:15" x14ac:dyDescent="0.3">
      <c r="A45" s="2" t="s">
        <v>165</v>
      </c>
      <c r="B45" s="4">
        <v>1096</v>
      </c>
      <c r="C45" s="4"/>
      <c r="D45" s="4">
        <v>256</v>
      </c>
      <c r="E45" s="4">
        <v>128</v>
      </c>
      <c r="F45" s="4"/>
      <c r="G45" s="4">
        <v>128</v>
      </c>
      <c r="H45" s="3">
        <v>1.6734563672399997E-4</v>
      </c>
      <c r="I45" s="4">
        <v>1</v>
      </c>
      <c r="J45" s="33"/>
      <c r="K45" s="4">
        <v>1</v>
      </c>
      <c r="L45" s="4"/>
      <c r="M45" s="4"/>
      <c r="N45" s="30"/>
      <c r="O45" s="31"/>
    </row>
    <row r="46" spans="1:15" x14ac:dyDescent="0.3">
      <c r="A46" s="2" t="s">
        <v>166</v>
      </c>
      <c r="B46" s="4">
        <v>998</v>
      </c>
      <c r="C46" s="4"/>
      <c r="D46" s="4">
        <v>256</v>
      </c>
      <c r="E46" s="4">
        <v>128</v>
      </c>
      <c r="F46" s="4"/>
      <c r="G46" s="4">
        <v>128</v>
      </c>
      <c r="H46" s="3">
        <v>1.6734563672399997E-4</v>
      </c>
      <c r="I46" s="4">
        <v>1</v>
      </c>
      <c r="J46" s="33"/>
      <c r="K46" s="4">
        <v>1</v>
      </c>
      <c r="L46" s="4"/>
      <c r="M46" s="4"/>
      <c r="N46" s="30"/>
      <c r="O46" s="31"/>
    </row>
    <row r="47" spans="1:15" x14ac:dyDescent="0.3">
      <c r="A47" s="2" t="s">
        <v>167</v>
      </c>
      <c r="B47" s="4">
        <v>19</v>
      </c>
      <c r="C47" s="4"/>
      <c r="D47" s="4">
        <v>256</v>
      </c>
      <c r="E47" s="4">
        <v>128</v>
      </c>
      <c r="F47" s="4"/>
      <c r="G47" s="4">
        <v>128</v>
      </c>
      <c r="H47" s="3">
        <v>1.6734563672399997E-4</v>
      </c>
      <c r="I47" s="4">
        <v>1</v>
      </c>
      <c r="J47" s="33"/>
      <c r="K47" s="4">
        <v>1</v>
      </c>
      <c r="L47" s="4"/>
      <c r="M47" s="4"/>
      <c r="N47" s="30"/>
      <c r="O47" s="31"/>
    </row>
    <row r="48" spans="1:15" x14ac:dyDescent="0.3">
      <c r="A48" s="2" t="s">
        <v>168</v>
      </c>
      <c r="B48" s="4">
        <v>16437</v>
      </c>
      <c r="C48" s="4"/>
      <c r="D48" s="4">
        <v>256</v>
      </c>
      <c r="E48" s="4">
        <v>128</v>
      </c>
      <c r="F48" s="4"/>
      <c r="G48" s="4">
        <v>128</v>
      </c>
      <c r="H48" s="3">
        <v>1.6734563672399997E-4</v>
      </c>
      <c r="I48" s="4">
        <v>1</v>
      </c>
      <c r="J48" s="33"/>
      <c r="K48" s="4">
        <v>1</v>
      </c>
      <c r="L48" s="4"/>
      <c r="M48" s="4"/>
      <c r="N48" s="30"/>
      <c r="O48" s="31"/>
    </row>
    <row r="49" spans="1:15" x14ac:dyDescent="0.3">
      <c r="A49" s="2" t="s">
        <v>169</v>
      </c>
      <c r="B49" s="4">
        <v>5</v>
      </c>
      <c r="C49" s="4"/>
      <c r="D49" s="4">
        <v>256</v>
      </c>
      <c r="E49" s="4">
        <v>128</v>
      </c>
      <c r="F49" s="4"/>
      <c r="G49" s="4">
        <v>128</v>
      </c>
      <c r="H49" s="3">
        <v>1.6734563672399997E-4</v>
      </c>
      <c r="I49" s="4">
        <v>1</v>
      </c>
      <c r="J49" s="33"/>
      <c r="K49" s="4">
        <v>1</v>
      </c>
      <c r="L49" s="4"/>
      <c r="M49" s="4"/>
      <c r="N49" s="30"/>
      <c r="O49" s="31"/>
    </row>
    <row r="50" spans="1:15" x14ac:dyDescent="0.3">
      <c r="A50" s="2" t="s">
        <v>1</v>
      </c>
      <c r="B50" s="4">
        <v>19554</v>
      </c>
      <c r="C50" s="4">
        <v>19554</v>
      </c>
      <c r="D50" s="4">
        <v>1234040</v>
      </c>
      <c r="E50" s="4">
        <v>80400</v>
      </c>
      <c r="F50" s="4">
        <v>153408</v>
      </c>
      <c r="G50" s="4">
        <v>1000232</v>
      </c>
      <c r="H50" s="3">
        <v>1</v>
      </c>
      <c r="I50" s="4">
        <v>8</v>
      </c>
      <c r="J50" s="33" t="s">
        <v>2</v>
      </c>
      <c r="K50" s="4">
        <v>46</v>
      </c>
      <c r="L50" s="4"/>
      <c r="M50" s="4"/>
      <c r="N50" s="30"/>
      <c r="O5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857C3-26F5-4633-95B6-0918F90197F7}">
  <sheetPr codeName="Sheet10"/>
  <dimension ref="A3:I20"/>
  <sheetViews>
    <sheetView showGridLines="0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3" sqref="A3:E24"/>
    </sheetView>
  </sheetViews>
  <sheetFormatPr defaultRowHeight="14.4" x14ac:dyDescent="0.3"/>
  <cols>
    <col min="1" max="1" width="57.21875" bestFit="1" customWidth="1"/>
    <col min="2" max="2" width="10" bestFit="1" customWidth="1"/>
    <col min="3" max="3" width="10.44140625" bestFit="1" customWidth="1"/>
    <col min="4" max="4" width="8.5546875" bestFit="1" customWidth="1"/>
    <col min="5" max="5" width="15.44140625" bestFit="1" customWidth="1"/>
    <col min="6" max="6" width="19" bestFit="1" customWidth="1"/>
    <col min="7" max="7" width="18.5546875" bestFit="1" customWidth="1"/>
    <col min="8" max="8" width="19.44140625" bestFit="1" customWidth="1"/>
    <col min="9" max="9" width="12.44140625" bestFit="1" customWidth="1"/>
    <col min="10" max="10" width="17.77734375" bestFit="1" customWidth="1"/>
  </cols>
  <sheetData>
    <row r="3" spans="1:9" x14ac:dyDescent="0.3">
      <c r="A3" s="1" t="s">
        <v>0</v>
      </c>
      <c r="B3" t="s">
        <v>31</v>
      </c>
      <c r="C3" t="s">
        <v>11</v>
      </c>
      <c r="D3" t="s">
        <v>3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</row>
    <row r="4" spans="1:9" x14ac:dyDescent="0.3">
      <c r="A4" s="2" t="s">
        <v>115</v>
      </c>
      <c r="B4" s="4">
        <v>19</v>
      </c>
      <c r="C4" s="4">
        <v>1</v>
      </c>
      <c r="D4" s="4">
        <v>832</v>
      </c>
      <c r="E4" s="4">
        <v>6</v>
      </c>
      <c r="F4" s="4"/>
      <c r="G4" s="4"/>
      <c r="H4" s="30"/>
      <c r="I4" s="31"/>
    </row>
    <row r="5" spans="1:9" x14ac:dyDescent="0.3">
      <c r="A5" s="5" t="s">
        <v>115</v>
      </c>
      <c r="B5" s="4">
        <v>19</v>
      </c>
      <c r="C5" s="4">
        <v>1</v>
      </c>
      <c r="D5" s="4">
        <v>832</v>
      </c>
      <c r="E5" s="4">
        <v>6</v>
      </c>
      <c r="F5" s="4"/>
      <c r="G5" s="4"/>
      <c r="H5" s="30"/>
      <c r="I5" s="31"/>
    </row>
    <row r="6" spans="1:9" x14ac:dyDescent="0.3">
      <c r="A6" s="2" t="s">
        <v>117</v>
      </c>
      <c r="B6" s="4">
        <v>998</v>
      </c>
      <c r="C6" s="4">
        <v>1</v>
      </c>
      <c r="D6" s="4">
        <v>3160</v>
      </c>
      <c r="E6" s="4">
        <v>5</v>
      </c>
      <c r="F6" s="4"/>
      <c r="G6" s="4"/>
      <c r="H6" s="30"/>
      <c r="I6" s="31"/>
    </row>
    <row r="7" spans="1:9" x14ac:dyDescent="0.3">
      <c r="A7" s="5" t="s">
        <v>117</v>
      </c>
      <c r="B7" s="4">
        <v>998</v>
      </c>
      <c r="C7" s="4">
        <v>1</v>
      </c>
      <c r="D7" s="4">
        <v>3160</v>
      </c>
      <c r="E7" s="4">
        <v>5</v>
      </c>
      <c r="F7" s="4"/>
      <c r="G7" s="4"/>
      <c r="H7" s="30"/>
      <c r="I7" s="31"/>
    </row>
    <row r="8" spans="1:9" x14ac:dyDescent="0.3">
      <c r="A8" s="2" t="s">
        <v>85</v>
      </c>
      <c r="B8" s="4">
        <v>1</v>
      </c>
      <c r="C8" s="4">
        <v>1</v>
      </c>
      <c r="D8" s="4">
        <v>1080</v>
      </c>
      <c r="E8" s="4">
        <v>8</v>
      </c>
      <c r="F8" s="4"/>
      <c r="G8" s="4"/>
      <c r="H8" s="30"/>
      <c r="I8" s="31"/>
    </row>
    <row r="9" spans="1:9" x14ac:dyDescent="0.3">
      <c r="A9" s="5" t="s">
        <v>85</v>
      </c>
      <c r="B9" s="4">
        <v>1</v>
      </c>
      <c r="C9" s="4">
        <v>1</v>
      </c>
      <c r="D9" s="4">
        <v>1080</v>
      </c>
      <c r="E9" s="4">
        <v>8</v>
      </c>
      <c r="F9" s="4"/>
      <c r="G9" s="4"/>
      <c r="H9" s="30"/>
      <c r="I9" s="31"/>
    </row>
    <row r="10" spans="1:9" x14ac:dyDescent="0.3">
      <c r="A10" s="2" t="s">
        <v>101</v>
      </c>
      <c r="B10" s="4">
        <v>16437</v>
      </c>
      <c r="C10" s="4">
        <v>1</v>
      </c>
      <c r="D10" s="4">
        <v>65560</v>
      </c>
      <c r="E10" s="4">
        <v>8</v>
      </c>
      <c r="F10" s="4"/>
      <c r="G10" s="4"/>
      <c r="H10" s="30"/>
      <c r="I10" s="31"/>
    </row>
    <row r="11" spans="1:9" x14ac:dyDescent="0.3">
      <c r="A11" s="5" t="s">
        <v>101</v>
      </c>
      <c r="B11" s="4">
        <v>16437</v>
      </c>
      <c r="C11" s="4">
        <v>1</v>
      </c>
      <c r="D11" s="4">
        <v>65560</v>
      </c>
      <c r="E11" s="4">
        <v>8</v>
      </c>
      <c r="F11" s="4"/>
      <c r="G11" s="4"/>
      <c r="H11" s="30"/>
      <c r="I11" s="31"/>
    </row>
    <row r="12" spans="1:9" x14ac:dyDescent="0.3">
      <c r="A12" s="2" t="s">
        <v>103</v>
      </c>
      <c r="B12" s="4">
        <v>1096</v>
      </c>
      <c r="C12" s="4">
        <v>1</v>
      </c>
      <c r="D12" s="4">
        <v>4648</v>
      </c>
      <c r="E12" s="4">
        <v>8</v>
      </c>
      <c r="F12" s="4"/>
      <c r="G12" s="4"/>
      <c r="H12" s="30"/>
      <c r="I12" s="31"/>
    </row>
    <row r="13" spans="1:9" x14ac:dyDescent="0.3">
      <c r="A13" s="5" t="s">
        <v>103</v>
      </c>
      <c r="B13" s="4">
        <v>1096</v>
      </c>
      <c r="C13" s="4">
        <v>1</v>
      </c>
      <c r="D13" s="4">
        <v>4648</v>
      </c>
      <c r="E13" s="4">
        <v>8</v>
      </c>
      <c r="F13" s="4"/>
      <c r="G13" s="4"/>
      <c r="H13" s="30"/>
      <c r="I13" s="31"/>
    </row>
    <row r="14" spans="1:9" x14ac:dyDescent="0.3">
      <c r="A14" s="2" t="s">
        <v>105</v>
      </c>
      <c r="B14" s="4"/>
      <c r="C14" s="4">
        <v>1</v>
      </c>
      <c r="D14" s="4">
        <v>128</v>
      </c>
      <c r="E14" s="4">
        <v>1</v>
      </c>
      <c r="F14" s="4"/>
      <c r="G14" s="4"/>
      <c r="H14" s="30"/>
      <c r="I14" s="31"/>
    </row>
    <row r="15" spans="1:9" x14ac:dyDescent="0.3">
      <c r="A15" s="5" t="s">
        <v>105</v>
      </c>
      <c r="B15" s="4"/>
      <c r="C15" s="4">
        <v>1</v>
      </c>
      <c r="D15" s="4">
        <v>128</v>
      </c>
      <c r="E15" s="4">
        <v>1</v>
      </c>
      <c r="F15" s="4"/>
      <c r="G15" s="4"/>
      <c r="H15" s="30"/>
      <c r="I15" s="31"/>
    </row>
    <row r="16" spans="1:9" x14ac:dyDescent="0.3">
      <c r="A16" s="2" t="s">
        <v>123</v>
      </c>
      <c r="B16" s="4">
        <v>5</v>
      </c>
      <c r="C16" s="4">
        <v>1</v>
      </c>
      <c r="D16" s="4">
        <v>536</v>
      </c>
      <c r="E16" s="4">
        <v>4</v>
      </c>
      <c r="F16" s="4"/>
      <c r="G16" s="4"/>
      <c r="H16" s="30"/>
      <c r="I16" s="31"/>
    </row>
    <row r="17" spans="1:9" x14ac:dyDescent="0.3">
      <c r="A17" s="5" t="s">
        <v>123</v>
      </c>
      <c r="B17" s="4">
        <v>5</v>
      </c>
      <c r="C17" s="4">
        <v>1</v>
      </c>
      <c r="D17" s="4">
        <v>536</v>
      </c>
      <c r="E17" s="4">
        <v>4</v>
      </c>
      <c r="F17" s="4"/>
      <c r="G17" s="4"/>
      <c r="H17" s="30"/>
      <c r="I17" s="31"/>
    </row>
    <row r="18" spans="1:9" x14ac:dyDescent="0.3">
      <c r="A18" s="2" t="s">
        <v>119</v>
      </c>
      <c r="B18" s="4">
        <v>998</v>
      </c>
      <c r="C18" s="4">
        <v>1</v>
      </c>
      <c r="D18" s="4">
        <v>4456</v>
      </c>
      <c r="E18" s="4">
        <v>6</v>
      </c>
      <c r="F18" s="4"/>
      <c r="G18" s="4"/>
      <c r="H18" s="30"/>
      <c r="I18" s="31"/>
    </row>
    <row r="19" spans="1:9" x14ac:dyDescent="0.3">
      <c r="A19" s="5" t="s">
        <v>119</v>
      </c>
      <c r="B19" s="4">
        <v>998</v>
      </c>
      <c r="C19" s="4">
        <v>1</v>
      </c>
      <c r="D19" s="4">
        <v>4456</v>
      </c>
      <c r="E19" s="4">
        <v>6</v>
      </c>
      <c r="F19" s="4"/>
      <c r="G19" s="4"/>
      <c r="H19" s="30"/>
      <c r="I19" s="31"/>
    </row>
    <row r="20" spans="1:9" x14ac:dyDescent="0.3">
      <c r="A20" s="2" t="s">
        <v>1</v>
      </c>
      <c r="B20" s="4">
        <v>19554</v>
      </c>
      <c r="C20" s="4">
        <v>8</v>
      </c>
      <c r="D20" s="4">
        <v>80400</v>
      </c>
      <c r="E20" s="4">
        <v>46</v>
      </c>
      <c r="F20" s="4"/>
      <c r="G20" s="4"/>
      <c r="H20" s="30"/>
      <c r="I20" s="3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C2ABB-5F99-40A6-9B45-D0F652434A71}">
  <sheetPr codeName="Sheet3"/>
  <dimension ref="A1:B10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4.4" x14ac:dyDescent="0.3"/>
  <cols>
    <col min="1" max="1" width="55.88671875" bestFit="1" customWidth="1"/>
    <col min="2" max="2" width="18.33203125" bestFit="1" customWidth="1"/>
  </cols>
  <sheetData>
    <row r="1" spans="1:2" x14ac:dyDescent="0.3">
      <c r="A1" s="1" t="s">
        <v>12</v>
      </c>
      <c r="B1" t="s" vm="13">
        <v>48</v>
      </c>
    </row>
    <row r="3" spans="1:2" x14ac:dyDescent="0.3">
      <c r="A3" s="1" t="s">
        <v>0</v>
      </c>
      <c r="B3" t="s">
        <v>7</v>
      </c>
    </row>
    <row r="4" spans="1:2" x14ac:dyDescent="0.3">
      <c r="A4" s="2" t="s">
        <v>85</v>
      </c>
      <c r="B4" s="4">
        <v>96</v>
      </c>
    </row>
    <row r="5" spans="1:2" x14ac:dyDescent="0.3">
      <c r="A5" s="5" t="s">
        <v>114</v>
      </c>
      <c r="B5" s="4">
        <v>96</v>
      </c>
    </row>
    <row r="6" spans="1:2" x14ac:dyDescent="0.3">
      <c r="A6" s="2" t="s">
        <v>101</v>
      </c>
      <c r="B6" s="4">
        <v>275264</v>
      </c>
    </row>
    <row r="7" spans="1:2" x14ac:dyDescent="0.3">
      <c r="A7" s="5" t="s">
        <v>114</v>
      </c>
      <c r="B7" s="4">
        <v>275264</v>
      </c>
    </row>
    <row r="8" spans="1:2" x14ac:dyDescent="0.3">
      <c r="A8" s="2" t="s">
        <v>103</v>
      </c>
      <c r="B8" s="4">
        <v>18368</v>
      </c>
    </row>
    <row r="9" spans="1:2" x14ac:dyDescent="0.3">
      <c r="A9" s="5" t="s">
        <v>114</v>
      </c>
      <c r="B9" s="4">
        <v>18368</v>
      </c>
    </row>
    <row r="10" spans="1:2" x14ac:dyDescent="0.3">
      <c r="A10" s="2" t="s">
        <v>1</v>
      </c>
      <c r="B10" s="4">
        <v>293728</v>
      </c>
    </row>
  </sheetData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0AEF2-BE94-405B-BA25-3E4C5F93F126}">
  <sheetPr codeName="Sheet4"/>
  <dimension ref="A1:J13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4.4" x14ac:dyDescent="0.3"/>
  <cols>
    <col min="1" max="1" width="92.109375" bestFit="1" customWidth="1"/>
    <col min="2" max="2" width="16" bestFit="1" customWidth="1"/>
    <col min="3" max="3" width="19.109375" bestFit="1" customWidth="1"/>
    <col min="4" max="4" width="16.77734375" bestFit="1" customWidth="1"/>
    <col min="5" max="5" width="11" bestFit="1" customWidth="1"/>
    <col min="6" max="6" width="11.6640625" bestFit="1" customWidth="1"/>
    <col min="7" max="7" width="11.5546875" bestFit="1" customWidth="1"/>
    <col min="8" max="8" width="15.88671875" bestFit="1" customWidth="1"/>
    <col min="9" max="9" width="9.5546875" bestFit="1" customWidth="1"/>
    <col min="10" max="10" width="5.6640625" bestFit="1" customWidth="1"/>
  </cols>
  <sheetData>
    <row r="1" spans="1:10" x14ac:dyDescent="0.3">
      <c r="A1" s="1" t="s">
        <v>12</v>
      </c>
      <c r="B1" t="s" vm="13">
        <v>48</v>
      </c>
    </row>
    <row r="2" spans="1:10" x14ac:dyDescent="0.3">
      <c r="A2" s="1" t="s">
        <v>47</v>
      </c>
      <c r="B2" t="s" vm="1">
        <v>48</v>
      </c>
    </row>
    <row r="4" spans="1:10" x14ac:dyDescent="0.3">
      <c r="A4" s="1" t="s">
        <v>0</v>
      </c>
      <c r="B4" t="s">
        <v>45</v>
      </c>
      <c r="C4" t="s">
        <v>15</v>
      </c>
      <c r="D4" t="s">
        <v>16</v>
      </c>
      <c r="E4" t="s">
        <v>57</v>
      </c>
      <c r="F4" t="s">
        <v>41</v>
      </c>
      <c r="G4" t="s">
        <v>42</v>
      </c>
      <c r="H4" t="s">
        <v>8</v>
      </c>
      <c r="I4" t="s">
        <v>43</v>
      </c>
      <c r="J4" t="s">
        <v>44</v>
      </c>
    </row>
    <row r="5" spans="1:10" x14ac:dyDescent="0.3">
      <c r="A5" s="2" t="s">
        <v>115</v>
      </c>
      <c r="B5" s="33" t="s">
        <v>46</v>
      </c>
      <c r="C5" s="4">
        <v>19</v>
      </c>
      <c r="D5" s="4">
        <v>16437</v>
      </c>
      <c r="E5" s="3">
        <v>865.10526315789468</v>
      </c>
      <c r="F5" s="4"/>
      <c r="G5" s="4"/>
      <c r="H5" s="4">
        <v>48</v>
      </c>
      <c r="I5" s="4"/>
      <c r="J5" s="4"/>
    </row>
    <row r="6" spans="1:10" x14ac:dyDescent="0.3">
      <c r="A6" s="5" t="s">
        <v>116</v>
      </c>
      <c r="B6" s="33" t="s">
        <v>46</v>
      </c>
      <c r="C6" s="4">
        <v>19</v>
      </c>
      <c r="D6" s="4">
        <v>16437</v>
      </c>
      <c r="E6" s="3">
        <v>865.10526315789468</v>
      </c>
      <c r="F6" s="4"/>
      <c r="G6" s="4"/>
      <c r="H6" s="4">
        <v>48</v>
      </c>
      <c r="I6" s="4"/>
      <c r="J6" s="4"/>
    </row>
    <row r="7" spans="1:10" x14ac:dyDescent="0.3">
      <c r="A7" s="2" t="s">
        <v>117</v>
      </c>
      <c r="B7" s="33" t="s">
        <v>46</v>
      </c>
      <c r="C7" s="4">
        <v>998</v>
      </c>
      <c r="D7" s="4">
        <v>1096</v>
      </c>
      <c r="E7" s="3">
        <v>1.0981963927855711</v>
      </c>
      <c r="F7" s="4"/>
      <c r="G7" s="4"/>
      <c r="H7" s="4">
        <v>1608</v>
      </c>
      <c r="I7" s="4"/>
      <c r="J7" s="4"/>
    </row>
    <row r="8" spans="1:10" x14ac:dyDescent="0.3">
      <c r="A8" s="5" t="s">
        <v>118</v>
      </c>
      <c r="B8" s="33" t="s">
        <v>46</v>
      </c>
      <c r="C8" s="4">
        <v>998</v>
      </c>
      <c r="D8" s="4">
        <v>1096</v>
      </c>
      <c r="E8" s="3">
        <v>1.0981963927855711</v>
      </c>
      <c r="F8" s="4"/>
      <c r="G8" s="4"/>
      <c r="H8" s="4">
        <v>1608</v>
      </c>
      <c r="I8" s="4"/>
      <c r="J8" s="4"/>
    </row>
    <row r="9" spans="1:10" x14ac:dyDescent="0.3">
      <c r="A9" s="2" t="s">
        <v>119</v>
      </c>
      <c r="B9" s="33" t="s">
        <v>46</v>
      </c>
      <c r="C9" s="4">
        <v>234</v>
      </c>
      <c r="D9" s="4">
        <v>998</v>
      </c>
      <c r="E9" s="3">
        <v>1</v>
      </c>
      <c r="F9" s="4"/>
      <c r="G9" s="4"/>
      <c r="H9" s="4">
        <v>344</v>
      </c>
      <c r="I9" s="4"/>
      <c r="J9" s="4"/>
    </row>
    <row r="10" spans="1:10" x14ac:dyDescent="0.3">
      <c r="A10" s="5" t="s">
        <v>120</v>
      </c>
      <c r="B10" s="33" t="s">
        <v>46</v>
      </c>
      <c r="C10" s="4">
        <v>19</v>
      </c>
      <c r="D10" s="4">
        <v>19</v>
      </c>
      <c r="E10" s="3">
        <v>1.9038076152304611E-2</v>
      </c>
      <c r="F10" s="4"/>
      <c r="G10" s="4"/>
      <c r="H10" s="4">
        <v>16</v>
      </c>
      <c r="I10" s="4"/>
      <c r="J10" s="4"/>
    </row>
    <row r="11" spans="1:10" x14ac:dyDescent="0.3">
      <c r="A11" s="5" t="s">
        <v>121</v>
      </c>
      <c r="B11" s="33" t="s">
        <v>46</v>
      </c>
      <c r="C11" s="4">
        <v>234</v>
      </c>
      <c r="D11" s="4">
        <v>998</v>
      </c>
      <c r="E11" s="3">
        <v>1</v>
      </c>
      <c r="F11" s="4"/>
      <c r="G11" s="4"/>
      <c r="H11" s="4">
        <v>320</v>
      </c>
      <c r="I11" s="4"/>
      <c r="J11" s="4"/>
    </row>
    <row r="12" spans="1:10" x14ac:dyDescent="0.3">
      <c r="A12" s="5" t="s">
        <v>122</v>
      </c>
      <c r="B12" s="33" t="s">
        <v>46</v>
      </c>
      <c r="C12" s="4">
        <v>5</v>
      </c>
      <c r="D12" s="4">
        <v>5</v>
      </c>
      <c r="E12" s="3">
        <v>5.0100200400801601E-3</v>
      </c>
      <c r="F12" s="4"/>
      <c r="G12" s="4"/>
      <c r="H12" s="4">
        <v>8</v>
      </c>
      <c r="I12" s="4"/>
      <c r="J12" s="4"/>
    </row>
    <row r="13" spans="1:10" x14ac:dyDescent="0.3">
      <c r="A13" s="2" t="s">
        <v>1</v>
      </c>
      <c r="B13" s="33" t="s">
        <v>46</v>
      </c>
      <c r="C13" s="4">
        <v>998</v>
      </c>
      <c r="D13" s="4">
        <v>16437</v>
      </c>
      <c r="E13" s="3">
        <v>865.10526315789468</v>
      </c>
      <c r="F13" s="4"/>
      <c r="G13" s="4"/>
      <c r="H13" s="4">
        <v>2000</v>
      </c>
      <c r="I13" s="4"/>
      <c r="J13" s="4"/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608F-4888-4D5E-B0C0-6AE851CCB2E4}">
  <sheetPr codeName="Sheet5"/>
  <dimension ref="A1:E17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4.4" x14ac:dyDescent="0.3"/>
  <cols>
    <col min="1" max="1" width="12.5546875" bestFit="1" customWidth="1"/>
    <col min="2" max="2" width="8.5546875" bestFit="1" customWidth="1"/>
    <col min="3" max="3" width="14.44140625" bestFit="1" customWidth="1"/>
    <col min="4" max="4" width="10.6640625" bestFit="1" customWidth="1"/>
    <col min="5" max="5" width="10.44140625" bestFit="1" customWidth="1"/>
  </cols>
  <sheetData>
    <row r="1" spans="1:5" x14ac:dyDescent="0.3">
      <c r="A1" s="1" t="s">
        <v>12</v>
      </c>
      <c r="B1" t="s" vm="13">
        <v>48</v>
      </c>
    </row>
    <row r="3" spans="1:5" x14ac:dyDescent="0.3">
      <c r="A3" s="1" t="s">
        <v>0</v>
      </c>
      <c r="B3" t="s">
        <v>3</v>
      </c>
      <c r="C3" t="s">
        <v>9</v>
      </c>
      <c r="D3" t="s">
        <v>10</v>
      </c>
      <c r="E3" t="s">
        <v>11</v>
      </c>
    </row>
    <row r="4" spans="1:5" x14ac:dyDescent="0.3">
      <c r="A4" s="2" t="s">
        <v>82</v>
      </c>
      <c r="B4" s="4">
        <v>1024</v>
      </c>
      <c r="C4" s="3">
        <v>6.6938254689599989E-4</v>
      </c>
      <c r="D4" s="4">
        <v>8</v>
      </c>
      <c r="E4" s="4">
        <v>8</v>
      </c>
    </row>
    <row r="5" spans="1:5" x14ac:dyDescent="0.3">
      <c r="A5" s="5" t="s">
        <v>83</v>
      </c>
      <c r="B5" s="4">
        <v>1024</v>
      </c>
      <c r="C5" s="3">
        <v>6.6938254689599989E-4</v>
      </c>
      <c r="D5" s="4">
        <v>8</v>
      </c>
      <c r="E5" s="4">
        <v>8</v>
      </c>
    </row>
    <row r="6" spans="1:5" x14ac:dyDescent="0.3">
      <c r="A6" s="2" t="s">
        <v>17</v>
      </c>
      <c r="B6" s="4">
        <v>79376</v>
      </c>
      <c r="C6" s="3">
        <v>5.1887606486735245E-2</v>
      </c>
      <c r="D6" s="4">
        <v>7</v>
      </c>
      <c r="E6" s="4">
        <v>7</v>
      </c>
    </row>
    <row r="7" spans="1:5" x14ac:dyDescent="0.3">
      <c r="A7" s="5">
        <v>1</v>
      </c>
      <c r="B7" s="4">
        <v>1224</v>
      </c>
      <c r="C7" s="3">
        <v>8.0012132558662493E-4</v>
      </c>
      <c r="D7" s="4">
        <v>2</v>
      </c>
      <c r="E7" s="4">
        <v>2</v>
      </c>
    </row>
    <row r="8" spans="1:5" x14ac:dyDescent="0.3">
      <c r="A8" s="5">
        <v>2</v>
      </c>
      <c r="B8" s="4">
        <v>4656</v>
      </c>
      <c r="C8" s="3">
        <v>3.0435987679177496E-3</v>
      </c>
      <c r="D8" s="4">
        <v>3</v>
      </c>
      <c r="E8" s="4">
        <v>3</v>
      </c>
    </row>
    <row r="9" spans="1:5" x14ac:dyDescent="0.3">
      <c r="A9" s="5">
        <v>3</v>
      </c>
      <c r="B9" s="4">
        <v>408</v>
      </c>
      <c r="C9" s="3">
        <v>2.6670710852887499E-4</v>
      </c>
      <c r="D9" s="4">
        <v>2</v>
      </c>
      <c r="E9" s="4">
        <v>2</v>
      </c>
    </row>
    <row r="10" spans="1:5" x14ac:dyDescent="0.3">
      <c r="A10" s="5">
        <v>4</v>
      </c>
      <c r="B10" s="4">
        <v>18696</v>
      </c>
      <c r="C10" s="3">
        <v>1.2221461031999623E-2</v>
      </c>
      <c r="D10" s="4">
        <v>3</v>
      </c>
      <c r="E10" s="4">
        <v>3</v>
      </c>
    </row>
    <row r="11" spans="1:5" x14ac:dyDescent="0.3">
      <c r="A11" s="5">
        <v>5</v>
      </c>
      <c r="B11" s="4">
        <v>14784</v>
      </c>
      <c r="C11" s="3">
        <v>9.664210520810998E-3</v>
      </c>
      <c r="D11" s="4">
        <v>5</v>
      </c>
      <c r="E11" s="4">
        <v>5</v>
      </c>
    </row>
    <row r="12" spans="1:5" x14ac:dyDescent="0.3">
      <c r="A12" s="5">
        <v>6</v>
      </c>
      <c r="B12" s="4">
        <v>656</v>
      </c>
      <c r="C12" s="3">
        <v>4.2882319410524994E-4</v>
      </c>
      <c r="D12" s="4">
        <v>2</v>
      </c>
      <c r="E12" s="4">
        <v>2</v>
      </c>
    </row>
    <row r="13" spans="1:5" x14ac:dyDescent="0.3">
      <c r="A13" s="5">
        <v>8</v>
      </c>
      <c r="B13" s="4">
        <v>1128</v>
      </c>
      <c r="C13" s="3">
        <v>7.373667118151249E-4</v>
      </c>
      <c r="D13" s="4">
        <v>1</v>
      </c>
      <c r="E13" s="4">
        <v>1</v>
      </c>
    </row>
    <row r="14" spans="1:5" x14ac:dyDescent="0.3">
      <c r="A14" s="5">
        <v>10</v>
      </c>
      <c r="B14" s="4">
        <v>2928</v>
      </c>
      <c r="C14" s="3">
        <v>1.9140157200307497E-3</v>
      </c>
      <c r="D14" s="4">
        <v>2</v>
      </c>
      <c r="E14" s="4">
        <v>2</v>
      </c>
    </row>
    <row r="15" spans="1:5" x14ac:dyDescent="0.3">
      <c r="A15" s="5">
        <v>12</v>
      </c>
      <c r="B15" s="4">
        <v>1888</v>
      </c>
      <c r="C15" s="3">
        <v>1.2341740708394998E-3</v>
      </c>
      <c r="D15" s="4">
        <v>1</v>
      </c>
      <c r="E15" s="4">
        <v>1</v>
      </c>
    </row>
    <row r="16" spans="1:5" x14ac:dyDescent="0.3">
      <c r="A16" s="5">
        <v>16</v>
      </c>
      <c r="B16" s="4">
        <v>33008</v>
      </c>
      <c r="C16" s="3">
        <v>2.1577128035100746E-2</v>
      </c>
      <c r="D16" s="4">
        <v>1</v>
      </c>
      <c r="E16" s="4">
        <v>1</v>
      </c>
    </row>
    <row r="17" spans="1:5" x14ac:dyDescent="0.3">
      <c r="A17" s="2" t="s">
        <v>1</v>
      </c>
      <c r="B17" s="4">
        <v>80400</v>
      </c>
      <c r="C17" s="3">
        <v>1</v>
      </c>
      <c r="D17" s="4">
        <v>8</v>
      </c>
      <c r="E17" s="4">
        <v>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B3E7D-99C2-49BE-9B9D-951137023008}">
  <sheetPr codeName="Sheet6"/>
  <dimension ref="A1:K7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4.4" x14ac:dyDescent="0.3"/>
  <cols>
    <col min="1" max="1" width="12.5546875" bestFit="1" customWidth="1"/>
    <col min="2" max="2" width="6.5546875" bestFit="1" customWidth="1"/>
    <col min="3" max="3" width="10" bestFit="1" customWidth="1"/>
    <col min="4" max="4" width="16.77734375" bestFit="1" customWidth="1"/>
    <col min="5" max="5" width="8.5546875" bestFit="1" customWidth="1"/>
    <col min="6" max="6" width="13.33203125" bestFit="1" customWidth="1"/>
    <col min="7" max="7" width="22" bestFit="1" customWidth="1"/>
    <col min="8" max="8" width="14.44140625" bestFit="1" customWidth="1"/>
    <col min="9" max="9" width="10.6640625" bestFit="1" customWidth="1"/>
    <col min="10" max="10" width="10.44140625" bestFit="1" customWidth="1"/>
    <col min="11" max="11" width="9.77734375" bestFit="1" customWidth="1"/>
  </cols>
  <sheetData>
    <row r="1" spans="1:11" x14ac:dyDescent="0.3">
      <c r="A1" s="1" t="s">
        <v>12</v>
      </c>
      <c r="B1" t="s" vm="13">
        <v>48</v>
      </c>
    </row>
    <row r="3" spans="1:11" x14ac:dyDescent="0.3">
      <c r="A3" s="1" t="s">
        <v>0</v>
      </c>
      <c r="B3" t="s">
        <v>14</v>
      </c>
      <c r="C3" t="s">
        <v>31</v>
      </c>
      <c r="D3" t="s">
        <v>33</v>
      </c>
      <c r="E3" t="s">
        <v>3</v>
      </c>
      <c r="F3" t="s">
        <v>34</v>
      </c>
      <c r="G3" t="s">
        <v>35</v>
      </c>
      <c r="H3" t="s">
        <v>9</v>
      </c>
      <c r="I3" t="s">
        <v>10</v>
      </c>
      <c r="J3" t="s">
        <v>11</v>
      </c>
      <c r="K3" t="s">
        <v>37</v>
      </c>
    </row>
    <row r="4" spans="1:11" x14ac:dyDescent="0.3">
      <c r="A4" s="2" t="s">
        <v>19</v>
      </c>
      <c r="B4" s="4">
        <v>19549</v>
      </c>
      <c r="C4" s="4">
        <v>19549</v>
      </c>
      <c r="D4" s="4">
        <v>994608</v>
      </c>
      <c r="E4" s="4">
        <v>37768</v>
      </c>
      <c r="F4" s="4">
        <v>806496</v>
      </c>
      <c r="G4" s="4">
        <v>150344</v>
      </c>
      <c r="H4" s="3">
        <v>0.8434847637027314</v>
      </c>
      <c r="I4" s="4">
        <v>6</v>
      </c>
      <c r="J4" s="4">
        <v>6</v>
      </c>
      <c r="K4" s="4">
        <v>6</v>
      </c>
    </row>
    <row r="5" spans="1:11" x14ac:dyDescent="0.3">
      <c r="A5" s="2" t="s">
        <v>21</v>
      </c>
      <c r="B5" s="4">
        <v>19554</v>
      </c>
      <c r="C5" s="4">
        <v>19554</v>
      </c>
      <c r="D5" s="4">
        <v>54480</v>
      </c>
      <c r="E5" s="4">
        <v>30584</v>
      </c>
      <c r="F5" s="4">
        <v>21456</v>
      </c>
      <c r="G5" s="4">
        <v>2440</v>
      </c>
      <c r="H5" s="3">
        <v>0.22892883103843198</v>
      </c>
      <c r="I5" s="4">
        <v>8</v>
      </c>
      <c r="J5" s="4">
        <v>8</v>
      </c>
      <c r="K5" s="4">
        <v>30</v>
      </c>
    </row>
    <row r="6" spans="1:11" x14ac:dyDescent="0.3">
      <c r="A6" s="2" t="s">
        <v>18</v>
      </c>
      <c r="B6" s="4">
        <v>17558</v>
      </c>
      <c r="C6" s="4">
        <v>17558</v>
      </c>
      <c r="D6" s="4">
        <v>184952</v>
      </c>
      <c r="E6" s="4">
        <v>12048</v>
      </c>
      <c r="F6" s="4">
        <v>172280</v>
      </c>
      <c r="G6" s="4">
        <v>624</v>
      </c>
      <c r="H6" s="3">
        <v>0.31294157022502761</v>
      </c>
      <c r="I6" s="4">
        <v>5</v>
      </c>
      <c r="J6" s="4">
        <v>5</v>
      </c>
      <c r="K6" s="4">
        <v>10</v>
      </c>
    </row>
    <row r="7" spans="1:11" x14ac:dyDescent="0.3">
      <c r="A7" s="2" t="s">
        <v>1</v>
      </c>
      <c r="B7" s="4">
        <v>19554</v>
      </c>
      <c r="C7" s="4">
        <v>19554</v>
      </c>
      <c r="D7" s="4">
        <v>1234040</v>
      </c>
      <c r="E7" s="4">
        <v>80400</v>
      </c>
      <c r="F7" s="4">
        <v>1000232</v>
      </c>
      <c r="G7" s="4">
        <v>153408</v>
      </c>
      <c r="H7" s="3">
        <v>1</v>
      </c>
      <c r="I7" s="4">
        <v>8</v>
      </c>
      <c r="J7" s="4">
        <v>8</v>
      </c>
      <c r="K7" s="4">
        <v>46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B816E-FA05-44CE-B00A-BB658403CB22}">
  <sheetPr codeName="Sheet7"/>
  <dimension ref="A1:L25"/>
  <sheetViews>
    <sheetView showGridLines="0" zoomScale="190" zoomScaleNormal="19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A15" sqref="A15:A22"/>
    </sheetView>
  </sheetViews>
  <sheetFormatPr defaultRowHeight="14.4" x14ac:dyDescent="0.3"/>
  <cols>
    <col min="1" max="1" width="112.77734375" bestFit="1" customWidth="1"/>
    <col min="2" max="2" width="6.5546875" bestFit="1" customWidth="1"/>
    <col min="3" max="3" width="10.109375" bestFit="1" customWidth="1"/>
    <col min="4" max="4" width="17" bestFit="1" customWidth="1"/>
    <col min="5" max="5" width="8.6640625" bestFit="1" customWidth="1"/>
    <col min="6" max="6" width="13.5546875" bestFit="1" customWidth="1"/>
    <col min="7" max="7" width="22.44140625" bestFit="1" customWidth="1"/>
    <col min="8" max="8" width="14.6640625" bestFit="1" customWidth="1"/>
    <col min="9" max="9" width="10.6640625" bestFit="1" customWidth="1"/>
    <col min="10" max="10" width="10.5546875" bestFit="1" customWidth="1"/>
    <col min="11" max="11" width="9.77734375" bestFit="1" customWidth="1"/>
    <col min="12" max="12" width="10.5546875" bestFit="1" customWidth="1"/>
  </cols>
  <sheetData>
    <row r="1" spans="1:12" x14ac:dyDescent="0.3">
      <c r="A1" s="1" t="s">
        <v>12</v>
      </c>
      <c r="B1" t="s" vm="13">
        <v>48</v>
      </c>
    </row>
    <row r="3" spans="1:12" x14ac:dyDescent="0.3">
      <c r="A3" s="1" t="s">
        <v>0</v>
      </c>
      <c r="B3" t="s">
        <v>14</v>
      </c>
      <c r="C3" t="s">
        <v>31</v>
      </c>
      <c r="D3" t="s">
        <v>33</v>
      </c>
      <c r="E3" t="s">
        <v>3</v>
      </c>
      <c r="F3" t="s">
        <v>34</v>
      </c>
      <c r="G3" t="s">
        <v>35</v>
      </c>
      <c r="H3" t="s">
        <v>9</v>
      </c>
      <c r="I3" t="s">
        <v>10</v>
      </c>
      <c r="J3" t="s">
        <v>11</v>
      </c>
      <c r="K3" t="s">
        <v>37</v>
      </c>
      <c r="L3" t="s">
        <v>4</v>
      </c>
    </row>
    <row r="4" spans="1:12" x14ac:dyDescent="0.3">
      <c r="A4" s="2" t="s">
        <v>5</v>
      </c>
      <c r="B4" s="4">
        <v>19554</v>
      </c>
      <c r="C4" s="4">
        <v>19554</v>
      </c>
      <c r="D4" s="4">
        <v>1227848</v>
      </c>
      <c r="E4" s="4">
        <v>76816</v>
      </c>
      <c r="F4" s="4">
        <v>998056</v>
      </c>
      <c r="G4" s="4">
        <v>152976</v>
      </c>
      <c r="H4" s="3">
        <v>0.99595232741173823</v>
      </c>
      <c r="I4" s="4">
        <v>7</v>
      </c>
      <c r="J4" s="4">
        <v>7</v>
      </c>
      <c r="K4" s="4">
        <v>29</v>
      </c>
      <c r="L4" s="33" t="s">
        <v>6</v>
      </c>
    </row>
    <row r="5" spans="1:12" x14ac:dyDescent="0.3">
      <c r="A5" s="2" t="s">
        <v>13</v>
      </c>
      <c r="B5" s="4">
        <v>19554</v>
      </c>
      <c r="C5" s="4">
        <v>19554</v>
      </c>
      <c r="D5" s="4">
        <v>6192</v>
      </c>
      <c r="E5" s="4">
        <v>3584</v>
      </c>
      <c r="F5" s="4">
        <v>2176</v>
      </c>
      <c r="G5" s="4">
        <v>432</v>
      </c>
      <c r="H5" s="3">
        <v>0.19736326031136747</v>
      </c>
      <c r="I5" s="4">
        <v>8</v>
      </c>
      <c r="J5" s="4">
        <v>8</v>
      </c>
      <c r="K5" s="4">
        <v>17</v>
      </c>
      <c r="L5" s="33" t="s">
        <v>20</v>
      </c>
    </row>
    <row r="6" spans="1:12" x14ac:dyDescent="0.3">
      <c r="A6" s="5" t="s">
        <v>19</v>
      </c>
      <c r="B6" s="4">
        <v>1</v>
      </c>
      <c r="C6" s="4">
        <v>1</v>
      </c>
      <c r="D6" s="4">
        <v>272</v>
      </c>
      <c r="E6" s="4">
        <v>136</v>
      </c>
      <c r="F6" s="4">
        <v>128</v>
      </c>
      <c r="G6" s="4">
        <v>8</v>
      </c>
      <c r="H6" s="3">
        <v>2.4055935279074998E-4</v>
      </c>
      <c r="I6" s="4">
        <v>1</v>
      </c>
      <c r="J6" s="4">
        <v>1</v>
      </c>
      <c r="K6" s="4">
        <v>1</v>
      </c>
      <c r="L6" s="33" t="s">
        <v>13</v>
      </c>
    </row>
    <row r="7" spans="1:12" x14ac:dyDescent="0.3">
      <c r="A7" s="34" t="s">
        <v>159</v>
      </c>
      <c r="B7" s="4">
        <v>1</v>
      </c>
      <c r="C7" s="4">
        <v>1</v>
      </c>
      <c r="D7" s="4">
        <v>272</v>
      </c>
      <c r="E7" s="4">
        <v>136</v>
      </c>
      <c r="F7" s="4">
        <v>128</v>
      </c>
      <c r="G7" s="4">
        <v>8</v>
      </c>
      <c r="H7" s="3">
        <v>1.7780473901924998E-4</v>
      </c>
      <c r="I7" s="4">
        <v>1</v>
      </c>
      <c r="J7" s="4">
        <v>1</v>
      </c>
      <c r="K7" s="4">
        <v>1</v>
      </c>
      <c r="L7" s="33" t="s">
        <v>13</v>
      </c>
    </row>
    <row r="8" spans="1:12" x14ac:dyDescent="0.3">
      <c r="A8" s="5" t="s">
        <v>21</v>
      </c>
      <c r="B8" s="4">
        <v>19554</v>
      </c>
      <c r="C8" s="4">
        <v>19554</v>
      </c>
      <c r="D8" s="4">
        <v>5920</v>
      </c>
      <c r="E8" s="4">
        <v>3448</v>
      </c>
      <c r="F8" s="4">
        <v>2048</v>
      </c>
      <c r="G8" s="4">
        <v>424</v>
      </c>
      <c r="H8" s="3">
        <v>0.19718545557234823</v>
      </c>
      <c r="I8" s="4">
        <v>8</v>
      </c>
      <c r="J8" s="4">
        <v>8</v>
      </c>
      <c r="K8" s="4">
        <v>16</v>
      </c>
      <c r="L8" s="33" t="s">
        <v>20</v>
      </c>
    </row>
    <row r="9" spans="1:12" x14ac:dyDescent="0.3">
      <c r="A9" s="34" t="s">
        <v>154</v>
      </c>
      <c r="B9" s="4">
        <v>19</v>
      </c>
      <c r="C9" s="4">
        <v>19</v>
      </c>
      <c r="D9" s="4">
        <v>352</v>
      </c>
      <c r="E9" s="4">
        <v>144</v>
      </c>
      <c r="F9" s="4">
        <v>128</v>
      </c>
      <c r="G9" s="4">
        <v>80</v>
      </c>
      <c r="H9" s="3">
        <v>2.3010025049549998E-4</v>
      </c>
      <c r="I9" s="4">
        <v>1</v>
      </c>
      <c r="J9" s="4">
        <v>1</v>
      </c>
      <c r="K9" s="4">
        <v>1</v>
      </c>
      <c r="L9" s="33" t="s">
        <v>13</v>
      </c>
    </row>
    <row r="10" spans="1:12" x14ac:dyDescent="0.3">
      <c r="A10" s="34" t="s">
        <v>167</v>
      </c>
      <c r="B10" s="4">
        <v>19</v>
      </c>
      <c r="C10" s="4"/>
      <c r="D10" s="4">
        <v>256</v>
      </c>
      <c r="E10" s="4">
        <v>128</v>
      </c>
      <c r="F10" s="4">
        <v>128</v>
      </c>
      <c r="G10" s="4"/>
      <c r="H10" s="3">
        <v>1.6734563672399997E-4</v>
      </c>
      <c r="I10" s="4">
        <v>1</v>
      </c>
      <c r="J10" s="4">
        <v>1</v>
      </c>
      <c r="K10" s="4">
        <v>1</v>
      </c>
      <c r="L10" s="33"/>
    </row>
    <row r="11" spans="1:12" x14ac:dyDescent="0.3">
      <c r="A11" s="34" t="s">
        <v>166</v>
      </c>
      <c r="B11" s="4">
        <v>998</v>
      </c>
      <c r="C11" s="4"/>
      <c r="D11" s="4">
        <v>256</v>
      </c>
      <c r="E11" s="4">
        <v>128</v>
      </c>
      <c r="F11" s="4">
        <v>128</v>
      </c>
      <c r="G11" s="4"/>
      <c r="H11" s="3">
        <v>1.6734563672399997E-4</v>
      </c>
      <c r="I11" s="4">
        <v>1</v>
      </c>
      <c r="J11" s="4">
        <v>1</v>
      </c>
      <c r="K11" s="4">
        <v>1</v>
      </c>
      <c r="L11" s="33"/>
    </row>
    <row r="12" spans="1:12" x14ac:dyDescent="0.3">
      <c r="A12" s="34" t="s">
        <v>158</v>
      </c>
      <c r="B12" s="4">
        <v>1</v>
      </c>
      <c r="C12" s="4">
        <v>1</v>
      </c>
      <c r="D12" s="4">
        <v>272</v>
      </c>
      <c r="E12" s="4">
        <v>136</v>
      </c>
      <c r="F12" s="4">
        <v>128</v>
      </c>
      <c r="G12" s="4">
        <v>8</v>
      </c>
      <c r="H12" s="3">
        <v>1.7780473901924998E-4</v>
      </c>
      <c r="I12" s="4">
        <v>1</v>
      </c>
      <c r="J12" s="4">
        <v>1</v>
      </c>
      <c r="K12" s="4">
        <v>1</v>
      </c>
      <c r="L12" s="33" t="s">
        <v>13</v>
      </c>
    </row>
    <row r="13" spans="1:12" x14ac:dyDescent="0.3">
      <c r="A13" s="34" t="s">
        <v>161</v>
      </c>
      <c r="B13" s="4">
        <v>1</v>
      </c>
      <c r="C13" s="4">
        <v>1</v>
      </c>
      <c r="D13" s="4">
        <v>272</v>
      </c>
      <c r="E13" s="4">
        <v>136</v>
      </c>
      <c r="F13" s="4">
        <v>128</v>
      </c>
      <c r="G13" s="4">
        <v>8</v>
      </c>
      <c r="H13" s="3">
        <v>1.7780473901924998E-4</v>
      </c>
      <c r="I13" s="4">
        <v>1</v>
      </c>
      <c r="J13" s="4">
        <v>1</v>
      </c>
      <c r="K13" s="4">
        <v>1</v>
      </c>
      <c r="L13" s="33" t="s">
        <v>13</v>
      </c>
    </row>
    <row r="14" spans="1:12" x14ac:dyDescent="0.3">
      <c r="A14" s="34" t="s">
        <v>160</v>
      </c>
      <c r="B14" s="4">
        <v>1</v>
      </c>
      <c r="C14" s="4">
        <v>1</v>
      </c>
      <c r="D14" s="4">
        <v>272</v>
      </c>
      <c r="E14" s="4">
        <v>136</v>
      </c>
      <c r="F14" s="4">
        <v>128</v>
      </c>
      <c r="G14" s="4">
        <v>8</v>
      </c>
      <c r="H14" s="3">
        <v>1.7780473901924998E-4</v>
      </c>
      <c r="I14" s="4">
        <v>1</v>
      </c>
      <c r="J14" s="4">
        <v>1</v>
      </c>
      <c r="K14" s="4">
        <v>1</v>
      </c>
      <c r="L14" s="33" t="s">
        <v>13</v>
      </c>
    </row>
    <row r="15" spans="1:12" x14ac:dyDescent="0.3">
      <c r="A15" s="34" t="s">
        <v>164</v>
      </c>
      <c r="B15" s="4">
        <v>1</v>
      </c>
      <c r="C15" s="4"/>
      <c r="D15" s="4">
        <v>256</v>
      </c>
      <c r="E15" s="4">
        <v>128</v>
      </c>
      <c r="F15" s="4">
        <v>128</v>
      </c>
      <c r="G15" s="4"/>
      <c r="H15" s="3">
        <v>1.6734563672399997E-4</v>
      </c>
      <c r="I15" s="4">
        <v>1</v>
      </c>
      <c r="J15" s="4">
        <v>1</v>
      </c>
      <c r="K15" s="4">
        <v>1</v>
      </c>
      <c r="L15" s="33"/>
    </row>
    <row r="16" spans="1:12" x14ac:dyDescent="0.3">
      <c r="A16" s="34" t="s">
        <v>157</v>
      </c>
      <c r="B16" s="4">
        <v>1</v>
      </c>
      <c r="C16" s="4">
        <v>1</v>
      </c>
      <c r="D16" s="4">
        <v>272</v>
      </c>
      <c r="E16" s="4">
        <v>136</v>
      </c>
      <c r="F16" s="4">
        <v>128</v>
      </c>
      <c r="G16" s="4">
        <v>8</v>
      </c>
      <c r="H16" s="3">
        <v>1.7780473901924998E-4</v>
      </c>
      <c r="I16" s="4">
        <v>1</v>
      </c>
      <c r="J16" s="4">
        <v>1</v>
      </c>
      <c r="K16" s="4">
        <v>1</v>
      </c>
      <c r="L16" s="33" t="s">
        <v>13</v>
      </c>
    </row>
    <row r="17" spans="1:12" x14ac:dyDescent="0.3">
      <c r="A17" s="34" t="s">
        <v>168</v>
      </c>
      <c r="B17" s="4">
        <v>16437</v>
      </c>
      <c r="C17" s="4"/>
      <c r="D17" s="4">
        <v>256</v>
      </c>
      <c r="E17" s="4">
        <v>128</v>
      </c>
      <c r="F17" s="4">
        <v>128</v>
      </c>
      <c r="G17" s="4"/>
      <c r="H17" s="3">
        <v>1.6734563672399997E-4</v>
      </c>
      <c r="I17" s="4">
        <v>1</v>
      </c>
      <c r="J17" s="4">
        <v>1</v>
      </c>
      <c r="K17" s="4">
        <v>1</v>
      </c>
      <c r="L17" s="33"/>
    </row>
    <row r="18" spans="1:12" x14ac:dyDescent="0.3">
      <c r="A18" s="34" t="s">
        <v>165</v>
      </c>
      <c r="B18" s="4">
        <v>1096</v>
      </c>
      <c r="C18" s="4"/>
      <c r="D18" s="4">
        <v>256</v>
      </c>
      <c r="E18" s="4">
        <v>128</v>
      </c>
      <c r="F18" s="4">
        <v>128</v>
      </c>
      <c r="G18" s="4"/>
      <c r="H18" s="3">
        <v>1.6734563672399997E-4</v>
      </c>
      <c r="I18" s="4">
        <v>1</v>
      </c>
      <c r="J18" s="4">
        <v>1</v>
      </c>
      <c r="K18" s="4">
        <v>1</v>
      </c>
      <c r="L18" s="33"/>
    </row>
    <row r="19" spans="1:12" x14ac:dyDescent="0.3">
      <c r="A19" s="34" t="s">
        <v>162</v>
      </c>
      <c r="B19" s="4"/>
      <c r="C19" s="4"/>
      <c r="D19" s="4">
        <v>256</v>
      </c>
      <c r="E19" s="4">
        <v>128</v>
      </c>
      <c r="F19" s="4">
        <v>128</v>
      </c>
      <c r="G19" s="4"/>
      <c r="H19" s="3">
        <v>1.6734563672399997E-4</v>
      </c>
      <c r="I19" s="4">
        <v>1</v>
      </c>
      <c r="J19" s="4">
        <v>1</v>
      </c>
      <c r="K19" s="4">
        <v>1</v>
      </c>
      <c r="L19" s="33"/>
    </row>
    <row r="20" spans="1:12" x14ac:dyDescent="0.3">
      <c r="A20" s="34" t="s">
        <v>155</v>
      </c>
      <c r="B20" s="4">
        <v>5</v>
      </c>
      <c r="C20" s="4">
        <v>5</v>
      </c>
      <c r="D20" s="4">
        <v>288</v>
      </c>
      <c r="E20" s="4">
        <v>136</v>
      </c>
      <c r="F20" s="4">
        <v>128</v>
      </c>
      <c r="G20" s="4">
        <v>24</v>
      </c>
      <c r="H20" s="3">
        <v>1.8826384131449998E-4</v>
      </c>
      <c r="I20" s="4">
        <v>1</v>
      </c>
      <c r="J20" s="4">
        <v>1</v>
      </c>
      <c r="K20" s="4">
        <v>1</v>
      </c>
      <c r="L20" s="33" t="s">
        <v>13</v>
      </c>
    </row>
    <row r="21" spans="1:12" x14ac:dyDescent="0.3">
      <c r="A21" s="34" t="s">
        <v>156</v>
      </c>
      <c r="B21" s="4">
        <v>5</v>
      </c>
      <c r="C21" s="4">
        <v>5</v>
      </c>
      <c r="D21" s="4">
        <v>288</v>
      </c>
      <c r="E21" s="4">
        <v>136</v>
      </c>
      <c r="F21" s="4">
        <v>128</v>
      </c>
      <c r="G21" s="4">
        <v>24</v>
      </c>
      <c r="H21" s="3">
        <v>1.8826384131449998E-4</v>
      </c>
      <c r="I21" s="4">
        <v>1</v>
      </c>
      <c r="J21" s="4">
        <v>1</v>
      </c>
      <c r="K21" s="4">
        <v>1</v>
      </c>
      <c r="L21" s="33" t="s">
        <v>13</v>
      </c>
    </row>
    <row r="22" spans="1:12" x14ac:dyDescent="0.3">
      <c r="A22" s="34" t="s">
        <v>169</v>
      </c>
      <c r="B22" s="4">
        <v>5</v>
      </c>
      <c r="C22" s="4"/>
      <c r="D22" s="4">
        <v>256</v>
      </c>
      <c r="E22" s="4">
        <v>128</v>
      </c>
      <c r="F22" s="4">
        <v>128</v>
      </c>
      <c r="G22" s="4"/>
      <c r="H22" s="3">
        <v>1.6734563672399997E-4</v>
      </c>
      <c r="I22" s="4">
        <v>1</v>
      </c>
      <c r="J22" s="4">
        <v>1</v>
      </c>
      <c r="K22" s="4">
        <v>1</v>
      </c>
      <c r="L22" s="33"/>
    </row>
    <row r="23" spans="1:12" x14ac:dyDescent="0.3">
      <c r="A23" s="34" t="s">
        <v>163</v>
      </c>
      <c r="B23" s="4">
        <v>998</v>
      </c>
      <c r="C23" s="4"/>
      <c r="D23" s="4">
        <v>256</v>
      </c>
      <c r="E23" s="4">
        <v>128</v>
      </c>
      <c r="F23" s="4">
        <v>128</v>
      </c>
      <c r="G23" s="4"/>
      <c r="H23" s="3">
        <v>1.6734563672399997E-4</v>
      </c>
      <c r="I23" s="4">
        <v>1</v>
      </c>
      <c r="J23" s="4">
        <v>1</v>
      </c>
      <c r="K23" s="4">
        <v>1</v>
      </c>
      <c r="L23" s="33"/>
    </row>
    <row r="24" spans="1:12" x14ac:dyDescent="0.3">
      <c r="A24" s="34" t="s">
        <v>149</v>
      </c>
      <c r="B24" s="4">
        <v>998</v>
      </c>
      <c r="C24" s="4">
        <v>64</v>
      </c>
      <c r="D24" s="4">
        <v>1856</v>
      </c>
      <c r="E24" s="4">
        <v>1464</v>
      </c>
      <c r="F24" s="4">
        <v>128</v>
      </c>
      <c r="G24" s="4">
        <v>264</v>
      </c>
      <c r="H24" s="3">
        <v>1.2132558662489999E-3</v>
      </c>
      <c r="I24" s="4">
        <v>1</v>
      </c>
      <c r="J24" s="4">
        <v>1</v>
      </c>
      <c r="K24" s="4">
        <v>1</v>
      </c>
      <c r="L24" s="33" t="s">
        <v>13</v>
      </c>
    </row>
    <row r="25" spans="1:12" x14ac:dyDescent="0.3">
      <c r="A25" s="2" t="s">
        <v>1</v>
      </c>
      <c r="B25" s="4">
        <v>19554</v>
      </c>
      <c r="C25" s="4">
        <v>19554</v>
      </c>
      <c r="D25" s="4">
        <v>1234040</v>
      </c>
      <c r="E25" s="4">
        <v>80400</v>
      </c>
      <c r="F25" s="4">
        <v>1000232</v>
      </c>
      <c r="G25" s="4">
        <v>153408</v>
      </c>
      <c r="H25" s="3">
        <v>1</v>
      </c>
      <c r="I25" s="4">
        <v>8</v>
      </c>
      <c r="J25" s="4">
        <v>8</v>
      </c>
      <c r="K25" s="4">
        <v>46</v>
      </c>
      <c r="L25" s="33" t="s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59834-084E-43F1-8E1E-2115C365CACE}">
  <sheetPr codeName="Sheet8"/>
  <dimension ref="A1:H26"/>
  <sheetViews>
    <sheetView workbookViewId="0"/>
  </sheetViews>
  <sheetFormatPr defaultRowHeight="14.4" x14ac:dyDescent="0.3"/>
  <cols>
    <col min="1" max="1" width="53.109375" bestFit="1" customWidth="1"/>
    <col min="2" max="2" width="8.109375" bestFit="1" customWidth="1"/>
    <col min="3" max="3" width="25.88671875" bestFit="1" customWidth="1"/>
    <col min="4" max="4" width="42.33203125" bestFit="1" customWidth="1"/>
    <col min="5" max="5" width="14.44140625" bestFit="1" customWidth="1"/>
    <col min="6" max="6" width="14.109375" bestFit="1" customWidth="1"/>
    <col min="7" max="7" width="10.5546875" bestFit="1" customWidth="1"/>
    <col min="8" max="8" width="12.6640625" bestFit="1" customWidth="1"/>
    <col min="9" max="45" width="8.77734375" customWidth="1"/>
  </cols>
  <sheetData>
    <row r="1" spans="1:8" x14ac:dyDescent="0.3">
      <c r="A1" t="s">
        <v>24</v>
      </c>
      <c r="B1" t="s">
        <v>25</v>
      </c>
      <c r="C1" t="s">
        <v>29</v>
      </c>
      <c r="D1" t="s">
        <v>26</v>
      </c>
      <c r="E1" t="s">
        <v>28</v>
      </c>
      <c r="F1" t="s">
        <v>23</v>
      </c>
      <c r="G1" t="s">
        <v>22</v>
      </c>
      <c r="H1" t="s">
        <v>27</v>
      </c>
    </row>
    <row r="2" spans="1:8" x14ac:dyDescent="0.3">
      <c r="A2" t="s">
        <v>85</v>
      </c>
      <c r="B2" t="s">
        <v>24</v>
      </c>
      <c r="C2" t="s">
        <v>40</v>
      </c>
      <c r="D2" s="6" t="s">
        <v>86</v>
      </c>
      <c r="E2" t="s">
        <v>40</v>
      </c>
      <c r="F2" t="s">
        <v>40</v>
      </c>
      <c r="G2" t="s">
        <v>87</v>
      </c>
      <c r="H2" t="s">
        <v>40</v>
      </c>
    </row>
    <row r="3" spans="1:8" x14ac:dyDescent="0.3">
      <c r="A3" t="s">
        <v>85</v>
      </c>
      <c r="B3" t="s">
        <v>70</v>
      </c>
      <c r="C3" t="s">
        <v>88</v>
      </c>
      <c r="D3" s="35" t="s">
        <v>89</v>
      </c>
      <c r="E3" t="s">
        <v>40</v>
      </c>
      <c r="F3" t="s">
        <v>90</v>
      </c>
      <c r="G3" t="s">
        <v>87</v>
      </c>
      <c r="H3" t="s">
        <v>40</v>
      </c>
    </row>
    <row r="4" spans="1:8" x14ac:dyDescent="0.3">
      <c r="A4" t="s">
        <v>85</v>
      </c>
      <c r="B4" t="s">
        <v>70</v>
      </c>
      <c r="C4" t="s">
        <v>91</v>
      </c>
      <c r="D4" s="35" t="s">
        <v>92</v>
      </c>
      <c r="E4" t="s">
        <v>40</v>
      </c>
      <c r="F4" t="s">
        <v>40</v>
      </c>
      <c r="G4" t="s">
        <v>87</v>
      </c>
      <c r="H4" t="s">
        <v>40</v>
      </c>
    </row>
    <row r="5" spans="1:8" x14ac:dyDescent="0.3">
      <c r="A5" t="s">
        <v>85</v>
      </c>
      <c r="B5" t="s">
        <v>70</v>
      </c>
      <c r="C5" t="s">
        <v>93</v>
      </c>
      <c r="D5" s="35" t="s">
        <v>94</v>
      </c>
      <c r="E5" t="s">
        <v>40</v>
      </c>
      <c r="F5" t="s">
        <v>90</v>
      </c>
      <c r="G5" t="s">
        <v>87</v>
      </c>
      <c r="H5" t="s">
        <v>40</v>
      </c>
    </row>
    <row r="6" spans="1:8" x14ac:dyDescent="0.3">
      <c r="A6" t="s">
        <v>85</v>
      </c>
      <c r="B6" t="s">
        <v>70</v>
      </c>
      <c r="C6" t="s">
        <v>95</v>
      </c>
      <c r="D6" s="35" t="s">
        <v>96</v>
      </c>
      <c r="E6" t="s">
        <v>40</v>
      </c>
      <c r="F6" t="s">
        <v>40</v>
      </c>
      <c r="G6" t="s">
        <v>87</v>
      </c>
      <c r="H6" t="s">
        <v>40</v>
      </c>
    </row>
    <row r="7" spans="1:8" x14ac:dyDescent="0.3">
      <c r="A7" t="s">
        <v>85</v>
      </c>
      <c r="B7" t="s">
        <v>70</v>
      </c>
      <c r="C7" t="s">
        <v>97</v>
      </c>
      <c r="D7" s="35" t="s">
        <v>98</v>
      </c>
      <c r="E7" t="s">
        <v>40</v>
      </c>
      <c r="F7" t="s">
        <v>90</v>
      </c>
      <c r="G7" t="s">
        <v>87</v>
      </c>
      <c r="H7" t="s">
        <v>40</v>
      </c>
    </row>
    <row r="8" spans="1:8" x14ac:dyDescent="0.3">
      <c r="A8" t="s">
        <v>85</v>
      </c>
      <c r="B8" t="s">
        <v>70</v>
      </c>
      <c r="C8" t="s">
        <v>99</v>
      </c>
      <c r="D8" s="35" t="s">
        <v>100</v>
      </c>
      <c r="E8" t="s">
        <v>40</v>
      </c>
      <c r="F8" t="s">
        <v>90</v>
      </c>
      <c r="G8" t="s">
        <v>87</v>
      </c>
      <c r="H8" t="s">
        <v>40</v>
      </c>
    </row>
    <row r="9" spans="1:8" ht="57.6" x14ac:dyDescent="0.3">
      <c r="A9" t="s">
        <v>101</v>
      </c>
      <c r="B9" t="s">
        <v>24</v>
      </c>
      <c r="C9" t="s">
        <v>40</v>
      </c>
      <c r="D9" s="35" t="s">
        <v>102</v>
      </c>
      <c r="E9" t="s">
        <v>40</v>
      </c>
      <c r="F9" t="s">
        <v>40</v>
      </c>
      <c r="G9" t="s">
        <v>87</v>
      </c>
      <c r="H9" t="s">
        <v>40</v>
      </c>
    </row>
    <row r="10" spans="1:8" x14ac:dyDescent="0.3">
      <c r="A10" t="s">
        <v>101</v>
      </c>
      <c r="B10" t="s">
        <v>70</v>
      </c>
      <c r="C10" t="s">
        <v>88</v>
      </c>
      <c r="D10" s="35" t="s">
        <v>89</v>
      </c>
      <c r="E10" t="s">
        <v>40</v>
      </c>
      <c r="F10" t="s">
        <v>90</v>
      </c>
      <c r="G10" t="s">
        <v>87</v>
      </c>
      <c r="H10" t="s">
        <v>40</v>
      </c>
    </row>
    <row r="11" spans="1:8" x14ac:dyDescent="0.3">
      <c r="A11" t="s">
        <v>101</v>
      </c>
      <c r="B11" t="s">
        <v>70</v>
      </c>
      <c r="C11" t="s">
        <v>91</v>
      </c>
      <c r="D11" s="35" t="s">
        <v>92</v>
      </c>
      <c r="E11" t="s">
        <v>40</v>
      </c>
      <c r="F11" t="s">
        <v>40</v>
      </c>
      <c r="G11" t="s">
        <v>87</v>
      </c>
      <c r="H11" t="s">
        <v>40</v>
      </c>
    </row>
    <row r="12" spans="1:8" x14ac:dyDescent="0.3">
      <c r="A12" t="s">
        <v>101</v>
      </c>
      <c r="B12" t="s">
        <v>70</v>
      </c>
      <c r="C12" t="s">
        <v>93</v>
      </c>
      <c r="D12" s="35" t="s">
        <v>94</v>
      </c>
      <c r="E12" t="s">
        <v>40</v>
      </c>
      <c r="F12" t="s">
        <v>90</v>
      </c>
      <c r="G12" t="s">
        <v>87</v>
      </c>
      <c r="H12" t="s">
        <v>40</v>
      </c>
    </row>
    <row r="13" spans="1:8" x14ac:dyDescent="0.3">
      <c r="A13" t="s">
        <v>101</v>
      </c>
      <c r="B13" t="s">
        <v>70</v>
      </c>
      <c r="C13" t="s">
        <v>95</v>
      </c>
      <c r="D13" s="35" t="s">
        <v>96</v>
      </c>
      <c r="E13" t="s">
        <v>40</v>
      </c>
      <c r="F13" t="s">
        <v>40</v>
      </c>
      <c r="G13" t="s">
        <v>87</v>
      </c>
      <c r="H13" t="s">
        <v>40</v>
      </c>
    </row>
    <row r="14" spans="1:8" x14ac:dyDescent="0.3">
      <c r="A14" t="s">
        <v>101</v>
      </c>
      <c r="B14" t="s">
        <v>70</v>
      </c>
      <c r="C14" t="s">
        <v>97</v>
      </c>
      <c r="D14" s="35" t="s">
        <v>98</v>
      </c>
      <c r="E14" t="s">
        <v>40</v>
      </c>
      <c r="F14" t="s">
        <v>90</v>
      </c>
      <c r="G14" t="s">
        <v>87</v>
      </c>
      <c r="H14" t="s">
        <v>40</v>
      </c>
    </row>
    <row r="15" spans="1:8" x14ac:dyDescent="0.3">
      <c r="A15" t="s">
        <v>101</v>
      </c>
      <c r="B15" t="s">
        <v>70</v>
      </c>
      <c r="C15" t="s">
        <v>99</v>
      </c>
      <c r="D15" s="35" t="s">
        <v>100</v>
      </c>
      <c r="E15" t="s">
        <v>40</v>
      </c>
      <c r="F15" t="s">
        <v>90</v>
      </c>
      <c r="G15" t="s">
        <v>87</v>
      </c>
      <c r="H15" t="s">
        <v>40</v>
      </c>
    </row>
    <row r="16" spans="1:8" ht="57.6" x14ac:dyDescent="0.3">
      <c r="A16" t="s">
        <v>103</v>
      </c>
      <c r="B16" t="s">
        <v>24</v>
      </c>
      <c r="C16" t="s">
        <v>40</v>
      </c>
      <c r="D16" s="35" t="s">
        <v>104</v>
      </c>
      <c r="E16" t="s">
        <v>40</v>
      </c>
      <c r="F16" t="s">
        <v>40</v>
      </c>
      <c r="G16" t="s">
        <v>87</v>
      </c>
      <c r="H16" t="s">
        <v>40</v>
      </c>
    </row>
    <row r="17" spans="1:8" x14ac:dyDescent="0.3">
      <c r="A17" t="s">
        <v>103</v>
      </c>
      <c r="B17" t="s">
        <v>70</v>
      </c>
      <c r="C17" t="s">
        <v>88</v>
      </c>
      <c r="D17" s="35" t="s">
        <v>89</v>
      </c>
      <c r="E17" t="s">
        <v>40</v>
      </c>
      <c r="F17" t="s">
        <v>90</v>
      </c>
      <c r="G17" t="s">
        <v>87</v>
      </c>
      <c r="H17" t="s">
        <v>40</v>
      </c>
    </row>
    <row r="18" spans="1:8" x14ac:dyDescent="0.3">
      <c r="A18" t="s">
        <v>103</v>
      </c>
      <c r="B18" t="s">
        <v>70</v>
      </c>
      <c r="C18" t="s">
        <v>91</v>
      </c>
      <c r="D18" s="35" t="s">
        <v>92</v>
      </c>
      <c r="E18" t="s">
        <v>40</v>
      </c>
      <c r="F18" t="s">
        <v>40</v>
      </c>
      <c r="G18" t="s">
        <v>87</v>
      </c>
      <c r="H18" t="s">
        <v>40</v>
      </c>
    </row>
    <row r="19" spans="1:8" x14ac:dyDescent="0.3">
      <c r="A19" t="s">
        <v>103</v>
      </c>
      <c r="B19" t="s">
        <v>70</v>
      </c>
      <c r="C19" t="s">
        <v>93</v>
      </c>
      <c r="D19" s="35" t="s">
        <v>94</v>
      </c>
      <c r="E19" t="s">
        <v>40</v>
      </c>
      <c r="F19" t="s">
        <v>90</v>
      </c>
      <c r="G19" t="s">
        <v>87</v>
      </c>
      <c r="H19" t="s">
        <v>40</v>
      </c>
    </row>
    <row r="20" spans="1:8" x14ac:dyDescent="0.3">
      <c r="A20" t="s">
        <v>103</v>
      </c>
      <c r="B20" t="s">
        <v>70</v>
      </c>
      <c r="C20" t="s">
        <v>95</v>
      </c>
      <c r="D20" s="35" t="s">
        <v>96</v>
      </c>
      <c r="E20" t="s">
        <v>40</v>
      </c>
      <c r="F20" t="s">
        <v>40</v>
      </c>
      <c r="G20" t="s">
        <v>87</v>
      </c>
      <c r="H20" t="s">
        <v>40</v>
      </c>
    </row>
    <row r="21" spans="1:8" x14ac:dyDescent="0.3">
      <c r="A21" t="s">
        <v>103</v>
      </c>
      <c r="B21" t="s">
        <v>70</v>
      </c>
      <c r="C21" t="s">
        <v>97</v>
      </c>
      <c r="D21" s="35" t="s">
        <v>98</v>
      </c>
      <c r="E21" t="s">
        <v>40</v>
      </c>
      <c r="F21" t="s">
        <v>90</v>
      </c>
      <c r="G21" t="s">
        <v>87</v>
      </c>
      <c r="H21" t="s">
        <v>40</v>
      </c>
    </row>
    <row r="22" spans="1:8" x14ac:dyDescent="0.3">
      <c r="A22" t="s">
        <v>103</v>
      </c>
      <c r="B22" t="s">
        <v>70</v>
      </c>
      <c r="C22" t="s">
        <v>99</v>
      </c>
      <c r="D22" s="35" t="s">
        <v>100</v>
      </c>
      <c r="E22" t="s">
        <v>40</v>
      </c>
      <c r="F22" t="s">
        <v>90</v>
      </c>
      <c r="G22" t="s">
        <v>87</v>
      </c>
      <c r="H22" t="s">
        <v>40</v>
      </c>
    </row>
    <row r="23" spans="1:8" ht="72" x14ac:dyDescent="0.3">
      <c r="A23" t="s">
        <v>105</v>
      </c>
      <c r="B23" t="s">
        <v>39</v>
      </c>
      <c r="C23" t="s">
        <v>106</v>
      </c>
      <c r="D23" s="35" t="s">
        <v>107</v>
      </c>
      <c r="E23" t="s">
        <v>40</v>
      </c>
      <c r="F23" t="s">
        <v>90</v>
      </c>
      <c r="H23" t="s">
        <v>40</v>
      </c>
    </row>
    <row r="24" spans="1:8" ht="72" x14ac:dyDescent="0.3">
      <c r="A24" t="s">
        <v>105</v>
      </c>
      <c r="B24" t="s">
        <v>39</v>
      </c>
      <c r="C24" t="s">
        <v>108</v>
      </c>
      <c r="D24" s="35" t="s">
        <v>109</v>
      </c>
      <c r="E24" t="s">
        <v>40</v>
      </c>
      <c r="F24" t="s">
        <v>90</v>
      </c>
      <c r="H24" t="s">
        <v>40</v>
      </c>
    </row>
    <row r="25" spans="1:8" ht="57.6" x14ac:dyDescent="0.3">
      <c r="A25" t="s">
        <v>105</v>
      </c>
      <c r="B25" t="s">
        <v>39</v>
      </c>
      <c r="C25" t="s">
        <v>110</v>
      </c>
      <c r="D25" s="35" t="s">
        <v>111</v>
      </c>
      <c r="E25" t="s">
        <v>40</v>
      </c>
      <c r="F25" t="s">
        <v>90</v>
      </c>
      <c r="H25" t="s">
        <v>40</v>
      </c>
    </row>
    <row r="26" spans="1:8" ht="28.8" x14ac:dyDescent="0.3">
      <c r="A26" t="s">
        <v>105</v>
      </c>
      <c r="B26" t="s">
        <v>39</v>
      </c>
      <c r="C26" t="s">
        <v>112</v>
      </c>
      <c r="D26" s="35" t="s">
        <v>113</v>
      </c>
      <c r="E26" t="s">
        <v>40</v>
      </c>
      <c r="F26" t="s">
        <v>90</v>
      </c>
      <c r="H26" t="s">
        <v>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2FF37-ED7E-4A94-BC72-DB83849267DE}">
  <sheetPr codeName="Sheet13"/>
  <dimension ref="A1:B1"/>
  <sheetViews>
    <sheetView workbookViewId="0">
      <selection activeCell="B1" sqref="B1"/>
    </sheetView>
  </sheetViews>
  <sheetFormatPr defaultColWidth="9.109375" defaultRowHeight="14.4" x14ac:dyDescent="0.3"/>
  <cols>
    <col min="1" max="1" width="19.21875" style="9" customWidth="1"/>
    <col min="2" max="2" width="85.6640625" style="9" customWidth="1"/>
    <col min="3" max="16384" width="9.109375" style="9"/>
  </cols>
  <sheetData>
    <row r="1" spans="1:2" x14ac:dyDescent="0.3">
      <c r="A1" s="7" t="s">
        <v>30</v>
      </c>
      <c r="B1" s="8" t="s">
        <v>84</v>
      </c>
    </row>
  </sheetData>
  <pageMargins left="0.7" right="0.7" top="0.75" bottom="0.75" header="0.3" footer="0.3"/>
  <pageSetup paperSize="9" orientation="portrait" horizontalDpi="4294967293" verticalDpi="200" r:id="rId1"/>
</worksheet>
</file>

<file path=customUI/_rels/customUI14.xml.rels><?xml version="1.0" encoding="UTF-8" standalone="yes"?>
<Relationships xmlns="http://schemas.openxmlformats.org/package/2006/relationships"><Relationship Id="VertipaqAnalyzer" Type="http://schemas.openxmlformats.org/officeDocument/2006/relationships/image" Target="images/VertipaqAnalyzer.png"/><Relationship Id="daxformatter" Type="http://schemas.openxmlformats.org/officeDocument/2006/relationships/image" Target="images/daxformatter.png"/></Relationships>
</file>

<file path=customUI/customUI14.xml><?xml version="1.0" encoding="utf-8"?>
<customUI xmlns="http://schemas.microsoft.com/office/2009/07/customui">
  <ribbon>
    <tabs>
      <tab id="VertiPaqAnalyzerTab" label="VertiPaq Analyzer" insertAfterMso="TabHome">
        <group id="customGroup" label="Tools">
          <button id="btnOpen" label="Open VPAX" size="large" onAction="openVpax" image="VertipaqAnalyzer" keytip="C"/>
          <button id="btFormatDAXexpressions" label="Format DAX expressions" image="daxformatter" size="large" onAction="Daxformat_all" keytip="X"/>
          <button id="btHelp" label="Help" imageMso="Help" size="large" onAction="VPA_Help" keytip="?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Props1.xml><?xml version="1.0" encoding="utf-8"?>
<ds:datastoreItem xmlns:ds="http://schemas.openxmlformats.org/officeDocument/2006/customXml" ds:itemID="{BA4BE53E-97BB-4B5B-8778-BFEEDE81689C}">
  <ds:schemaRefs/>
</ds:datastoreItem>
</file>

<file path=customXml/itemProps2.xml><?xml version="1.0" encoding="utf-8"?>
<ds:datastoreItem xmlns:ds="http://schemas.openxmlformats.org/officeDocument/2006/customXml" ds:itemID="{07EB4B77-2A57-41CF-9382-2144F35A8CD7}">
  <ds:schemaRefs>
    <ds:schemaRef ds:uri="http://schemas.microsoft.com/PowerBIAddIn"/>
  </ds:schemaRefs>
</ds:datastoreItem>
</file>

<file path=customXml/itemProps3.xml><?xml version="1.0" encoding="utf-8"?>
<ds:datastoreItem xmlns:ds="http://schemas.openxmlformats.org/officeDocument/2006/customXml" ds:itemID="{3AA41F66-C98C-4A5A-A031-28D8C23370F1}">
  <ds:schemaRefs/>
</ds:datastoreItem>
</file>

<file path=customXml/itemProps4.xml><?xml version="1.0" encoding="utf-8"?>
<ds:datastoreItem xmlns:ds="http://schemas.openxmlformats.org/officeDocument/2006/customXml" ds:itemID="{9523CF05-667A-42ED-B426-4773D0747100}">
  <ds:schemaRefs/>
</ds:datastoreItem>
</file>

<file path=customXml/itemProps5.xml><?xml version="1.0" encoding="utf-8"?>
<ds:datastoreItem xmlns:ds="http://schemas.openxmlformats.org/officeDocument/2006/customXml" ds:itemID="{EFC241E6-0954-4DE8-BB11-85B4F3B3AB69}">
  <ds:schemaRefs/>
</ds:datastoreItem>
</file>

<file path=customXml/itemProps6.xml><?xml version="1.0" encoding="utf-8"?>
<ds:datastoreItem xmlns:ds="http://schemas.openxmlformats.org/officeDocument/2006/customXml" ds:itemID="{789C5995-539D-4B0F-94CD-99AAF930314A}">
  <ds:schemaRefs/>
</ds:datastoreItem>
</file>

<file path=customXml/itemProps7.xml><?xml version="1.0" encoding="utf-8"?>
<ds:datastoreItem xmlns:ds="http://schemas.openxmlformats.org/officeDocument/2006/customXml" ds:itemID="{A02F807F-ED06-401A-9F52-E739F466A8CB}">
  <ds:schemaRefs/>
</ds:datastoreItem>
</file>

<file path=customXml/itemProps8.xml><?xml version="1.0" encoding="utf-8"?>
<ds:datastoreItem xmlns:ds="http://schemas.openxmlformats.org/officeDocument/2006/customXml" ds:itemID="{40C8CD85-BC04-4A4C-8870-FB1F3DAB8F4F}">
  <ds:schemaRefs/>
</ds:datastoreItem>
</file>

<file path=customXml/itemProps9.xml><?xml version="1.0" encoding="utf-8"?>
<ds:datastoreItem xmlns:ds="http://schemas.openxmlformats.org/officeDocument/2006/customXml" ds:itemID="{CA6DF46D-2A33-46A3-9A4A-6140B595B292}">
  <ds:schemaRefs/>
</ds:datastoreItem>
</file>

<file path=customXml/itemProps10.xml><?xml version="1.0" encoding="utf-8"?>
<ds:datastoreItem xmlns:ds="http://schemas.openxmlformats.org/officeDocument/2006/customXml" ds:itemID="{994560AB-7D54-4200-B8F9-FC13640C69D9}">
  <ds:schemaRefs/>
</ds:datastoreItem>
</file>

<file path=customXml/itemProps11.xml><?xml version="1.0" encoding="utf-8"?>
<ds:datastoreItem xmlns:ds="http://schemas.openxmlformats.org/officeDocument/2006/customXml" ds:itemID="{7E9D7277-8045-48C3-AA16-F78F18DC569C}">
  <ds:schemaRefs/>
</ds:datastoreItem>
</file>

<file path=customXml/itemProps12.xml><?xml version="1.0" encoding="utf-8"?>
<ds:datastoreItem xmlns:ds="http://schemas.openxmlformats.org/officeDocument/2006/customXml" ds:itemID="{432F8428-1ED3-4151-8EE4-4A645AAD0511}">
  <ds:schemaRefs/>
</ds:datastoreItem>
</file>

<file path=customXml/itemProps13.xml><?xml version="1.0" encoding="utf-8"?>
<ds:datastoreItem xmlns:ds="http://schemas.openxmlformats.org/officeDocument/2006/customXml" ds:itemID="{59175126-8A53-4ECD-9CF7-7BBC4F9A351B}">
  <ds:schemaRefs/>
</ds:datastoreItem>
</file>

<file path=customXml/itemProps14.xml><?xml version="1.0" encoding="utf-8"?>
<ds:datastoreItem xmlns:ds="http://schemas.openxmlformats.org/officeDocument/2006/customXml" ds:itemID="{A7CC5714-4EB3-4373-BC9D-178855C93D47}">
  <ds:schemaRefs/>
</ds:datastoreItem>
</file>

<file path=customXml/itemProps15.xml><?xml version="1.0" encoding="utf-8"?>
<ds:datastoreItem xmlns:ds="http://schemas.openxmlformats.org/officeDocument/2006/customXml" ds:itemID="{E6744A7E-C4C6-4B99-9349-F1ACE3DF0284}">
  <ds:schemaRefs/>
</ds:datastoreItem>
</file>

<file path=customXml/itemProps16.xml><?xml version="1.0" encoding="utf-8"?>
<ds:datastoreItem xmlns:ds="http://schemas.openxmlformats.org/officeDocument/2006/customXml" ds:itemID="{751391DB-DFFF-4075-952F-14E007C66B89}">
  <ds:schemaRefs/>
</ds:datastoreItem>
</file>

<file path=customXml/itemProps17.xml><?xml version="1.0" encoding="utf-8"?>
<ds:datastoreItem xmlns:ds="http://schemas.openxmlformats.org/officeDocument/2006/customXml" ds:itemID="{3683CA3A-8F42-4B1E-B554-287B04CD0A93}">
  <ds:schemaRefs/>
</ds:datastoreItem>
</file>

<file path=customXml/itemProps18.xml><?xml version="1.0" encoding="utf-8"?>
<ds:datastoreItem xmlns:ds="http://schemas.openxmlformats.org/officeDocument/2006/customXml" ds:itemID="{17DB31B1-536F-41A5-ACCE-FFE90B1129CC}">
  <ds:schemaRefs/>
</ds:datastoreItem>
</file>

<file path=customXml/itemProps19.xml><?xml version="1.0" encoding="utf-8"?>
<ds:datastoreItem xmlns:ds="http://schemas.openxmlformats.org/officeDocument/2006/customXml" ds:itemID="{8D88B5CE-5CAD-467E-B39B-A6F6951DABE7}">
  <ds:schemaRefs/>
</ds:datastoreItem>
</file>

<file path=customXml/itemProps20.xml><?xml version="1.0" encoding="utf-8"?>
<ds:datastoreItem xmlns:ds="http://schemas.openxmlformats.org/officeDocument/2006/customXml" ds:itemID="{D7FD3981-3FFF-4941-8975-1B65F9A78659}">
  <ds:schemaRefs/>
</ds:datastoreItem>
</file>

<file path=customXml/itemProps21.xml><?xml version="1.0" encoding="utf-8"?>
<ds:datastoreItem xmlns:ds="http://schemas.openxmlformats.org/officeDocument/2006/customXml" ds:itemID="{1686190B-5984-4773-ABA3-A97984E45AB0}">
  <ds:schemaRefs/>
</ds:datastoreItem>
</file>

<file path=customXml/itemProps22.xml><?xml version="1.0" encoding="utf-8"?>
<ds:datastoreItem xmlns:ds="http://schemas.openxmlformats.org/officeDocument/2006/customXml" ds:itemID="{E8FC6E73-AED3-488F-A6FC-75C968485573}">
  <ds:schemaRefs/>
</ds:datastoreItem>
</file>

<file path=customXml/itemProps23.xml><?xml version="1.0" encoding="utf-8"?>
<ds:datastoreItem xmlns:ds="http://schemas.openxmlformats.org/officeDocument/2006/customXml" ds:itemID="{F115B8F1-A6F6-4CA3-9C94-A470B77595BC}">
  <ds:schemaRefs/>
</ds:datastoreItem>
</file>

<file path=customXml/itemProps24.xml><?xml version="1.0" encoding="utf-8"?>
<ds:datastoreItem xmlns:ds="http://schemas.openxmlformats.org/officeDocument/2006/customXml" ds:itemID="{8C77786D-C2BE-4763-A2EF-A8B2F69A2980}">
  <ds:schemaRefs/>
</ds:datastoreItem>
</file>

<file path=customXml/itemProps25.xml><?xml version="1.0" encoding="utf-8"?>
<ds:datastoreItem xmlns:ds="http://schemas.openxmlformats.org/officeDocument/2006/customXml" ds:itemID="{E132F65F-1B82-464F-AF48-1C2A2513DE5E}">
  <ds:schemaRefs/>
</ds:datastoreItem>
</file>

<file path=customXml/itemProps26.xml><?xml version="1.0" encoding="utf-8"?>
<ds:datastoreItem xmlns:ds="http://schemas.openxmlformats.org/officeDocument/2006/customXml" ds:itemID="{8A83B9C7-9E78-441D-A5BD-AF97D836BA74}">
  <ds:schemaRefs/>
</ds:datastoreItem>
</file>

<file path=customXml/itemProps27.xml><?xml version="1.0" encoding="utf-8"?>
<ds:datastoreItem xmlns:ds="http://schemas.openxmlformats.org/officeDocument/2006/customXml" ds:itemID="{93F9B27F-9DBC-4EAA-813C-F8FA2592F098}">
  <ds:schemaRefs/>
</ds:datastoreItem>
</file>

<file path=customXml/itemProps28.xml><?xml version="1.0" encoding="utf-8"?>
<ds:datastoreItem xmlns:ds="http://schemas.openxmlformats.org/officeDocument/2006/customXml" ds:itemID="{DE710367-F5FD-4320-AE13-ADF21BCEB4CB}">
  <ds:schemaRefs/>
</ds:datastoreItem>
</file>

<file path=customXml/itemProps29.xml><?xml version="1.0" encoding="utf-8"?>
<ds:datastoreItem xmlns:ds="http://schemas.openxmlformats.org/officeDocument/2006/customXml" ds:itemID="{7A0672CD-2209-435E-8C9A-616634CA0D43}">
  <ds:schemaRefs/>
</ds:datastoreItem>
</file>

<file path=customXml/itemProps30.xml><?xml version="1.0" encoding="utf-8"?>
<ds:datastoreItem xmlns:ds="http://schemas.openxmlformats.org/officeDocument/2006/customXml" ds:itemID="{C55F7404-5DE6-4079-A673-972851F9C32D}">
  <ds:schemaRefs/>
</ds:datastoreItem>
</file>

<file path=customXml/itemProps31.xml><?xml version="1.0" encoding="utf-8"?>
<ds:datastoreItem xmlns:ds="http://schemas.openxmlformats.org/officeDocument/2006/customXml" ds:itemID="{8FC38F23-8A37-4D36-BE26-A5480965E211}">
  <ds:schemaRefs/>
</ds:datastoreItem>
</file>

<file path=customXml/itemProps32.xml><?xml version="1.0" encoding="utf-8"?>
<ds:datastoreItem xmlns:ds="http://schemas.openxmlformats.org/officeDocument/2006/customXml" ds:itemID="{D662E4A5-EA8C-4CEA-8FA6-10CBEDFA32D2}">
  <ds:schemaRefs/>
</ds:datastoreItem>
</file>

<file path=customXml/itemProps33.xml><?xml version="1.0" encoding="utf-8"?>
<ds:datastoreItem xmlns:ds="http://schemas.openxmlformats.org/officeDocument/2006/customXml" ds:itemID="{5194BEA9-1219-45CE-8A86-FC22910DCD26}">
  <ds:schemaRefs/>
</ds:datastoreItem>
</file>

<file path=customXml/itemProps34.xml><?xml version="1.0" encoding="utf-8"?>
<ds:datastoreItem xmlns:ds="http://schemas.openxmlformats.org/officeDocument/2006/customXml" ds:itemID="{E51FD7EC-2C27-4FA0-806F-EEF09D12209E}">
  <ds:schemaRefs/>
</ds:datastoreItem>
</file>

<file path=customXml/itemProps35.xml><?xml version="1.0" encoding="utf-8"?>
<ds:datastoreItem xmlns:ds="http://schemas.openxmlformats.org/officeDocument/2006/customXml" ds:itemID="{E6CCF7B3-720D-4F51-9553-9564615818A1}">
  <ds:schemaRefs/>
</ds:datastoreItem>
</file>

<file path=customXml/itemProps36.xml><?xml version="1.0" encoding="utf-8"?>
<ds:datastoreItem xmlns:ds="http://schemas.openxmlformats.org/officeDocument/2006/customXml" ds:itemID="{58D59FA8-6B02-4983-B065-78807CF74F09}">
  <ds:schemaRefs/>
</ds:datastoreItem>
</file>

<file path=customXml/itemProps37.xml><?xml version="1.0" encoding="utf-8"?>
<ds:datastoreItem xmlns:ds="http://schemas.openxmlformats.org/officeDocument/2006/customXml" ds:itemID="{9356C8C5-2B61-42CD-82F8-E76E89378F07}">
  <ds:schemaRefs/>
</ds:datastoreItem>
</file>

<file path=customXml/itemProps38.xml><?xml version="1.0" encoding="utf-8"?>
<ds:datastoreItem xmlns:ds="http://schemas.openxmlformats.org/officeDocument/2006/customXml" ds:itemID="{06E2E9B9-F757-438D-9E49-AAEDE196F3EC}">
  <ds:schemaRefs/>
</ds:datastoreItem>
</file>

<file path=customXml/itemProps39.xml><?xml version="1.0" encoding="utf-8"?>
<ds:datastoreItem xmlns:ds="http://schemas.openxmlformats.org/officeDocument/2006/customXml" ds:itemID="{A2E11F65-3DFC-4D72-A4D2-12688FAFAA27}">
  <ds:schemaRefs/>
</ds:datastoreItem>
</file>

<file path=customXml/itemProps40.xml><?xml version="1.0" encoding="utf-8"?>
<ds:datastoreItem xmlns:ds="http://schemas.openxmlformats.org/officeDocument/2006/customXml" ds:itemID="{D8CE41B1-DBEE-4CB5-9C08-29201C8BFE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Instructions</vt:lpstr>
      <vt:lpstr>Summary</vt:lpstr>
      <vt:lpstr>Tables</vt:lpstr>
      <vt:lpstr>Columns</vt:lpstr>
      <vt:lpstr>Partitions</vt:lpstr>
      <vt:lpstr>User Hierarchies</vt:lpstr>
      <vt:lpstr>Relationships</vt:lpstr>
      <vt:lpstr>Compression</vt:lpstr>
      <vt:lpstr>Columns Data Types</vt:lpstr>
      <vt:lpstr>Encoding</vt:lpstr>
      <vt:lpstr>DAX Expressions</vt:lpstr>
      <vt:lpstr>Settings</vt:lpstr>
      <vt:lpstr>FileNameRange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Russo</dc:creator>
  <cp:lastModifiedBy>PRAVEEN SINGH</cp:lastModifiedBy>
  <dcterms:created xsi:type="dcterms:W3CDTF">2019-08-04T10:26:08Z</dcterms:created>
  <dcterms:modified xsi:type="dcterms:W3CDTF">2024-06-06T16:09:15Z</dcterms:modified>
</cp:coreProperties>
</file>