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29" documentId="8_{053D9A82-F8D4-4812-B8DA-00684D0D2114}" xr6:coauthVersionLast="47" xr6:coauthVersionMax="47" xr10:uidLastSave="{81B5EAE5-225D-4166-B350-8CF03DA5EC5D}"/>
  <bookViews>
    <workbookView xWindow="-110" yWindow="-110" windowWidth="19420" windowHeight="11020" tabRatio="915" firstSheet="1" activeTab="12" xr2:uid="{00000000-000D-0000-FFFF-FFFF00000000}"/>
  </bookViews>
  <sheets>
    <sheet name="Creating Tables" sheetId="1" r:id="rId1"/>
    <sheet name="Conditional Format" sheetId="2" r:id="rId2"/>
    <sheet name="IF Function" sheetId="3" r:id="rId3"/>
    <sheet name="Database Functions" sheetId="4" r:id="rId4"/>
    <sheet name="Unique" sheetId="5" state="hidden" r:id="rId5"/>
    <sheet name="SORT FUNCTION" sheetId="6" state="hidden" r:id="rId6"/>
    <sheet name="FILTER FUNCTION" sheetId="7" state="hidden" r:id="rId7"/>
    <sheet name="Charts" sheetId="8" r:id="rId8"/>
    <sheet name="Sparklines" sheetId="9" r:id="rId9"/>
    <sheet name="Pivot Table Diagram" sheetId="10" state="hidden" r:id="rId10"/>
    <sheet name="Data" sheetId="11" r:id="rId11"/>
    <sheet name="Sheet3" sheetId="16" r:id="rId12"/>
    <sheet name="LAB" sheetId="12" r:id="rId13"/>
    <sheet name="Pivot2" sheetId="13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10" hidden="1">Data!$A$3:$W$68</definedName>
    <definedName name="_xlnm._FilterDatabase" localSheetId="3" hidden="1">'Database Functions'!$B$3:$G$33</definedName>
    <definedName name="_xlnm._FilterDatabase" localSheetId="6" hidden="1">'FILTER FUNCTION'!$A$3:$D$8</definedName>
    <definedName name="_xlnm._FilterDatabase" localSheetId="4" hidden="1">Unique!$A$1:$C$12</definedName>
    <definedName name="Category" localSheetId="3">'[1]Database Functions'!$C$5:$C$62</definedName>
    <definedName name="Category" localSheetId="2">'[1]Database Functions'!$C$5:$C$62</definedName>
    <definedName name="Category">'[2]Database Functions'!$C$5:$C$62</definedName>
    <definedName name="CodeList">'[3]In List'!$C$2:$C$4</definedName>
    <definedName name="Division" localSheetId="3">'[1]Database Functions'!$B$5:$B$62</definedName>
    <definedName name="Division" localSheetId="2">'[1]Database Functions'!$B$5:$B$62</definedName>
    <definedName name="Division">'[2]Database Functions'!$B$5:$B$62</definedName>
    <definedName name="Gross_Margin" localSheetId="1">#REF!</definedName>
    <definedName name="Gross_Margin" localSheetId="10">#REF!</definedName>
    <definedName name="Gross_Margin" localSheetId="3">#REF!</definedName>
    <definedName name="Gross_Margin" localSheetId="2">#REF!</definedName>
    <definedName name="Gross_Margin" localSheetId="9">#REF!</definedName>
    <definedName name="Gross_Margin">#REF!</definedName>
    <definedName name="List" localSheetId="1">#REF!</definedName>
    <definedName name="List" localSheetId="10">#REF!</definedName>
    <definedName name="List" localSheetId="3">#REF!</definedName>
    <definedName name="List" localSheetId="2">#REF!</definedName>
    <definedName name="List" localSheetId="9">#REF!</definedName>
    <definedName name="List">#REF!</definedName>
    <definedName name="NumberCheckList">[3]LotteryList!$B1:INDEX([3]LotteryList!$G:$G,COUNTA([3]LotteryList!$G:$G),1)</definedName>
    <definedName name="Prod_Info">[4]Products!$A$3:$E$23</definedName>
    <definedName name="Q1soft" localSheetId="1">#REF!</definedName>
    <definedName name="Q1soft" localSheetId="3">#REF!</definedName>
    <definedName name="Q1soft" localSheetId="2">#REF!</definedName>
    <definedName name="Q1soft">#REF!</definedName>
    <definedName name="Total_Expenses" localSheetId="3">'[1]Database Functions'!$G$5:$G$62</definedName>
    <definedName name="Total_Expenses" localSheetId="2">'[1]Database Functions'!$G$5:$G$62</definedName>
    <definedName name="Total_Expenses">'[2]Database Functions'!$G$5:$G$62</definedName>
    <definedName name="vlookup_table" localSheetId="1">#REF!</definedName>
    <definedName name="vlookup_table" localSheetId="10">#REF!</definedName>
    <definedName name="vlookup_table" localSheetId="3">#REF!</definedName>
    <definedName name="vlookup_table" localSheetId="2">#REF!</definedName>
    <definedName name="vlookup_table" localSheetId="9">#REF!</definedName>
    <definedName name="vlookup_table">#REF!</definedName>
  </definedNames>
  <calcPr calcId="191029"/>
  <pivotCaches>
    <pivotCache cacheId="0" r:id="rId19"/>
    <pivotCache cacheId="1" r:id="rId20"/>
    <pivotCache cacheId="2" r:id="rId21"/>
    <pivotCache cacheId="3" r:id="rId22"/>
    <pivotCache cacheId="7" r:id="rId23"/>
    <pivotCache cacheId="24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2" l="1"/>
  <c r="K4" i="1"/>
  <c r="K5" i="1"/>
  <c r="K6" i="1"/>
  <c r="K7" i="1"/>
  <c r="K8" i="1"/>
  <c r="K9" i="1"/>
  <c r="K41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19" i="4"/>
  <c r="J13" i="4"/>
  <c r="J7" i="4"/>
  <c r="H8" i="3"/>
  <c r="H9" i="3"/>
  <c r="H10" i="3"/>
  <c r="H11" i="3"/>
  <c r="H12" i="3"/>
  <c r="H7" i="3"/>
  <c r="I41" i="1"/>
  <c r="J41" i="1"/>
  <c r="U68" i="11"/>
  <c r="K68" i="11"/>
  <c r="U67" i="11"/>
  <c r="K67" i="11"/>
  <c r="U66" i="11"/>
  <c r="K66" i="11"/>
  <c r="U65" i="11"/>
  <c r="K65" i="11"/>
  <c r="U64" i="11"/>
  <c r="K64" i="11"/>
  <c r="U63" i="11"/>
  <c r="K63" i="11"/>
  <c r="U62" i="11"/>
  <c r="K62" i="11"/>
  <c r="U61" i="11"/>
  <c r="K61" i="11"/>
  <c r="U60" i="11"/>
  <c r="K60" i="11"/>
  <c r="U59" i="11"/>
  <c r="K59" i="11"/>
  <c r="U58" i="11"/>
  <c r="K58" i="11"/>
  <c r="U57" i="11"/>
  <c r="K57" i="11"/>
  <c r="U56" i="11"/>
  <c r="K56" i="11"/>
  <c r="U55" i="11"/>
  <c r="K55" i="11"/>
  <c r="U54" i="11"/>
  <c r="K54" i="11"/>
  <c r="U53" i="11"/>
  <c r="K53" i="11"/>
  <c r="U52" i="11"/>
  <c r="K52" i="11"/>
  <c r="U51" i="11"/>
  <c r="K51" i="11"/>
  <c r="U50" i="11"/>
  <c r="K50" i="11"/>
  <c r="U49" i="11"/>
  <c r="K49" i="11"/>
  <c r="U48" i="11"/>
  <c r="K48" i="11"/>
  <c r="U47" i="11"/>
  <c r="K47" i="11"/>
  <c r="U46" i="11"/>
  <c r="K46" i="11"/>
  <c r="U45" i="11"/>
  <c r="K45" i="11"/>
  <c r="U44" i="11"/>
  <c r="K44" i="11"/>
  <c r="U43" i="11"/>
  <c r="K43" i="11"/>
  <c r="U42" i="11"/>
  <c r="K42" i="11"/>
  <c r="U41" i="11"/>
  <c r="K41" i="11"/>
  <c r="U40" i="11"/>
  <c r="K40" i="11"/>
  <c r="U39" i="11"/>
  <c r="K39" i="11"/>
  <c r="U38" i="11"/>
  <c r="K38" i="11"/>
  <c r="U37" i="11"/>
  <c r="K37" i="11"/>
  <c r="U36" i="11"/>
  <c r="K36" i="11"/>
  <c r="U35" i="11"/>
  <c r="K35" i="11"/>
  <c r="U34" i="11"/>
  <c r="K34" i="11"/>
  <c r="U33" i="11"/>
  <c r="K33" i="11"/>
  <c r="U32" i="11"/>
  <c r="K32" i="11"/>
  <c r="U31" i="11"/>
  <c r="K31" i="11"/>
  <c r="U30" i="11"/>
  <c r="K30" i="11"/>
  <c r="U29" i="11"/>
  <c r="K29" i="11"/>
  <c r="U28" i="11"/>
  <c r="K28" i="11"/>
  <c r="U27" i="11"/>
  <c r="K27" i="11"/>
  <c r="U26" i="11"/>
  <c r="K26" i="11"/>
  <c r="U25" i="11"/>
  <c r="K25" i="11"/>
  <c r="U24" i="11"/>
  <c r="K24" i="11"/>
  <c r="U23" i="11"/>
  <c r="K23" i="11"/>
  <c r="U22" i="11"/>
  <c r="K22" i="11"/>
  <c r="U21" i="11"/>
  <c r="K21" i="11"/>
  <c r="U20" i="11"/>
  <c r="K20" i="11"/>
  <c r="U19" i="11"/>
  <c r="K19" i="11"/>
  <c r="U18" i="11"/>
  <c r="K18" i="11"/>
  <c r="U17" i="11"/>
  <c r="K17" i="11"/>
  <c r="U16" i="11"/>
  <c r="K16" i="11"/>
  <c r="U15" i="11"/>
  <c r="K15" i="11"/>
  <c r="U14" i="11"/>
  <c r="K14" i="11"/>
  <c r="U13" i="11"/>
  <c r="K13" i="11"/>
  <c r="U12" i="11"/>
  <c r="K12" i="11"/>
  <c r="U11" i="11"/>
  <c r="K11" i="11"/>
  <c r="U10" i="11"/>
  <c r="K10" i="11"/>
  <c r="U9" i="11"/>
  <c r="K9" i="11"/>
  <c r="U8" i="11"/>
  <c r="K8" i="11"/>
  <c r="U7" i="11"/>
  <c r="K7" i="11"/>
  <c r="U6" i="11"/>
  <c r="K6" i="11"/>
  <c r="U5" i="11"/>
  <c r="K5" i="11"/>
  <c r="U4" i="11"/>
  <c r="K4" i="11"/>
  <c r="A2" i="8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12" i="3"/>
  <c r="F11" i="3"/>
  <c r="F10" i="3"/>
  <c r="F9" i="3"/>
  <c r="F8" i="3"/>
  <c r="F7" i="3"/>
</calcChain>
</file>

<file path=xl/sharedStrings.xml><?xml version="1.0" encoding="utf-8"?>
<sst xmlns="http://schemas.openxmlformats.org/spreadsheetml/2006/main" count="1973" uniqueCount="571">
  <si>
    <t xml:space="preserve">Creating Tables 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</si>
  <si>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</si>
  <si>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</si>
  <si>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</si>
  <si>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</si>
  <si>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</si>
  <si>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</si>
  <si>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</si>
  <si>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</si>
  <si>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</si>
  <si>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</si>
  <si>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</si>
  <si>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</si>
  <si>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</si>
  <si>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</si>
  <si>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</si>
  <si>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</si>
  <si>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</si>
  <si>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</si>
  <si>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</si>
  <si>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</si>
  <si>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</si>
  <si>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</si>
  <si>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</si>
  <si>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</si>
  <si>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</si>
  <si>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</si>
  <si>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</si>
  <si>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</si>
  <si>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</si>
  <si>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</si>
  <si>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</si>
  <si>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</si>
  <si>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</si>
  <si>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</si>
  <si>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</si>
  <si>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</si>
  <si>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</si>
  <si>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</si>
  <si>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</si>
  <si>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</si>
  <si>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</si>
  <si>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</si>
  <si>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</si>
  <si>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</si>
  <si>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</si>
  <si>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</si>
  <si>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</si>
  <si>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</si>
  <si>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</si>
  <si>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</si>
  <si>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</si>
  <si>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</si>
  <si>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</si>
  <si>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</si>
  <si>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</si>
  <si>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</si>
  <si>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</si>
  <si>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</si>
  <si>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</si>
  <si>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</si>
  <si>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</si>
  <si>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</si>
  <si>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</si>
  <si>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</si>
  <si>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</si>
  <si>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</si>
  <si>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</si>
  <si>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</si>
  <si>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</si>
  <si>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</si>
  <si>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</si>
  <si>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</si>
  <si>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</si>
  <si>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</si>
  <si>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</si>
  <si>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</si>
  <si>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</si>
  <si>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</si>
  <si>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</si>
  <si>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</si>
  <si>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</si>
  <si>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</si>
  <si>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</si>
  <si>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</si>
  <si>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</si>
  <si>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</si>
  <si>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</si>
  <si>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</si>
  <si>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</si>
  <si>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</si>
  <si>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</si>
  <si>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</si>
  <si>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</si>
  <si>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</si>
  <si>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</si>
  <si>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</si>
  <si>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</si>
  <si>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</si>
  <si>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</si>
  <si>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</si>
  <si>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</si>
  <si>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</si>
  <si>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</si>
  <si>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</si>
  <si>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</si>
  <si>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</si>
  <si>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</si>
  <si>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</si>
  <si>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</si>
  <si>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</si>
  <si>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</si>
  <si>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</si>
  <si>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</si>
  <si>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</si>
  <si>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</si>
  <si>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</si>
  <si>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</si>
  <si>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</si>
  <si>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</si>
  <si>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</si>
  <si>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</si>
  <si>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</si>
  <si>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</si>
  <si>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</si>
  <si>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</si>
  <si>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</si>
  <si>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</si>
  <si>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</si>
  <si>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</si>
  <si>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</si>
  <si>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</si>
  <si>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</si>
  <si>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</si>
  <si>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</si>
  <si>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</si>
  <si>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</si>
  <si>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</si>
  <si>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</si>
  <si>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</si>
  <si>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</si>
  <si>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</si>
  <si>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</si>
  <si>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</si>
  <si>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</si>
  <si>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</si>
  <si>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</si>
  <si>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</si>
  <si>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</si>
  <si>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</si>
  <si>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</si>
  <si>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</si>
  <si>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</si>
  <si>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</si>
  <si>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</si>
  <si>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</si>
  <si>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</si>
  <si>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</si>
  <si>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</si>
  <si>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</si>
  <si>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</si>
  <si>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</si>
  <si>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</si>
  <si>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</si>
  <si>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</si>
  <si>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</si>
  <si>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</si>
  <si>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</si>
  <si>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</si>
  <si>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</si>
  <si>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</si>
  <si>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</si>
  <si>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</si>
  <si>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</si>
  <si>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</si>
  <si>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</si>
  <si>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</si>
  <si>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</si>
  <si>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</si>
  <si>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</si>
  <si>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</si>
  <si>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</si>
  <si>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</si>
  <si>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</si>
  <si>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</si>
  <si>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</si>
  <si>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</si>
  <si>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</si>
  <si>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</si>
  <si>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</si>
  <si>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</si>
  <si>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</si>
  <si>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</si>
  <si>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</si>
  <si>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</si>
  <si>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</si>
  <si>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</si>
  <si>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</si>
  <si>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</si>
  <si>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</si>
  <si>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</si>
  <si>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</si>
  <si>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</si>
  <si>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</si>
  <si>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</si>
  <si>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</si>
  <si>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</si>
  <si>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</si>
  <si>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</si>
  <si>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</si>
  <si>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</si>
  <si>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</si>
  <si>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</si>
  <si>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</si>
  <si>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</si>
  <si>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</si>
  <si>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</si>
  <si>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</si>
  <si>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</si>
  <si>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</si>
  <si>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</si>
  <si>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</si>
  <si>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</si>
  <si>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</si>
  <si>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</si>
  <si>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</si>
  <si>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</si>
  <si>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</si>
  <si>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</si>
  <si>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</si>
  <si>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</si>
  <si>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</si>
  <si>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</si>
  <si>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</si>
  <si>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</si>
  <si>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</si>
  <si>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</si>
  <si>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</si>
  <si>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</si>
  <si>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</si>
  <si>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</si>
  <si>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</si>
  <si>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</si>
  <si>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</si>
  <si>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</si>
  <si>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</si>
  <si>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</si>
  <si>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</si>
  <si>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</si>
  <si>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</si>
  <si>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</si>
  <si>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</si>
  <si>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</si>
  <si>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</si>
  <si>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</si>
  <si>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</si>
  <si>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</si>
  <si>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</si>
  <si>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</si>
  <si>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</si>
  <si>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</si>
  <si>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</si>
  <si>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</si>
  <si>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</si>
  <si>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</si>
  <si>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</si>
  <si>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</si>
  <si>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</si>
  <si>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</si>
  <si>
    <t>Pear Company Sales - February 2023</t>
  </si>
  <si>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</si>
  <si>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</si>
  <si>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</si>
  <si>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</si>
  <si>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</si>
  <si>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</si>
  <si>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</si>
  <si>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</si>
  <si>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S. Sam</t>
  </si>
  <si>
    <t>E. Brown</t>
  </si>
  <si>
    <t>W. Dani</t>
  </si>
  <si>
    <t>M. Mayer</t>
  </si>
  <si>
    <t>S. Sandberg</t>
  </si>
  <si>
    <t>A. John</t>
  </si>
  <si>
    <t>Total Sales:</t>
  </si>
  <si>
    <t>Department Bonus of $850 per person</t>
  </si>
  <si>
    <t>Average Sales:</t>
  </si>
  <si>
    <t>Max Sales:</t>
  </si>
  <si>
    <t>Min Sales:</t>
  </si>
  <si>
    <t>Count of Sales:</t>
  </si>
  <si>
    <t>Pear Company - Q1 Expenses</t>
  </si>
  <si>
    <t>Division</t>
  </si>
  <si>
    <t>Category</t>
  </si>
  <si>
    <t>January</t>
  </si>
  <si>
    <t>February</t>
  </si>
  <si>
    <t>March</t>
  </si>
  <si>
    <t>Total Expenses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</si>
  <si>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</si>
  <si>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</si>
  <si>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</si>
  <si>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</si>
  <si>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</si>
  <si>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</si>
  <si>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</si>
  <si>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</si>
  <si>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</si>
  <si>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</si>
  <si>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Total Expense</t>
  </si>
  <si>
    <t>Consultants</t>
  </si>
  <si>
    <t>Rent</t>
  </si>
  <si>
    <t>Miscellaneous</t>
  </si>
  <si>
    <t>Advertising</t>
  </si>
  <si>
    <t>Clerical Support</t>
  </si>
  <si>
    <t>North</t>
  </si>
  <si>
    <t>AVG. Expense</t>
  </si>
  <si>
    <t>South</t>
  </si>
  <si>
    <t>Salaries</t>
  </si>
  <si>
    <t>West</t>
  </si>
  <si>
    <t>Customer Name</t>
  </si>
  <si>
    <t>Service Type</t>
  </si>
  <si>
    <t>Date</t>
  </si>
  <si>
    <t>Fife, Grant</t>
  </si>
  <si>
    <t>Tire Rotation</t>
  </si>
  <si>
    <t>Pruitt, Barbara</t>
  </si>
  <si>
    <t>Oil Change</t>
  </si>
  <si>
    <t>Horn, Frances</t>
  </si>
  <si>
    <t>30k mile service</t>
  </si>
  <si>
    <t>Barret, Alicia</t>
  </si>
  <si>
    <t>Brake Pads</t>
  </si>
  <si>
    <t>Larson, Lynn</t>
  </si>
  <si>
    <t>Snook, Anthony</t>
  </si>
  <si>
    <t>Transmission flush</t>
  </si>
  <si>
    <t>Brown,Charity</t>
  </si>
  <si>
    <t>One-time Only Customers</t>
  </si>
  <si>
    <t>Region</t>
  </si>
  <si>
    <t>Sales Rep</t>
  </si>
  <si>
    <t>Product</t>
  </si>
  <si>
    <t>Units</t>
  </si>
  <si>
    <t>Sorted</t>
  </si>
  <si>
    <t>Apple</t>
  </si>
  <si>
    <t>Fred</t>
  </si>
  <si>
    <t>Grape</t>
  </si>
  <si>
    <t>Amy</t>
  </si>
  <si>
    <t>Pear</t>
  </si>
  <si>
    <t>Sal</t>
  </si>
  <si>
    <t>Banana</t>
  </si>
  <si>
    <t>Fritz</t>
  </si>
  <si>
    <t>Sravan</t>
  </si>
  <si>
    <t xml:space="preserve">Sales Transactions </t>
  </si>
  <si>
    <t xml:space="preserve">North </t>
  </si>
  <si>
    <t>Stravan</t>
  </si>
  <si>
    <t>Sales Figures</t>
  </si>
  <si>
    <t>Salesperson</t>
  </si>
  <si>
    <t>R.Smith</t>
  </si>
  <si>
    <t>H. James</t>
  </si>
  <si>
    <t>S.O'Brian</t>
  </si>
  <si>
    <t>L. Carrie</t>
  </si>
  <si>
    <t>K. Dunn</t>
  </si>
  <si>
    <t>May</t>
  </si>
  <si>
    <t>June</t>
  </si>
  <si>
    <t>July</t>
  </si>
  <si>
    <t>Aug.</t>
  </si>
  <si>
    <t>Sept.</t>
  </si>
  <si>
    <t>Oct.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</si>
  <si>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</si>
  <si>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</si>
  <si>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</si>
  <si>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</si>
  <si>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</si>
  <si>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</si>
  <si>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</si>
  <si>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</si>
  <si>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</si>
  <si>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</si>
  <si>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</si>
  <si>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</si>
  <si>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</si>
  <si>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</si>
  <si>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</si>
  <si>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</si>
  <si>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</si>
  <si>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</si>
  <si>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</si>
  <si>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</si>
  <si>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</si>
  <si>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</si>
  <si>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</si>
  <si>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</si>
  <si>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</si>
  <si>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</si>
  <si>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</si>
  <si>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</si>
  <si>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</si>
  <si>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</si>
  <si>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Order Details for December 2023</t>
  </si>
  <si>
    <t>Order ID</t>
  </si>
  <si>
    <t>Order Date</t>
  </si>
  <si>
    <t>Address</t>
  </si>
  <si>
    <t>City</t>
  </si>
  <si>
    <t>State</t>
  </si>
  <si>
    <t>Country/Region</t>
  </si>
  <si>
    <t>Shipped Date</t>
  </si>
  <si>
    <t>Shipper Name</t>
  </si>
  <si>
    <t>Ship Name</t>
  </si>
  <si>
    <t>Ship City</t>
  </si>
  <si>
    <t>Ship State</t>
  </si>
  <si>
    <t>Ship Country/Region</t>
  </si>
  <si>
    <t>Product Name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</si>
  <si>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</si>
  <si>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</si>
  <si>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</si>
  <si>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</si>
  <si>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</si>
  <si>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</si>
  <si>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</si>
  <si>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</si>
  <si>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</si>
  <si>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</si>
  <si>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</si>
  <si>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</si>
  <si>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</si>
  <si>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</si>
  <si>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</si>
  <si>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</si>
  <si>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</si>
  <si>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</si>
  <si>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</si>
  <si>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</si>
  <si>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</si>
  <si>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</si>
  <si>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</si>
  <si>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</si>
  <si>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</si>
  <si>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</si>
  <si>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</si>
  <si>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</si>
  <si>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</si>
  <si>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</si>
  <si>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</si>
  <si>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</si>
  <si>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</si>
  <si>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</si>
  <si>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</si>
  <si>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</si>
  <si>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</si>
  <si>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</si>
  <si>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</si>
  <si>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</si>
  <si>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</si>
  <si>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</si>
  <si>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</si>
  <si>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</si>
  <si>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</si>
  <si>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</si>
  <si>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</si>
  <si>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</si>
  <si>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</si>
  <si>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</si>
  <si>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</si>
  <si>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</si>
  <si>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</si>
  <si>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</si>
  <si>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</si>
  <si>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</si>
  <si>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</si>
  <si>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</si>
  <si>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</si>
  <si>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</si>
  <si>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</si>
  <si>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</si>
  <si>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</si>
  <si>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</si>
  <si>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</si>
  <si>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</si>
  <si>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</si>
  <si>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</si>
  <si>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</si>
  <si>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</si>
  <si>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</si>
  <si>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</si>
  <si>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</si>
  <si>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</si>
  <si>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</si>
  <si>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</si>
  <si>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</si>
  <si>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</si>
  <si>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</si>
  <si>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</si>
  <si>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</si>
  <si>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</si>
  <si>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</si>
  <si>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</si>
  <si>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</si>
  <si>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</si>
  <si>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</si>
  <si>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</si>
  <si>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</si>
  <si>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</si>
  <si>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</si>
  <si>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</si>
  <si>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</si>
  <si>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</si>
  <si>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</si>
  <si>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</si>
  <si>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</si>
  <si>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</si>
  <si>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</si>
  <si>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</si>
  <si>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</si>
  <si>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</si>
  <si>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</si>
  <si>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</si>
  <si>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</si>
  <si>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</si>
  <si>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</si>
  <si>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</si>
  <si>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</si>
  <si>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</si>
  <si>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</si>
  <si>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</si>
  <si>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</si>
  <si>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</si>
  <si>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</si>
  <si>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</si>
  <si>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</si>
  <si>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</si>
  <si>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</si>
  <si>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</si>
  <si>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</si>
  <si>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</si>
  <si>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</si>
  <si>
    <t>My Grocery Store Chain</t>
  </si>
  <si>
    <t>Store Name</t>
  </si>
  <si>
    <t>Report_Date</t>
  </si>
  <si>
    <t>Reported_Sales</t>
  </si>
  <si>
    <t>INSTRUCTIONS</t>
  </si>
  <si>
    <t>Kosher Grocer</t>
  </si>
  <si>
    <t>Uptown</t>
  </si>
  <si>
    <t>Midtown</t>
  </si>
  <si>
    <t>Rename the sheet as Pivot2</t>
  </si>
  <si>
    <t>Downtown</t>
  </si>
  <si>
    <t>Suburb</t>
  </si>
  <si>
    <t>Answer the following questions</t>
  </si>
  <si>
    <t>Total sales for Kosher Grocer and Gourmet Grocer:</t>
  </si>
  <si>
    <t>Rite Grocer</t>
  </si>
  <si>
    <t>Gourmet Grocer</t>
  </si>
  <si>
    <t>Fair Grocer</t>
  </si>
  <si>
    <t>Daou'd</t>
  </si>
  <si>
    <t>Row Labels</t>
  </si>
  <si>
    <t>Grand Total</t>
  </si>
  <si>
    <t>Sum of Pay Rate</t>
  </si>
  <si>
    <t>Hours</t>
  </si>
  <si>
    <t xml:space="preserve">Gross Pay </t>
  </si>
  <si>
    <t>Total</t>
  </si>
  <si>
    <r>
      <t xml:space="preserve">Name the table as StoreSales </t>
    </r>
    <r>
      <rPr>
        <b/>
        <sz val="14"/>
        <color rgb="FFFF0000"/>
        <rFont val="Calibri"/>
        <family val="2"/>
      </rPr>
      <t>DONE</t>
    </r>
  </si>
  <si>
    <r>
      <t xml:space="preserve">Apply the accounting number format </t>
    </r>
    <r>
      <rPr>
        <b/>
        <sz val="14"/>
        <color rgb="FFFF0000"/>
        <rFont val="Calibri"/>
        <family val="2"/>
      </rPr>
      <t>DONE</t>
    </r>
  </si>
  <si>
    <t>Sum of Reported_Sales</t>
  </si>
  <si>
    <t xml:space="preserve">Highest grossing store: </t>
  </si>
  <si>
    <t xml:space="preserve">Highest grossing Region: </t>
  </si>
  <si>
    <t>DONE</t>
  </si>
  <si>
    <r>
      <t xml:space="preserve">Insert a pivot table (to a new sheet) </t>
    </r>
    <r>
      <rPr>
        <b/>
        <sz val="14"/>
        <color rgb="FFFF0000"/>
        <rFont val="Calibri"/>
        <family val="2"/>
      </rPr>
      <t>DONE</t>
    </r>
  </si>
  <si>
    <t>Sum of Total Expenses</t>
  </si>
  <si>
    <t>Sum of Listing Price</t>
  </si>
  <si>
    <t>Sum of Week 1</t>
  </si>
  <si>
    <t>Sum of Week 2</t>
  </si>
  <si>
    <t>Sum of Week 4</t>
  </si>
  <si>
    <t>Sum of Week 3</t>
  </si>
  <si>
    <t>Company Name</t>
  </si>
  <si>
    <t>Company ID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</si>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</sst>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&quot;₹&quot;\ * #,##0.00_ ;_ &quot;₹&quot;\ * \-#,##0.00_ ;_ &quot;₹&quot;\ * &quot;-&quot;??_ ;_ @_ 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"/>
    <numFmt numFmtId="168" formatCode="0.00_);[Red]\(0.00\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[$-409]mmmm\ yyyy;@"/>
    <numFmt numFmtId="173" formatCode="mm/dd/yy;@"/>
    <numFmt numFmtId="174" formatCode="&quot;₹&quot;\ #,##0.00"/>
  </numFmts>
  <fonts count="48" x14ac:knownFonts="1">
    <font>
      <sz val="12"/>
      <name val="Courier New"/>
    </font>
    <font>
      <sz val="10"/>
      <name val="Arial"/>
    </font>
    <font>
      <sz val="18"/>
      <color rgb="FFFFFFFF"/>
      <name val="Calibri"/>
    </font>
    <font>
      <b/>
      <sz val="12"/>
      <color rgb="FF000000"/>
      <name val="Courier New"/>
    </font>
    <font>
      <sz val="12"/>
      <name val="Calibri"/>
    </font>
    <font>
      <sz val="11"/>
      <color rgb="FF000000"/>
      <name val="Calibri"/>
    </font>
    <font>
      <sz val="12"/>
      <color rgb="FF000000"/>
      <name val="Courier New"/>
    </font>
    <font>
      <sz val="14"/>
      <color rgb="FFFFFFFF"/>
      <name val="Calibri"/>
    </font>
    <font>
      <sz val="12"/>
      <color rgb="FF000000"/>
      <name val="Calibri"/>
    </font>
    <font>
      <sz val="11"/>
      <name val="Calibri"/>
    </font>
    <font>
      <b/>
      <sz val="18"/>
      <color rgb="FF435369"/>
      <name val="Calibri Light"/>
    </font>
    <font>
      <b/>
      <sz val="14"/>
      <color rgb="FF435369"/>
      <name val="Calibri"/>
    </font>
    <font>
      <sz val="12"/>
      <color rgb="FF3F3F76"/>
      <name val="Calibri"/>
    </font>
    <font>
      <b/>
      <sz val="12"/>
      <color rgb="FF000000"/>
      <name val="Calibri"/>
    </font>
    <font>
      <sz val="10"/>
      <name val="Arial"/>
    </font>
    <font>
      <b/>
      <sz val="12"/>
      <name val="Calibri"/>
    </font>
    <font>
      <b/>
      <sz val="12"/>
      <color rgb="FF3F3F3F"/>
      <name val="Calibri"/>
    </font>
    <font>
      <b/>
      <sz val="11"/>
      <color rgb="FF000000"/>
      <name val="Calibri"/>
    </font>
    <font>
      <b/>
      <sz val="11"/>
      <name val="Calibri"/>
    </font>
    <font>
      <sz val="16"/>
      <color rgb="FFFFFFFF"/>
      <name val="Calibri"/>
    </font>
    <font>
      <b/>
      <sz val="12"/>
      <color rgb="FFFFFFFF"/>
      <name val="Calibri"/>
    </font>
    <font>
      <sz val="11"/>
      <color rgb="FF3F3F76"/>
      <name val="Calibri"/>
    </font>
    <font>
      <b/>
      <sz val="11"/>
      <color rgb="FF3F3F3F"/>
      <name val="Calibri"/>
    </font>
    <font>
      <sz val="12"/>
      <color rgb="FF000000"/>
      <name val="Calibri"/>
    </font>
    <font>
      <sz val="12"/>
      <color rgb="FFFFFFFF"/>
      <name val="Calibri"/>
    </font>
    <font>
      <sz val="18"/>
      <color rgb="FF435369"/>
      <name val="Calibri Light"/>
    </font>
    <font>
      <b/>
      <sz val="11"/>
      <color rgb="FF435369"/>
      <name val="Calibri"/>
    </font>
    <font>
      <b/>
      <sz val="18"/>
      <color rgb="FF435369"/>
      <name val="Calibri Light"/>
    </font>
    <font>
      <b/>
      <sz val="12"/>
      <color rgb="FF435369"/>
      <name val="Calibri"/>
    </font>
    <font>
      <u/>
      <sz val="11"/>
      <color rgb="FF0463C1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b/>
      <sz val="14"/>
      <color rgb="FF3F3F3F"/>
      <name val="Calibri"/>
    </font>
    <font>
      <b/>
      <sz val="11"/>
      <color rgb="FF3F3F3F"/>
      <name val="Calibri"/>
    </font>
    <font>
      <sz val="11"/>
      <color rgb="FFFFFFFF"/>
      <name val="Calibri"/>
    </font>
    <font>
      <b/>
      <sz val="13"/>
      <color rgb="FF435369"/>
      <name val="Calibri"/>
    </font>
    <font>
      <sz val="11"/>
      <color rgb="FFFFFFFF"/>
      <name val="Calibri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sz val="14"/>
      <color rgb="FFFFFFFF"/>
      <name val="Calibri"/>
      <family val="2"/>
    </font>
    <font>
      <b/>
      <sz val="12"/>
      <color rgb="FF000000"/>
      <name val="Calibri"/>
      <family val="2"/>
    </font>
    <font>
      <b/>
      <sz val="18"/>
      <color theme="0"/>
      <name val="Calibri Light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3F3F3F"/>
      <name val="Calibri"/>
      <family val="2"/>
    </font>
    <font>
      <b/>
      <sz val="14"/>
      <color rgb="FF3F3F3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4473C4"/>
      </patternFill>
    </fill>
    <fill>
      <patternFill patternType="solid">
        <fgColor rgb="FFFFCC99"/>
      </patternFill>
    </fill>
    <fill>
      <patternFill patternType="solid">
        <fgColor rgb="FFFFF2CB"/>
      </patternFill>
    </fill>
    <fill>
      <patternFill patternType="solid">
        <fgColor rgb="FFB4C7E7"/>
      </patternFill>
    </fill>
    <fill>
      <patternFill patternType="solid">
        <fgColor rgb="FFF2F2F2"/>
      </patternFill>
    </fill>
    <fill>
      <patternFill patternType="solid">
        <fgColor rgb="FFEDEDED"/>
      </patternFill>
    </fill>
    <fill>
      <patternFill patternType="solid">
        <fgColor rgb="FF70AD46"/>
      </patternFill>
    </fill>
    <fill>
      <patternFill patternType="solid">
        <fgColor rgb="FF70AD46"/>
        <bgColor rgb="FF70AD46"/>
      </patternFill>
    </fill>
    <fill>
      <patternFill patternType="solid">
        <fgColor rgb="FFD8D8D8"/>
        <bgColor indexed="64"/>
      </patternFill>
    </fill>
    <fill>
      <patternFill patternType="solid">
        <fgColor rgb="FFDBDBDB"/>
      </patternFill>
    </fill>
    <fill>
      <patternFill patternType="solid">
        <fgColor rgb="FFE2EFD9"/>
      </patternFill>
    </fill>
    <fill>
      <patternFill patternType="solid">
        <fgColor rgb="FFFBE4D5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rgb="FFA1B9E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8FA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8D08E"/>
      </left>
      <right/>
      <top style="thin">
        <color rgb="FFA8D08E"/>
      </top>
      <bottom style="thin">
        <color rgb="FFA8D08E"/>
      </bottom>
      <diagonal/>
    </border>
    <border>
      <left/>
      <right/>
      <top style="thin">
        <color rgb="FFA8D08E"/>
      </top>
      <bottom style="thin">
        <color rgb="FFA8D08E"/>
      </bottom>
      <diagonal/>
    </border>
    <border>
      <left/>
      <right style="thin">
        <color rgb="FFA8D08E"/>
      </right>
      <top style="thin">
        <color rgb="FFA8D08E"/>
      </top>
      <bottom style="thin">
        <color rgb="FFA8D08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0">
    <xf numFmtId="0" fontId="0" fillId="0" borderId="0">
      <alignment vertical="center"/>
    </xf>
    <xf numFmtId="0" fontId="1" fillId="0" borderId="0">
      <protection locked="0"/>
    </xf>
    <xf numFmtId="0" fontId="35" fillId="2" borderId="0">
      <alignment vertical="top"/>
      <protection locked="0"/>
    </xf>
    <xf numFmtId="0" fontId="5" fillId="0" borderId="0">
      <protection locked="0"/>
    </xf>
    <xf numFmtId="171" fontId="5" fillId="0" borderId="0">
      <alignment vertical="top"/>
      <protection locked="0"/>
    </xf>
    <xf numFmtId="0" fontId="14" fillId="0" borderId="0">
      <protection locked="0"/>
    </xf>
    <xf numFmtId="0" fontId="25" fillId="0" borderId="0">
      <alignment vertical="top"/>
      <protection locked="0"/>
    </xf>
    <xf numFmtId="0" fontId="36" fillId="0" borderId="3">
      <alignment vertical="top"/>
      <protection locked="0"/>
    </xf>
    <xf numFmtId="0" fontId="12" fillId="3" borderId="4">
      <alignment vertical="top"/>
      <protection locked="0"/>
    </xf>
    <xf numFmtId="0" fontId="26" fillId="0" borderId="5">
      <alignment vertical="top"/>
      <protection locked="0"/>
    </xf>
    <xf numFmtId="0" fontId="5" fillId="4" borderId="0">
      <alignment vertical="top"/>
      <protection locked="0"/>
    </xf>
    <xf numFmtId="0" fontId="26" fillId="0" borderId="0">
      <alignment vertical="top"/>
      <protection locked="0"/>
    </xf>
    <xf numFmtId="170" fontId="14" fillId="0" borderId="0">
      <alignment vertical="top"/>
      <protection locked="0"/>
    </xf>
    <xf numFmtId="0" fontId="22" fillId="6" borderId="10">
      <alignment vertical="top"/>
      <protection locked="0"/>
    </xf>
    <xf numFmtId="0" fontId="5" fillId="7" borderId="0">
      <alignment vertical="top"/>
      <protection locked="0"/>
    </xf>
    <xf numFmtId="0" fontId="14" fillId="0" borderId="0">
      <protection locked="0"/>
    </xf>
    <xf numFmtId="0" fontId="5" fillId="11" borderId="0">
      <alignment vertical="top"/>
      <protection locked="0"/>
    </xf>
    <xf numFmtId="0" fontId="5" fillId="12" borderId="0">
      <alignment vertical="top"/>
      <protection locked="0"/>
    </xf>
    <xf numFmtId="170" fontId="14" fillId="0" borderId="0">
      <alignment vertical="top"/>
      <protection locked="0"/>
    </xf>
    <xf numFmtId="0" fontId="5" fillId="13" borderId="0">
      <alignment vertical="top"/>
      <protection locked="0"/>
    </xf>
    <xf numFmtId="0" fontId="37" fillId="2" borderId="0">
      <alignment vertical="top"/>
      <protection locked="0"/>
    </xf>
    <xf numFmtId="0" fontId="21" fillId="3" borderId="4">
      <alignment vertical="top"/>
      <protection locked="0"/>
    </xf>
    <xf numFmtId="0" fontId="23" fillId="0" borderId="0">
      <protection locked="0"/>
    </xf>
    <xf numFmtId="0" fontId="24" fillId="2" borderId="0">
      <alignment vertical="top"/>
      <protection locked="0"/>
    </xf>
    <xf numFmtId="0" fontId="24" fillId="8" borderId="0">
      <alignment vertical="top"/>
      <protection locked="0"/>
    </xf>
    <xf numFmtId="0" fontId="26" fillId="0" borderId="0">
      <alignment vertical="top"/>
      <protection locked="0"/>
    </xf>
    <xf numFmtId="0" fontId="12" fillId="3" borderId="4">
      <alignment vertical="top"/>
      <protection locked="0"/>
    </xf>
    <xf numFmtId="0" fontId="29" fillId="0" borderId="0">
      <alignment vertical="top"/>
      <protection locked="0"/>
    </xf>
    <xf numFmtId="170" fontId="5" fillId="0" borderId="0">
      <alignment vertical="top"/>
      <protection locked="0"/>
    </xf>
    <xf numFmtId="0" fontId="34" fillId="6" borderId="10">
      <alignment vertical="top"/>
      <protection locked="0"/>
    </xf>
  </cellStyleXfs>
  <cellXfs count="118">
    <xf numFmtId="0" fontId="0" fillId="0" borderId="0" xfId="0">
      <alignment vertical="center"/>
    </xf>
    <xf numFmtId="0" fontId="1" fillId="0" borderId="0" xfId="1" applyProtection="1"/>
    <xf numFmtId="0" fontId="3" fillId="0" borderId="0" xfId="0" applyFont="1" applyAlignment="1"/>
    <xf numFmtId="0" fontId="4" fillId="0" borderId="0" xfId="1" applyFont="1" applyAlignment="1" applyProtection="1">
      <alignment horizontal="center"/>
    </xf>
    <xf numFmtId="14" fontId="4" fillId="0" borderId="0" xfId="1" applyNumberFormat="1" applyFont="1" applyAlignment="1" applyProtection="1">
      <alignment horizontal="center"/>
    </xf>
    <xf numFmtId="0" fontId="5" fillId="0" borderId="0" xfId="3" applyProtection="1"/>
    <xf numFmtId="165" fontId="6" fillId="0" borderId="0" xfId="4" applyNumberFormat="1" applyFont="1" applyAlignment="1" applyProtection="1"/>
    <xf numFmtId="0" fontId="7" fillId="2" borderId="1" xfId="2" applyFont="1" applyBorder="1" applyAlignment="1" applyProtection="1">
      <alignment horizontal="center"/>
    </xf>
    <xf numFmtId="165" fontId="7" fillId="2" borderId="1" xfId="2" applyNumberFormat="1" applyFont="1" applyBorder="1" applyAlignment="1" applyProtection="1">
      <alignment horizontal="center"/>
    </xf>
    <xf numFmtId="0" fontId="8" fillId="0" borderId="0" xfId="3" applyFont="1" applyAlignment="1" applyProtection="1">
      <alignment horizontal="center"/>
    </xf>
    <xf numFmtId="165" fontId="8" fillId="0" borderId="0" xfId="4" applyNumberFormat="1" applyFont="1" applyAlignment="1" applyProtection="1">
      <alignment horizontal="center"/>
    </xf>
    <xf numFmtId="165" fontId="8" fillId="0" borderId="0" xfId="3" applyNumberFormat="1" applyFont="1" applyAlignment="1" applyProtection="1">
      <alignment horizontal="center"/>
    </xf>
    <xf numFmtId="0" fontId="9" fillId="0" borderId="0" xfId="5" applyFont="1" applyProtection="1"/>
    <xf numFmtId="0" fontId="10" fillId="0" borderId="0" xfId="6" applyFont="1" applyAlignment="1" applyProtection="1">
      <alignment horizontal="center"/>
    </xf>
    <xf numFmtId="0" fontId="11" fillId="0" borderId="3" xfId="7" applyFont="1" applyAlignment="1" applyProtection="1">
      <alignment horizontal="right"/>
    </xf>
    <xf numFmtId="0" fontId="13" fillId="4" borderId="5" xfId="9" applyFont="1" applyFill="1" applyAlignment="1" applyProtection="1">
      <alignment horizontal="center"/>
    </xf>
    <xf numFmtId="0" fontId="4" fillId="0" borderId="0" xfId="5" applyFont="1" applyProtection="1"/>
    <xf numFmtId="0" fontId="14" fillId="0" borderId="0" xfId="5" applyProtection="1"/>
    <xf numFmtId="0" fontId="13" fillId="5" borderId="7" xfId="11" applyFont="1" applyFill="1" applyBorder="1" applyAlignment="1" applyProtection="1">
      <alignment horizontal="right"/>
    </xf>
    <xf numFmtId="166" fontId="4" fillId="0" borderId="8" xfId="12" applyNumberFormat="1" applyFont="1" applyBorder="1" applyAlignment="1" applyProtection="1">
      <alignment horizontal="left"/>
    </xf>
    <xf numFmtId="168" fontId="16" fillId="6" borderId="10" xfId="13" applyNumberFormat="1" applyFont="1" applyAlignment="1" applyProtection="1">
      <alignment horizontal="center"/>
    </xf>
    <xf numFmtId="0" fontId="13" fillId="5" borderId="11" xfId="11" applyFont="1" applyFill="1" applyBorder="1" applyAlignment="1" applyProtection="1">
      <alignment horizontal="right"/>
    </xf>
    <xf numFmtId="166" fontId="4" fillId="0" borderId="12" xfId="12" applyNumberFormat="1" applyFont="1" applyBorder="1" applyAlignment="1" applyProtection="1">
      <alignment horizontal="left"/>
    </xf>
    <xf numFmtId="0" fontId="13" fillId="5" borderId="13" xfId="11" applyFont="1" applyFill="1" applyBorder="1" applyAlignment="1" applyProtection="1">
      <alignment horizontal="right"/>
    </xf>
    <xf numFmtId="166" fontId="4" fillId="0" borderId="14" xfId="12" applyNumberFormat="1" applyFont="1" applyBorder="1" applyAlignment="1" applyProtection="1">
      <alignment horizontal="left"/>
    </xf>
    <xf numFmtId="167" fontId="18" fillId="0" borderId="8" xfId="5" applyNumberFormat="1" applyFont="1" applyBorder="1" applyAlignment="1" applyProtection="1">
      <alignment horizontal="right" vertical="center"/>
    </xf>
    <xf numFmtId="0" fontId="17" fillId="7" borderId="8" xfId="14" applyFont="1" applyBorder="1" applyAlignment="1" applyProtection="1">
      <alignment vertical="top" wrapText="1"/>
    </xf>
    <xf numFmtId="0" fontId="9" fillId="0" borderId="8" xfId="5" applyFont="1" applyBorder="1" applyAlignment="1" applyProtection="1">
      <alignment horizontal="center" vertical="center"/>
    </xf>
    <xf numFmtId="0" fontId="9" fillId="0" borderId="0" xfId="15" applyFont="1" applyProtection="1"/>
    <xf numFmtId="0" fontId="9" fillId="0" borderId="0" xfId="15" applyFont="1" applyAlignment="1" applyProtection="1">
      <alignment horizontal="right"/>
    </xf>
    <xf numFmtId="169" fontId="13" fillId="0" borderId="8" xfId="16" applyNumberFormat="1" applyFont="1" applyFill="1" applyBorder="1" applyAlignment="1" applyProtection="1">
      <alignment horizontal="center"/>
    </xf>
    <xf numFmtId="0" fontId="13" fillId="0" borderId="8" xfId="16" applyFont="1" applyFill="1" applyBorder="1" applyAlignment="1" applyProtection="1">
      <alignment horizontal="center"/>
    </xf>
    <xf numFmtId="0" fontId="18" fillId="0" borderId="0" xfId="15" applyFont="1" applyAlignment="1" applyProtection="1">
      <alignment horizontal="right"/>
    </xf>
    <xf numFmtId="170" fontId="5" fillId="0" borderId="8" xfId="17" applyNumberFormat="1" applyFill="1" applyBorder="1" applyAlignment="1" applyProtection="1">
      <alignment horizontal="left"/>
    </xf>
    <xf numFmtId="171" fontId="5" fillId="0" borderId="8" xfId="17" applyNumberFormat="1" applyFill="1" applyBorder="1" applyAlignment="1" applyProtection="1">
      <alignment horizontal="left"/>
    </xf>
    <xf numFmtId="170" fontId="5" fillId="0" borderId="8" xfId="18" applyFont="1" applyBorder="1" applyAlignment="1" applyProtection="1"/>
    <xf numFmtId="170" fontId="5" fillId="0" borderId="8" xfId="19" applyNumberFormat="1" applyFill="1" applyBorder="1" applyAlignment="1" applyProtection="1"/>
    <xf numFmtId="0" fontId="18" fillId="0" borderId="0" xfId="15" applyFont="1" applyAlignment="1" applyProtection="1">
      <alignment horizontal="center"/>
    </xf>
    <xf numFmtId="170" fontId="18" fillId="0" borderId="0" xfId="18" applyFont="1" applyAlignment="1" applyProtection="1">
      <alignment horizontal="center"/>
    </xf>
    <xf numFmtId="169" fontId="20" fillId="2" borderId="8" xfId="20" applyNumberFormat="1" applyFont="1" applyBorder="1" applyAlignment="1" applyProtection="1">
      <alignment horizontal="center"/>
    </xf>
    <xf numFmtId="0" fontId="21" fillId="3" borderId="4" xfId="21" applyAlignment="1" applyProtection="1">
      <alignment horizontal="center"/>
    </xf>
    <xf numFmtId="0" fontId="22" fillId="6" borderId="10" xfId="13" applyAlignment="1" applyProtection="1">
      <alignment horizontal="center"/>
    </xf>
    <xf numFmtId="170" fontId="22" fillId="6" borderId="10" xfId="13" applyNumberFormat="1" applyAlignment="1" applyProtection="1">
      <alignment horizontal="center"/>
    </xf>
    <xf numFmtId="0" fontId="23" fillId="0" borderId="0" xfId="22" applyProtection="1"/>
    <xf numFmtId="14" fontId="23" fillId="0" borderId="0" xfId="22" applyNumberFormat="1" applyProtection="1"/>
    <xf numFmtId="0" fontId="24" fillId="2" borderId="0" xfId="23" applyAlignment="1" applyProtection="1"/>
    <xf numFmtId="0" fontId="24" fillId="8" borderId="0" xfId="24" applyAlignment="1" applyProtection="1"/>
    <xf numFmtId="3" fontId="23" fillId="0" borderId="0" xfId="22" applyNumberFormat="1" applyProtection="1"/>
    <xf numFmtId="0" fontId="25" fillId="0" borderId="0" xfId="6" applyAlignment="1" applyProtection="1"/>
    <xf numFmtId="0" fontId="26" fillId="0" borderId="0" xfId="25" applyAlignment="1" applyProtection="1"/>
    <xf numFmtId="0" fontId="12" fillId="3" borderId="4" xfId="26" applyAlignment="1" applyProtection="1"/>
    <xf numFmtId="0" fontId="20" fillId="9" borderId="20" xfId="22" applyFont="1" applyFill="1" applyBorder="1" applyProtection="1"/>
    <xf numFmtId="0" fontId="20" fillId="9" borderId="21" xfId="22" applyFont="1" applyFill="1" applyBorder="1" applyProtection="1"/>
    <xf numFmtId="0" fontId="20" fillId="9" borderId="22" xfId="22" applyFont="1" applyFill="1" applyBorder="1" applyProtection="1"/>
    <xf numFmtId="167" fontId="9" fillId="0" borderId="0" xfId="5" applyNumberFormat="1" applyFont="1" applyProtection="1"/>
    <xf numFmtId="0" fontId="28" fillId="0" borderId="0" xfId="11" applyFont="1" applyAlignment="1" applyProtection="1">
      <alignment horizontal="center"/>
    </xf>
    <xf numFmtId="167" fontId="4" fillId="0" borderId="0" xfId="5" applyNumberFormat="1" applyFont="1" applyAlignment="1" applyProtection="1">
      <alignment horizontal="center"/>
    </xf>
    <xf numFmtId="164" fontId="5" fillId="0" borderId="0" xfId="3" applyNumberFormat="1" applyAlignment="1" applyProtection="1">
      <alignment horizontal="right"/>
    </xf>
    <xf numFmtId="164" fontId="5" fillId="0" borderId="0" xfId="3" applyNumberFormat="1" applyProtection="1"/>
    <xf numFmtId="0" fontId="5" fillId="0" borderId="0" xfId="3" applyAlignment="1" applyProtection="1">
      <alignment horizontal="left"/>
    </xf>
    <xf numFmtId="0" fontId="17" fillId="0" borderId="0" xfId="3" applyFont="1" applyProtection="1"/>
    <xf numFmtId="0" fontId="29" fillId="0" borderId="0" xfId="27" applyAlignment="1" applyProtection="1"/>
    <xf numFmtId="0" fontId="17" fillId="10" borderId="0" xfId="3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173" fontId="5" fillId="0" borderId="0" xfId="3" applyNumberFormat="1" applyAlignment="1" applyProtection="1">
      <alignment horizontal="center"/>
    </xf>
    <xf numFmtId="164" fontId="31" fillId="0" borderId="0" xfId="28" applyNumberFormat="1" applyFont="1" applyAlignment="1" applyProtection="1">
      <alignment horizontal="center"/>
    </xf>
    <xf numFmtId="164" fontId="5" fillId="0" borderId="0" xfId="3" applyNumberFormat="1" applyAlignment="1" applyProtection="1">
      <alignment horizontal="center"/>
    </xf>
    <xf numFmtId="0" fontId="24" fillId="2" borderId="0" xfId="2" applyFont="1" applyAlignment="1" applyProtection="1"/>
    <xf numFmtId="0" fontId="32" fillId="0" borderId="0" xfId="0" applyFont="1" applyAlignment="1"/>
    <xf numFmtId="0" fontId="23" fillId="0" borderId="0" xfId="0" applyFont="1" applyAlignment="1"/>
    <xf numFmtId="14" fontId="23" fillId="0" borderId="0" xfId="0" applyNumberFormat="1" applyFont="1" applyAlignment="1"/>
    <xf numFmtId="0" fontId="30" fillId="0" borderId="0" xfId="0" applyFont="1" applyAlignment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6" borderId="10" xfId="29" applyFont="1" applyAlignment="1" applyProtection="1">
      <alignment horizontal="left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" fillId="0" borderId="0" xfId="1" applyFont="1" applyProtection="1"/>
    <xf numFmtId="44" fontId="24" fillId="2" borderId="0" xfId="2" applyNumberFormat="1" applyFont="1" applyAlignment="1" applyProtection="1"/>
    <xf numFmtId="44" fontId="16" fillId="6" borderId="10" xfId="29" applyNumberFormat="1" applyFont="1" applyAlignment="1" applyProtection="1"/>
    <xf numFmtId="0" fontId="38" fillId="0" borderId="0" xfId="0" applyFont="1" applyAlignment="1">
      <alignment horizontal="left"/>
    </xf>
    <xf numFmtId="0" fontId="41" fillId="4" borderId="6" xfId="10" applyFont="1" applyBorder="1" applyAlignment="1" applyProtection="1">
      <alignment horizontal="center"/>
    </xf>
    <xf numFmtId="174" fontId="15" fillId="0" borderId="9" xfId="12" applyNumberFormat="1" applyFont="1" applyBorder="1" applyAlignment="1" applyProtection="1">
      <alignment horizontal="center"/>
    </xf>
    <xf numFmtId="174" fontId="12" fillId="3" borderId="4" xfId="8" applyNumberFormat="1" applyAlignment="1" applyProtection="1"/>
    <xf numFmtId="0" fontId="2" fillId="2" borderId="0" xfId="2" applyFont="1" applyAlignment="1" applyProtection="1">
      <alignment horizontal="center"/>
    </xf>
    <xf numFmtId="0" fontId="7" fillId="2" borderId="2" xfId="2" applyFont="1" applyBorder="1" applyAlignment="1" applyProtection="1">
      <alignment horizontal="center"/>
    </xf>
    <xf numFmtId="0" fontId="17" fillId="7" borderId="15" xfId="14" applyFont="1" applyBorder="1" applyAlignment="1" applyProtection="1">
      <alignment horizontal="center" vertical="center"/>
    </xf>
    <xf numFmtId="0" fontId="17" fillId="7" borderId="16" xfId="14" applyFont="1" applyBorder="1" applyAlignment="1" applyProtection="1">
      <alignment horizontal="center" vertical="center"/>
    </xf>
    <xf numFmtId="0" fontId="19" fillId="2" borderId="17" xfId="2" applyFont="1" applyBorder="1" applyAlignment="1" applyProtection="1">
      <alignment horizontal="center" vertical="center"/>
    </xf>
    <xf numFmtId="0" fontId="19" fillId="2" borderId="18" xfId="2" applyFont="1" applyBorder="1" applyAlignment="1" applyProtection="1">
      <alignment horizontal="center" vertical="center"/>
    </xf>
    <xf numFmtId="0" fontId="19" fillId="2" borderId="19" xfId="2" applyFont="1" applyBorder="1" applyAlignment="1" applyProtection="1">
      <alignment horizontal="center" vertical="center"/>
    </xf>
    <xf numFmtId="0" fontId="30" fillId="0" borderId="0" xfId="3" applyFont="1" applyProtection="1"/>
    <xf numFmtId="0" fontId="40" fillId="2" borderId="0" xfId="2" applyFont="1" applyAlignment="1" applyProtection="1">
      <alignment horizontal="left"/>
    </xf>
    <xf numFmtId="0" fontId="7" fillId="2" borderId="0" xfId="2" applyFont="1" applyAlignment="1" applyProtection="1">
      <alignment horizontal="left"/>
    </xf>
    <xf numFmtId="0" fontId="7" fillId="2" borderId="0" xfId="2" applyFont="1" applyAlignment="1" applyProtection="1">
      <alignment horizontal="left" vertical="center"/>
    </xf>
    <xf numFmtId="0" fontId="34" fillId="6" borderId="10" xfId="29" applyAlignment="1" applyProtection="1">
      <alignment horizontal="left" vertical="center"/>
    </xf>
    <xf numFmtId="0" fontId="7" fillId="2" borderId="0" xfId="2" applyFont="1" applyAlignment="1" applyProtection="1">
      <alignment horizontal="center"/>
    </xf>
    <xf numFmtId="0" fontId="3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7" fillId="14" borderId="0" xfId="6" applyFont="1" applyFill="1" applyAlignment="1" applyProtection="1">
      <alignment horizontal="center"/>
    </xf>
    <xf numFmtId="172" fontId="42" fillId="15" borderId="0" xfId="6" applyNumberFormat="1" applyFont="1" applyFill="1" applyAlignment="1" applyProtection="1">
      <alignment horizontal="center"/>
    </xf>
    <xf numFmtId="0" fontId="0" fillId="0" borderId="0" xfId="0" applyNumberFormat="1">
      <alignment vertical="center"/>
    </xf>
    <xf numFmtId="0" fontId="43" fillId="10" borderId="0" xfId="3" applyFont="1" applyFill="1" applyAlignment="1" applyProtection="1">
      <alignment horizontal="center"/>
    </xf>
    <xf numFmtId="0" fontId="0" fillId="0" borderId="8" xfId="0" pivotButton="1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NumberFormat="1" applyBorder="1">
      <alignment vertical="center"/>
    </xf>
    <xf numFmtId="0" fontId="0" fillId="14" borderId="8" xfId="0" applyFill="1" applyBorder="1" applyAlignment="1">
      <alignment horizontal="left" vertical="center"/>
    </xf>
    <xf numFmtId="0" fontId="0" fillId="14" borderId="8" xfId="0" applyNumberFormat="1" applyFill="1" applyBorder="1">
      <alignment vertical="center"/>
    </xf>
    <xf numFmtId="0" fontId="0" fillId="0" borderId="8" xfId="0" applyBorder="1" applyAlignment="1">
      <alignment horizontal="left" vertical="center" indent="1"/>
    </xf>
    <xf numFmtId="0" fontId="44" fillId="0" borderId="0" xfId="0" applyFont="1" applyAlignment="1">
      <alignment horizontal="center"/>
    </xf>
    <xf numFmtId="174" fontId="4" fillId="0" borderId="0" xfId="1" applyNumberFormat="1" applyFont="1" applyAlignment="1" applyProtection="1">
      <alignment horizontal="center"/>
    </xf>
    <xf numFmtId="174" fontId="44" fillId="0" borderId="0" xfId="0" applyNumberFormat="1" applyFont="1" applyAlignment="1">
      <alignment horizontal="center"/>
    </xf>
    <xf numFmtId="0" fontId="45" fillId="0" borderId="0" xfId="0" applyFont="1" applyBorder="1" applyAlignment="1"/>
    <xf numFmtId="14" fontId="45" fillId="0" borderId="0" xfId="0" applyNumberFormat="1" applyFont="1" applyBorder="1" applyAlignment="1"/>
    <xf numFmtId="44" fontId="46" fillId="6" borderId="23" xfId="29" applyNumberFormat="1" applyFont="1" applyFill="1" applyBorder="1" applyAlignment="1" applyProtection="1"/>
    <xf numFmtId="0" fontId="47" fillId="6" borderId="10" xfId="29" applyFont="1" applyAlignment="1" applyProtection="1">
      <alignment horizontal="left"/>
    </xf>
  </cellXfs>
  <cellStyles count="30">
    <cellStyle name="20% - Accent2 2" xfId="19" xr:uid="{00000000-0005-0000-0000-000013000000}"/>
    <cellStyle name="20% - Accent3 2" xfId="14" xr:uid="{00000000-0005-0000-0000-00000E000000}"/>
    <cellStyle name="20% - Accent4 2" xfId="10" xr:uid="{00000000-0005-0000-0000-00000A000000}"/>
    <cellStyle name="20% - Accent6 2" xfId="17" xr:uid="{00000000-0005-0000-0000-000011000000}"/>
    <cellStyle name="40% - Accent3 2" xfId="16" xr:uid="{00000000-0005-0000-0000-000010000000}"/>
    <cellStyle name="Accent1" xfId="2" xr:uid="{00000000-0005-0000-0000-000002000000}"/>
    <cellStyle name="Accent1 2" xfId="20" xr:uid="{00000000-0005-0000-0000-000014000000}"/>
    <cellStyle name="Accent1 3" xfId="23" xr:uid="{00000000-0005-0000-0000-000017000000}"/>
    <cellStyle name="Accent6 2" xfId="24" xr:uid="{00000000-0005-0000-0000-000018000000}"/>
    <cellStyle name="Comma 2" xfId="4" xr:uid="{00000000-0005-0000-0000-000004000000}"/>
    <cellStyle name="Currency 2" xfId="12" xr:uid="{00000000-0005-0000-0000-00000C000000}"/>
    <cellStyle name="Currency 2 2" xfId="18" xr:uid="{00000000-0005-0000-0000-000012000000}"/>
    <cellStyle name="Currency 2 2 2" xfId="28" xr:uid="{00000000-0005-0000-0000-00001C000000}"/>
    <cellStyle name="Heading 2" xfId="7" xr:uid="{00000000-0005-0000-0000-000007000000}"/>
    <cellStyle name="Heading 3 2" xfId="9" xr:uid="{00000000-0005-0000-0000-000009000000}"/>
    <cellStyle name="Heading 4" xfId="25" xr:uid="{00000000-0005-0000-0000-000019000000}"/>
    <cellStyle name="Heading 4 2" xfId="11" xr:uid="{00000000-0005-0000-0000-00000B000000}"/>
    <cellStyle name="Hyperlink" xfId="27" xr:uid="{00000000-0005-0000-0000-00001B000000}"/>
    <cellStyle name="Input" xfId="8" xr:uid="{00000000-0005-0000-0000-000008000000}"/>
    <cellStyle name="Input 2" xfId="21" xr:uid="{00000000-0005-0000-0000-000015000000}"/>
    <cellStyle name="Input 3" xfId="26" xr:uid="{00000000-0005-0000-0000-00001A000000}"/>
    <cellStyle name="Normal" xfId="0" builtinId="0"/>
    <cellStyle name="Normal 2" xfId="1" xr:uid="{00000000-0005-0000-0000-000001000000}"/>
    <cellStyle name="Normal 2 2" xfId="5" xr:uid="{00000000-0005-0000-0000-000005000000}"/>
    <cellStyle name="Normal 3" xfId="3" xr:uid="{00000000-0005-0000-0000-000003000000}"/>
    <cellStyle name="Normal 4" xfId="15" xr:uid="{00000000-0005-0000-0000-00000F000000}"/>
    <cellStyle name="Normal 5" xfId="22" xr:uid="{00000000-0005-0000-0000-000016000000}"/>
    <cellStyle name="Output" xfId="29" xr:uid="{00000000-0005-0000-0000-00001D000000}"/>
    <cellStyle name="Output 2" xfId="13" xr:uid="{00000000-0005-0000-0000-00000D000000}"/>
    <cellStyle name="Title" xfId="6" xr:uid="{00000000-0005-0000-0000-000006000000}"/>
  </cellStyles>
  <dxfs count="30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none"/>
      </font>
      <numFmt numFmtId="34" formatCode="_ &quot;₹&quot;\ * #,##0.00_ ;_ &quot;₹&quot;\ * \-#,##0.00_ ;_ &quot;₹&quot;\ * &quot;-&quot;??_ ;_ @_ "/>
      <fill>
        <patternFill patternType="solid">
          <fgColor indexed="64"/>
          <bgColor rgb="FFF2F2F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d/mm/yyyy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74" formatCode="&quot;₹&quot;\ #,##0.0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74" formatCode="&quot;₹&quot;\ #,##0.0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67" formatCode="&quot;$&quot;#,##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67" formatCode="&quot;$&quot;#,##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67" formatCode="&quot;$&quot;#,##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67" formatCode="&quot;$&quot;#,##0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35369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none"/>
      </font>
      <numFmt numFmtId="34" formatCode="_ &quot;₹&quot;\ * #,##0.00_ ;_ &quot;₹&quot;\ * \-#,##0.00_ ;_ &quot;₹&quot;\ * &quot;-&quot;??_ ;_ @_ 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numFmt numFmtId="3" formatCode="#,##0"/>
    </dxf>
    <dxf>
      <numFmt numFmtId="17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www.wps.cn/officeDocument/2020/cellImage" Target="NUL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pivotCacheDefinition" Target="pivotCache/pivotCacheDefinition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[Intro^Mto^Mdata^MAnaylsis^Min^MExcel^M-^MPractice^MFile (Recovered).xlsx]Creating Tables!PivotTable2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'Creating Tables'!$B$59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'Creating Tables'!$A$60:$A$69</c:f>
              <c:multiLvlStrCache>
                <c:ptCount val="6"/>
                <c:lvl>
                  <c:pt idx="0">
                    <c:v>HR</c:v>
                  </c:pt>
                  <c:pt idx="1">
                    <c:v>AC</c:v>
                  </c:pt>
                  <c:pt idx="2">
                    <c:v>AD</c:v>
                  </c:pt>
                  <c:pt idx="3">
                    <c:v>AT</c:v>
                  </c:pt>
                  <c:pt idx="4">
                    <c:v>MF</c:v>
                  </c:pt>
                  <c:pt idx="5">
                    <c:v>MK</c:v>
                  </c:pt>
                </c:lvl>
                <c:lvl>
                  <c:pt idx="0">
                    <c:v>Building 3</c:v>
                  </c:pt>
                  <c:pt idx="1">
                    <c:v>Building 2</c:v>
                  </c:pt>
                  <c:pt idx="3">
                    <c:v>Building 1</c:v>
                  </c:pt>
                </c:lvl>
              </c:multiLvlStrCache>
            </c:multiLvlStrRef>
          </c:cat>
          <c:val>
            <c:numRef>
              <c:f>'Creating Tables'!$B$60:$B$69</c:f>
              <c:numCache>
                <c:formatCode>General</c:formatCode>
                <c:ptCount val="6"/>
                <c:pt idx="0">
                  <c:v>163.06817623791312</c:v>
                </c:pt>
                <c:pt idx="1">
                  <c:v>188.58474371669919</c:v>
                </c:pt>
                <c:pt idx="2">
                  <c:v>125.68458868251291</c:v>
                </c:pt>
                <c:pt idx="3">
                  <c:v>206.37332129871314</c:v>
                </c:pt>
                <c:pt idx="4">
                  <c:v>171.80906182895203</c:v>
                </c:pt>
                <c:pt idx="5">
                  <c:v>154.78072261737748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C-4977-9FF8-21A1E9DB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82623"/>
        <c:axId val="818480703"/>
      </c:barChart>
      <c:catAx>
        <c:axId val="8184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80703"/>
        <c:crosses val="autoZero"/>
        <c:auto val="1"/>
        <c:lblAlgn val="ctr"/>
        <c:lblOffset val="100"/>
        <c:noMultiLvlLbl val="0"/>
      </c:catAx>
      <c:valAx>
        <c:axId val="8184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[Intro^Mto^Mdata^MAnaylsis^Min^MExcel^M-^MPractice^MFile (Recovered).xlsx]Charts!PivotTable1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Charts!$B$18</c:f>
              <c:strCache>
                <c:ptCount val="1"/>
                <c:pt idx="0">
                  <c:v>Sum of Week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Charts!$A$19:$A$24</c:f>
              <c:strCache>
                <c:ptCount val="5"/>
                <c:pt idx="0">
                  <c:v>H. James</c:v>
                </c:pt>
                <c:pt idx="1">
                  <c:v>K. Dunn</c:v>
                </c:pt>
                <c:pt idx="2">
                  <c:v>L. Carrie</c:v>
                </c:pt>
                <c:pt idx="3">
                  <c:v>R.Smith</c:v>
                </c:pt>
                <c:pt idx="4">
                  <c:v>S.O'Brian</c:v>
                </c:pt>
              </c:strCache>
            </c:strRef>
          </c:cat>
          <c:val>
            <c:numRef>
              <c:f>Charts!$B$19:$B$24</c:f>
              <c:numCache>
                <c:formatCode>General</c:formatCode>
                <c:ptCount val="5"/>
                <c:pt idx="0">
                  <c:v>3220</c:v>
                </c:pt>
                <c:pt idx="1">
                  <c:v>2330</c:v>
                </c:pt>
                <c:pt idx="2">
                  <c:v>5600</c:v>
                </c:pt>
                <c:pt idx="3">
                  <c:v>4520</c:v>
                </c:pt>
                <c:pt idx="4">
                  <c:v>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7-48EB-A5C6-AB8BB7B48BEF}"/>
            </c:ext>
          </c:extLst>
        </c:ser>
        <c:ser>
          <c:idx val="1"/>
          <c:order val="1"/>
          <c:tx>
            <c:strRef>
              <c:f>Charts!$C$18</c:f>
              <c:strCache>
                <c:ptCount val="1"/>
                <c:pt idx="0">
                  <c:v>Sum of Week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Charts!$A$19:$A$24</c:f>
              <c:strCache>
                <c:ptCount val="5"/>
                <c:pt idx="0">
                  <c:v>H. James</c:v>
                </c:pt>
                <c:pt idx="1">
                  <c:v>K. Dunn</c:v>
                </c:pt>
                <c:pt idx="2">
                  <c:v>L. Carrie</c:v>
                </c:pt>
                <c:pt idx="3">
                  <c:v>R.Smith</c:v>
                </c:pt>
                <c:pt idx="4">
                  <c:v>S.O'Brian</c:v>
                </c:pt>
              </c:strCache>
            </c:strRef>
          </c:cat>
          <c:val>
            <c:numRef>
              <c:f>Charts!$C$19:$C$24</c:f>
              <c:numCache>
                <c:formatCode>General</c:formatCode>
                <c:ptCount val="5"/>
                <c:pt idx="0">
                  <c:v>5230</c:v>
                </c:pt>
                <c:pt idx="1">
                  <c:v>4520</c:v>
                </c:pt>
                <c:pt idx="2">
                  <c:v>6510</c:v>
                </c:pt>
                <c:pt idx="3">
                  <c:v>3620</c:v>
                </c:pt>
                <c:pt idx="4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7-48EB-A5C6-AB8BB7B48BEF}"/>
            </c:ext>
          </c:extLst>
        </c:ser>
        <c:ser>
          <c:idx val="2"/>
          <c:order val="2"/>
          <c:tx>
            <c:strRef>
              <c:f>Charts!$D$18</c:f>
              <c:strCache>
                <c:ptCount val="1"/>
                <c:pt idx="0">
                  <c:v>Sum of Week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Charts!$A$19:$A$24</c:f>
              <c:strCache>
                <c:ptCount val="5"/>
                <c:pt idx="0">
                  <c:v>H. James</c:v>
                </c:pt>
                <c:pt idx="1">
                  <c:v>K. Dunn</c:v>
                </c:pt>
                <c:pt idx="2">
                  <c:v>L. Carrie</c:v>
                </c:pt>
                <c:pt idx="3">
                  <c:v>R.Smith</c:v>
                </c:pt>
                <c:pt idx="4">
                  <c:v>S.O'Brian</c:v>
                </c:pt>
              </c:strCache>
            </c:strRef>
          </c:cat>
          <c:val>
            <c:numRef>
              <c:f>Charts!$D$19:$D$24</c:f>
              <c:numCache>
                <c:formatCode>General</c:formatCode>
                <c:ptCount val="5"/>
                <c:pt idx="0">
                  <c:v>4550</c:v>
                </c:pt>
                <c:pt idx="1">
                  <c:v>5500</c:v>
                </c:pt>
                <c:pt idx="2">
                  <c:v>5660</c:v>
                </c:pt>
                <c:pt idx="3">
                  <c:v>2560</c:v>
                </c:pt>
                <c:pt idx="4">
                  <c:v>3220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7-48EB-A5C6-AB8BB7B48BEF}"/>
            </c:ext>
          </c:extLst>
        </c:ser>
        <c:ser>
          <c:idx val="3"/>
          <c:order val="3"/>
          <c:tx>
            <c:strRef>
              <c:f>Charts!$E$18</c:f>
              <c:strCache>
                <c:ptCount val="1"/>
                <c:pt idx="0">
                  <c:v>Sum of Week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Charts!$A$19:$A$24</c:f>
              <c:strCache>
                <c:ptCount val="5"/>
                <c:pt idx="0">
                  <c:v>H. James</c:v>
                </c:pt>
                <c:pt idx="1">
                  <c:v>K. Dunn</c:v>
                </c:pt>
                <c:pt idx="2">
                  <c:v>L. Carrie</c:v>
                </c:pt>
                <c:pt idx="3">
                  <c:v>R.Smith</c:v>
                </c:pt>
                <c:pt idx="4">
                  <c:v>S.O'Brian</c:v>
                </c:pt>
              </c:strCache>
            </c:strRef>
          </c:cat>
          <c:val>
            <c:numRef>
              <c:f>Charts!$E$19:$E$24</c:f>
              <c:numCache>
                <c:formatCode>General</c:formatCode>
                <c:ptCount val="5"/>
                <c:pt idx="0">
                  <c:v>5400</c:v>
                </c:pt>
                <c:pt idx="1">
                  <c:v>4510</c:v>
                </c:pt>
                <c:pt idx="2">
                  <c:v>4500</c:v>
                </c:pt>
                <c:pt idx="3">
                  <c:v>2750</c:v>
                </c:pt>
                <c:pt idx="4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7-48EB-A5C6-AB8BB7B4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29055"/>
        <c:axId val="660123295"/>
      </c:lineChart>
      <c:catAx>
        <c:axId val="6601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23295"/>
        <c:crosses val="autoZero"/>
        <c:auto val="1"/>
        <c:lblAlgn val="ctr"/>
        <c:lblOffset val="100"/>
        <c:noMultiLvlLbl val="0"/>
      </c:catAx>
      <c:valAx>
        <c:axId val="6601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[Intro^Mto^Mdata^MAnaylsis^Min^MExcel^M-^MPractice^MFile (Recovered).xlsx]Sheet3!PivotTable4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Sheet3!$A$4:$A$19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Sheet3!$B$4:$B$19</c:f>
              <c:numCache>
                <c:formatCode>General</c:formatCode>
                <c:ptCount val="15"/>
                <c:pt idx="0">
                  <c:v>6594.03</c:v>
                </c:pt>
                <c:pt idx="1">
                  <c:v>1751</c:v>
                </c:pt>
                <c:pt idx="2">
                  <c:v>7092.7</c:v>
                </c:pt>
                <c:pt idx="3">
                  <c:v>2544.73</c:v>
                </c:pt>
                <c:pt idx="4">
                  <c:v>3041.45</c:v>
                </c:pt>
                <c:pt idx="5">
                  <c:v>15906.1</c:v>
                </c:pt>
                <c:pt idx="6">
                  <c:v>9111.75</c:v>
                </c:pt>
                <c:pt idx="7">
                  <c:v>3754</c:v>
                </c:pt>
                <c:pt idx="8">
                  <c:v>7452.45</c:v>
                </c:pt>
                <c:pt idx="9">
                  <c:v>2612</c:v>
                </c:pt>
                <c:pt idx="10">
                  <c:v>5660.07</c:v>
                </c:pt>
                <c:pt idx="11">
                  <c:v>3618.02</c:v>
                </c:pt>
                <c:pt idx="12">
                  <c:v>5189</c:v>
                </c:pt>
                <c:pt idx="13">
                  <c:v>2618</c:v>
                </c:pt>
                <c:pt idx="14">
                  <c:v>4162.55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3-4B01-9C39-7571FA8A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042191"/>
        <c:axId val="169041711"/>
      </c:barChart>
      <c:catAx>
        <c:axId val="1690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1711"/>
        <c:crosses val="autoZero"/>
        <c:auto val="1"/>
        <c:lblAlgn val="ctr"/>
        <c:lblOffset val="100"/>
        <c:noMultiLvlLbl val="0"/>
      </c:catAx>
      <c:valAx>
        <c:axId val="1690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[Intro^Mto^Mdata^MAnaylsis^Min^MExcel^M-^MPractice^MFile (Recovered).xlsx]Sheet3!PivotTable5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Sheet3!$A$26:$A$30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Sheet3!$B$26:$B$30</c:f>
              <c:numCache>
                <c:formatCode>General</c:formatCode>
                <c:ptCount val="4"/>
                <c:pt idx="0">
                  <c:v>24184.170000000002</c:v>
                </c:pt>
                <c:pt idx="1">
                  <c:v>26912.23</c:v>
                </c:pt>
                <c:pt idx="2">
                  <c:v>14873.27</c:v>
                </c:pt>
                <c:pt idx="3">
                  <c:v>15138.18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BF7-A90F-667FB1FD49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[Intro^Mto^Mdata^MAnaylsis^Min^MExcel^M-^MPractice^MFile (Recovered).xlsx]Sheet3!PivotTable6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Sheet3!$A$44:$A$88</c:f>
              <c:multiLvlStrCache>
                <c:ptCount val="41"/>
                <c:lvl>
                  <c:pt idx="0">
                    <c:v>Boysenberry Spread</c:v>
                  </c:pt>
                  <c:pt idx="1">
                    <c:v>Cajun Seasoning</c:v>
                  </c:pt>
                  <c:pt idx="2">
                    <c:v>Chocolate Biscuits Mix</c:v>
                  </c:pt>
                  <c:pt idx="3">
                    <c:v>Clam Chowder</c:v>
                  </c:pt>
                  <c:pt idx="4">
                    <c:v>Dried Apples</c:v>
                  </c:pt>
                  <c:pt idx="5">
                    <c:v>Dried Pears</c:v>
                  </c:pt>
                  <c:pt idx="6">
                    <c:v>Dried Plums</c:v>
                  </c:pt>
                  <c:pt idx="7">
                    <c:v>Long Grain Rice</c:v>
                  </c:pt>
                  <c:pt idx="8">
                    <c:v>Marmalade</c:v>
                  </c:pt>
                  <c:pt idx="9">
                    <c:v>Mozzarella</c:v>
                  </c:pt>
                  <c:pt idx="10">
                    <c:v>Ravioli</c:v>
                  </c:pt>
                  <c:pt idx="11">
                    <c:v>Scones</c:v>
                  </c:pt>
                  <c:pt idx="12">
                    <c:v>Almonds</c:v>
                  </c:pt>
                  <c:pt idx="13">
                    <c:v>Beer</c:v>
                  </c:pt>
                  <c:pt idx="14">
                    <c:v>Chai</c:v>
                  </c:pt>
                  <c:pt idx="15">
                    <c:v>Chocolate</c:v>
                  </c:pt>
                  <c:pt idx="16">
                    <c:v>Chocolate Biscuits Mix</c:v>
                  </c:pt>
                  <c:pt idx="17">
                    <c:v>Clam Chowder</c:v>
                  </c:pt>
                  <c:pt idx="18">
                    <c:v>Coffee</c:v>
                  </c:pt>
                  <c:pt idx="19">
                    <c:v>Curry Sauce</c:v>
                  </c:pt>
                  <c:pt idx="20">
                    <c:v>Dried Plums</c:v>
                  </c:pt>
                  <c:pt idx="21">
                    <c:v>Fruit Cocktail</c:v>
                  </c:pt>
                  <c:pt idx="22">
                    <c:v>Green Tea</c:v>
                  </c:pt>
                  <c:pt idx="23">
                    <c:v>Long Grain Rice</c:v>
                  </c:pt>
                  <c:pt idx="24">
                    <c:v>Mozzarella</c:v>
                  </c:pt>
                  <c:pt idx="25">
                    <c:v>Syrup</c:v>
                  </c:pt>
                  <c:pt idx="26">
                    <c:v>Boysenberry Spread</c:v>
                  </c:pt>
                  <c:pt idx="27">
                    <c:v>Chai</c:v>
                  </c:pt>
                  <c:pt idx="28">
                    <c:v>Chocolate</c:v>
                  </c:pt>
                  <c:pt idx="29">
                    <c:v>Chocolate Biscuits Mix</c:v>
                  </c:pt>
                  <c:pt idx="30">
                    <c:v>Clam Chowder</c:v>
                  </c:pt>
                  <c:pt idx="31">
                    <c:v>Coffee</c:v>
                  </c:pt>
                  <c:pt idx="32">
                    <c:v>Crab Meat</c:v>
                  </c:pt>
                  <c:pt idx="33">
                    <c:v>Curry Sauce</c:v>
                  </c:pt>
                  <c:pt idx="34">
                    <c:v>Dried Apples</c:v>
                  </c:pt>
                  <c:pt idx="35">
                    <c:v>Dried Pears</c:v>
                  </c:pt>
                  <c:pt idx="36">
                    <c:v>Dried Plums</c:v>
                  </c:pt>
                  <c:pt idx="37">
                    <c:v>Gnocchi</c:v>
                  </c:pt>
                  <c:pt idx="38">
                    <c:v>Green Tea</c:v>
                  </c:pt>
                  <c:pt idx="39">
                    <c:v>Mozzarella</c:v>
                  </c:pt>
                  <c:pt idx="40">
                    <c:v>Olive Oil</c:v>
                  </c:pt>
                </c:lvl>
                <c:lvl>
                  <c:pt idx="0">
                    <c:v>Shipping Company A</c:v>
                  </c:pt>
                  <c:pt idx="12">
                    <c:v>Shipping Company B</c:v>
                  </c:pt>
                  <c:pt idx="26">
                    <c:v>Shipping Company C</c:v>
                  </c:pt>
                </c:lvl>
              </c:multiLvlStrCache>
            </c:multiLvlStrRef>
          </c:cat>
          <c:val>
            <c:numRef>
              <c:f>Sheet3!$B$44:$B$88</c:f>
              <c:numCache>
                <c:formatCode>General</c:formatCode>
                <c:ptCount val="41"/>
                <c:pt idx="0">
                  <c:v>2100</c:v>
                </c:pt>
                <c:pt idx="1">
                  <c:v>3212</c:v>
                </c:pt>
                <c:pt idx="2">
                  <c:v>552</c:v>
                </c:pt>
                <c:pt idx="3">
                  <c:v>328.1</c:v>
                </c:pt>
                <c:pt idx="4">
                  <c:v>4399</c:v>
                </c:pt>
                <c:pt idx="5">
                  <c:v>2430</c:v>
                </c:pt>
                <c:pt idx="6">
                  <c:v>598.5</c:v>
                </c:pt>
                <c:pt idx="7">
                  <c:v>637</c:v>
                </c:pt>
                <c:pt idx="8">
                  <c:v>5022</c:v>
                </c:pt>
                <c:pt idx="9">
                  <c:v>626.4</c:v>
                </c:pt>
                <c:pt idx="10">
                  <c:v>1657.5</c:v>
                </c:pt>
                <c:pt idx="11">
                  <c:v>990</c:v>
                </c:pt>
                <c:pt idx="12">
                  <c:v>1620</c:v>
                </c:pt>
                <c:pt idx="13">
                  <c:v>1596</c:v>
                </c:pt>
                <c:pt idx="14">
                  <c:v>1746</c:v>
                </c:pt>
                <c:pt idx="15">
                  <c:v>2945.25</c:v>
                </c:pt>
                <c:pt idx="16">
                  <c:v>432.4</c:v>
                </c:pt>
                <c:pt idx="17">
                  <c:v>858.85</c:v>
                </c:pt>
                <c:pt idx="18">
                  <c:v>5750</c:v>
                </c:pt>
                <c:pt idx="19">
                  <c:v>6600</c:v>
                </c:pt>
                <c:pt idx="20">
                  <c:v>210</c:v>
                </c:pt>
                <c:pt idx="21">
                  <c:v>1599</c:v>
                </c:pt>
                <c:pt idx="22">
                  <c:v>278.07</c:v>
                </c:pt>
                <c:pt idx="23">
                  <c:v>637</c:v>
                </c:pt>
                <c:pt idx="24">
                  <c:v>1009.1999999999999</c:v>
                </c:pt>
                <c:pt idx="25">
                  <c:v>490</c:v>
                </c:pt>
                <c:pt idx="26">
                  <c:v>600</c:v>
                </c:pt>
                <c:pt idx="27">
                  <c:v>1152</c:v>
                </c:pt>
                <c:pt idx="28">
                  <c:v>1734</c:v>
                </c:pt>
                <c:pt idx="29">
                  <c:v>1150</c:v>
                </c:pt>
                <c:pt idx="30">
                  <c:v>1061.5</c:v>
                </c:pt>
                <c:pt idx="31">
                  <c:v>8878</c:v>
                </c:pt>
                <c:pt idx="32">
                  <c:v>3900.7999999999997</c:v>
                </c:pt>
                <c:pt idx="33">
                  <c:v>5560</c:v>
                </c:pt>
                <c:pt idx="34">
                  <c:v>3604</c:v>
                </c:pt>
                <c:pt idx="35">
                  <c:v>360</c:v>
                </c:pt>
                <c:pt idx="36">
                  <c:v>234.5</c:v>
                </c:pt>
                <c:pt idx="37">
                  <c:v>1254</c:v>
                </c:pt>
                <c:pt idx="38">
                  <c:v>230.23000000000002</c:v>
                </c:pt>
                <c:pt idx="39">
                  <c:v>2018.3999999999999</c:v>
                </c:pt>
                <c:pt idx="40">
                  <c:v>1046.1500000000001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6-4180-AC6A-33C2FB3F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92591"/>
        <c:axId val="696789711"/>
      </c:lineChart>
      <c:catAx>
        <c:axId val="6967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9711"/>
        <c:crosses val="autoZero"/>
        <c:auto val="1"/>
        <c:lblAlgn val="ctr"/>
        <c:lblOffset val="100"/>
        <c:noMultiLvlLbl val="0"/>
      </c:catAx>
      <c:valAx>
        <c:axId val="6967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[Intro^Mto^Mdata^MAnaylsis^Min^MExcel^M-^MPractice^MFile (Recovered).xlsx]Sheet3!PivotTable7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Sheet3!$B$130:$B$131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Sheet3!$B$132:$B$147</c:f>
              <c:numCache>
                <c:formatCode>General</c:formatCode>
                <c:ptCount val="15"/>
                <c:pt idx="3">
                  <c:v>2544.73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6-4391-A185-1535ECCC4FB7}"/>
            </c:ext>
          </c:extLst>
        </c:ser>
        <c:ser>
          <c:idx val="1"/>
          <c:order val="1"/>
          <c:tx>
            <c:strRef>
              <c:f>Sheet3!$C$130:$C$131</c:f>
              <c:strCache>
                <c:ptCount val="1"/>
                <c:pt idx="0">
                  <c:v>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Sheet3!$C$132:$C$147</c:f>
              <c:numCache>
                <c:formatCode>General</c:formatCode>
                <c:ptCount val="15"/>
                <c:pt idx="4">
                  <c:v>3041.45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6-4391-A185-1535ECCC4FB7}"/>
            </c:ext>
          </c:extLst>
        </c:ser>
        <c:ser>
          <c:idx val="2"/>
          <c:order val="2"/>
          <c:tx>
            <c:strRef>
              <c:f>Sheet3!$D$130:$D$131</c:f>
              <c:strCache>
                <c:ptCount val="1"/>
                <c:pt idx="0">
                  <c:v>FL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Sheet3!$D$132:$D$147</c:f>
              <c:numCache>
                <c:formatCode>General</c:formatCode>
                <c:ptCount val="15"/>
                <c:pt idx="11">
                  <c:v>3618.02</c:v>
                </c:pt>
                <c:pt idx="14">
                  <c:v>4162.55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6-4391-A185-1535ECCC4FB7}"/>
            </c:ext>
          </c:extLst>
        </c:ser>
        <c:ser>
          <c:idx val="3"/>
          <c:order val="3"/>
          <c:tx>
            <c:strRef>
              <c:f>Sheet3!$E$130:$E$131</c:f>
              <c:strCache>
                <c:ptCount val="1"/>
                <c:pt idx="0">
                  <c:v>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Sheet3!$E$132:$E$147</c:f>
              <c:numCache>
                <c:formatCode>General</c:formatCode>
                <c:ptCount val="15"/>
                <c:pt idx="7">
                  <c:v>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6-4391-A185-1535ECCC4FB7}"/>
            </c:ext>
          </c:extLst>
        </c:ser>
        <c:ser>
          <c:idx val="4"/>
          <c:order val="4"/>
          <c:tx>
            <c:strRef>
              <c:f>Sheet3!$F$130:$F$131</c:f>
              <c:strCache>
                <c:ptCount val="1"/>
                <c:pt idx="0">
                  <c:v>IL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Sheet3!$F$132:$F$147</c:f>
              <c:numCache>
                <c:formatCode>General</c:formatCode>
                <c:ptCount val="15"/>
                <c:pt idx="10">
                  <c:v>5660.07</c:v>
                </c:pt>
                <c:pt idx="13">
                  <c:v>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6-4391-A185-1535ECCC4FB7}"/>
            </c:ext>
          </c:extLst>
        </c:ser>
        <c:ser>
          <c:idx val="5"/>
          <c:order val="5"/>
          <c:tx>
            <c:strRef>
              <c:f>Sheet3!$G$130:$G$131</c:f>
              <c:strCache>
                <c:ptCount val="1"/>
                <c:pt idx="0">
                  <c:v>NV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Sheet3!$G$132:$G$147</c:f>
              <c:numCache>
                <c:formatCode>General</c:formatCode>
                <c:ptCount val="15"/>
                <c:pt idx="1">
                  <c:v>1751</c:v>
                </c:pt>
                <c:pt idx="12">
                  <c:v>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C6-4391-A185-1535ECCC4FB7}"/>
            </c:ext>
          </c:extLst>
        </c:ser>
        <c:ser>
          <c:idx val="6"/>
          <c:order val="6"/>
          <c:tx>
            <c:strRef>
              <c:f>Sheet3!$H$130:$H$131</c:f>
              <c:strCache>
                <c:ptCount val="1"/>
                <c:pt idx="0">
                  <c:v>NY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Sheet3!$H$132:$H$147</c:f>
              <c:numCache>
                <c:formatCode>General</c:formatCode>
                <c:ptCount val="15"/>
                <c:pt idx="5">
                  <c:v>15906.1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C6-4391-A185-1535ECCC4FB7}"/>
            </c:ext>
          </c:extLst>
        </c:ser>
        <c:ser>
          <c:idx val="7"/>
          <c:order val="7"/>
          <c:tx>
            <c:strRef>
              <c:f>Sheet3!$I$130:$I$131</c:f>
              <c:strCache>
                <c:ptCount val="1"/>
                <c:pt idx="0">
                  <c:v>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Sheet3!$I$132:$I$147</c:f>
              <c:numCache>
                <c:formatCode>General</c:formatCode>
                <c:ptCount val="15"/>
                <c:pt idx="8">
                  <c:v>7452.45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C6-4391-A185-1535ECCC4FB7}"/>
            </c:ext>
          </c:extLst>
        </c:ser>
        <c:ser>
          <c:idx val="8"/>
          <c:order val="8"/>
          <c:tx>
            <c:strRef>
              <c:f>Sheet3!$J$130:$J$131</c:f>
              <c:strCache>
                <c:ptCount val="1"/>
                <c:pt idx="0">
                  <c:v>TN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Sheet3!$J$132:$J$147</c:f>
              <c:numCache>
                <c:formatCode>General</c:formatCode>
                <c:ptCount val="15"/>
                <c:pt idx="2">
                  <c:v>7092.7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C6-4391-A185-1535ECCC4FB7}"/>
            </c:ext>
          </c:extLst>
        </c:ser>
        <c:ser>
          <c:idx val="9"/>
          <c:order val="9"/>
          <c:tx>
            <c:strRef>
              <c:f>Sheet3!$K$130:$K$131</c:f>
              <c:strCache>
                <c:ptCount val="1"/>
                <c:pt idx="0">
                  <c:v>UT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Sheet3!$K$132:$K$147</c:f>
              <c:numCache>
                <c:formatCode>General</c:formatCode>
                <c:ptCount val="15"/>
                <c:pt idx="9">
                  <c:v>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C6-4391-A185-1535ECCC4FB7}"/>
            </c:ext>
          </c:extLst>
        </c:ser>
        <c:ser>
          <c:idx val="10"/>
          <c:order val="10"/>
          <c:tx>
            <c:strRef>
              <c:f>Sheet3!$L$130:$L$131</c:f>
              <c:strCache>
                <c:ptCount val="1"/>
                <c:pt idx="0">
                  <c:v>WA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Sheet3!$L$132:$L$147</c:f>
              <c:numCache>
                <c:formatCode>General</c:formatCode>
                <c:ptCount val="15"/>
                <c:pt idx="0">
                  <c:v>6594.03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C6-4391-A185-1535ECCC4FB7}"/>
            </c:ext>
          </c:extLst>
        </c:ser>
        <c:ser>
          <c:idx val="11"/>
          <c:order val="11"/>
          <c:tx>
            <c:strRef>
              <c:f>Sheet3!$M$130:$M$131</c:f>
              <c:strCache>
                <c:ptCount val="1"/>
                <c:pt idx="0">
                  <c:v>WI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Sheet3!$A$132:$A$147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Sheet3!$M$132:$M$147</c:f>
              <c:numCache>
                <c:formatCode>General</c:formatCode>
                <c:ptCount val="15"/>
                <c:pt idx="6">
                  <c:v>9111.75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C6-4391-A185-1535ECCC4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6785391"/>
        <c:axId val="696793071"/>
        <c:axId val="0"/>
      </c:bar3DChart>
      <c:catAx>
        <c:axId val="69678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93071"/>
        <c:crosses val="autoZero"/>
        <c:auto val="1"/>
        <c:lblAlgn val="ctr"/>
        <c:lblOffset val="100"/>
        <c:noMultiLvlLbl val="0"/>
      </c:catAx>
      <c:valAx>
        <c:axId val="6967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[Intro^Mto^Mdata^MAnaylsis^Min^MExcel^M-^MPractice^MFile (Recovered).xlsx]Pivot2!PivotTable8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Pivot2!$A$11:$A$15</c:f>
              <c:strCache>
                <c:ptCount val="4"/>
                <c:pt idx="0">
                  <c:v>Kosher Grocer</c:v>
                </c:pt>
                <c:pt idx="1">
                  <c:v>Fair Grocer</c:v>
                </c:pt>
                <c:pt idx="2">
                  <c:v>Rite Grocer</c:v>
                </c:pt>
                <c:pt idx="3">
                  <c:v>Gourmet Grocer</c:v>
                </c:pt>
              </c:strCache>
            </c:strRef>
          </c:cat>
          <c:val>
            <c:numRef>
              <c:f>Pivot2!$B$11:$B$15</c:f>
              <c:numCache>
                <c:formatCode>General</c:formatCode>
                <c:ptCount val="4"/>
                <c:pt idx="0">
                  <c:v>14065763</c:v>
                </c:pt>
                <c:pt idx="1">
                  <c:v>13769681</c:v>
                </c:pt>
                <c:pt idx="2">
                  <c:v>13493482</c:v>
                </c:pt>
                <c:pt idx="3">
                  <c:v>13219917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8-41B6-89FD-D384806F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775727"/>
        <c:axId val="704775247"/>
      </c:barChart>
      <c:catAx>
        <c:axId val="70477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5247"/>
        <c:crosses val="autoZero"/>
        <c:auto val="1"/>
        <c:lblAlgn val="ctr"/>
        <c:lblOffset val="100"/>
        <c:noMultiLvlLbl val="0"/>
      </c:catAx>
      <c:valAx>
        <c:axId val="7047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[Intro^Mto^Mdata^MAnaylsis^Min^MExcel^M-^MPractice^MFile (Recovered).xlsx]Pivot2!PivotTable3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Pivot2!$A$4:$A$8</c:f>
              <c:strCache>
                <c:ptCount val="4"/>
                <c:pt idx="0">
                  <c:v>Downtown</c:v>
                </c:pt>
                <c:pt idx="1">
                  <c:v>Midtown</c:v>
                </c:pt>
                <c:pt idx="2">
                  <c:v>Suburb</c:v>
                </c:pt>
                <c:pt idx="3">
                  <c:v>Uptown</c:v>
                </c:pt>
              </c:strCache>
            </c:strRef>
          </c:cat>
          <c:val>
            <c:numRef>
              <c:f>Pivot2!$B$4:$B$8</c:f>
              <c:numCache>
                <c:formatCode>General</c:formatCode>
                <c:ptCount val="4"/>
                <c:pt idx="0">
                  <c:v>13676863</c:v>
                </c:pt>
                <c:pt idx="1">
                  <c:v>13522646</c:v>
                </c:pt>
                <c:pt idx="2">
                  <c:v>13823569</c:v>
                </c:pt>
                <c:pt idx="3">
                  <c:v>13525765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0-48E2-B8E4-ABCA37CD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770447"/>
        <c:axId val="704770927"/>
      </c:lineChart>
      <c:catAx>
        <c:axId val="7047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0927"/>
        <c:crosses val="autoZero"/>
        <c:auto val="1"/>
        <c:lblAlgn val="ctr"/>
        <c:lblOffset val="100"/>
        <c:noMultiLvlLbl val="0"/>
      </c:catAx>
      <c:valAx>
        <c:axId val="7047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324035</xdr:colOff>
      <xdr:row>59</xdr:row>
      <xdr:rowOff>186766</xdr:rowOff>
    </xdr:from>
    <xdr:to>
      <xdr:col>10</xdr:col>
      <xdr:colOff>289484</xdr:colOff>
      <xdr:row>83</xdr:row>
      <xdr:rowOff>45571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28369-709D-F93A-1897-BE5166AD3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9739</xdr:colOff>
      <xdr:row>15</xdr:row>
      <xdr:rowOff>0</xdr:rowOff>
    </xdr:from>
    <xdr:to>
      <xdr:col>11</xdr:col>
      <xdr:colOff>0</xdr:colOff>
      <xdr:row>16</xdr:row>
      <xdr:rowOff>164715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618402" y="2806688"/>
          <a:ext cx="3162907" cy="354224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27432" bIns="0" anchor="t" upright="1"/>
        <a:lstStyle/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Look up</a:t>
          </a:r>
        </a:p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 Expenses by Division and Category</a:t>
          </a:r>
        </a:p>
      </xdr:txBody>
    </xdr:sp>
    <xdr:clientData/>
  </xdr:twoCellAnchor>
  <xdr:twoCellAnchor>
    <xdr:from>
      <xdr:col>7</xdr:col>
      <xdr:colOff>229616</xdr:colOff>
      <xdr:row>2</xdr:row>
      <xdr:rowOff>189867</xdr:rowOff>
    </xdr:from>
    <xdr:to>
      <xdr:col>9</xdr:col>
      <xdr:colOff>1054206</xdr:colOff>
      <xdr:row>4</xdr:row>
      <xdr:rowOff>164752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604288" y="850446"/>
          <a:ext cx="2078442" cy="35826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27432" bIns="0" anchor="t" upright="1"/>
        <a:lstStyle/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Look up </a:t>
          </a:r>
        </a:p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TOTAL Expenses by Category</a:t>
          </a:r>
        </a:p>
      </xdr:txBody>
    </xdr:sp>
    <xdr:clientData/>
  </xdr:twoCellAnchor>
  <xdr:twoCellAnchor>
    <xdr:from>
      <xdr:col>8</xdr:col>
      <xdr:colOff>8854</xdr:colOff>
      <xdr:row>9</xdr:row>
      <xdr:rowOff>12017</xdr:rowOff>
    </xdr:from>
    <xdr:to>
      <xdr:col>9</xdr:col>
      <xdr:colOff>1054206</xdr:colOff>
      <xdr:row>11</xdr:row>
      <xdr:rowOff>0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618140" y="1721376"/>
          <a:ext cx="2068659" cy="344977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27432" bIns="0" anchor="t" upright="1"/>
        <a:lstStyle/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Look up </a:t>
          </a:r>
        </a:p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AVG. Expenses by Category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344469</xdr:colOff>
      <xdr:row>25</xdr:row>
      <xdr:rowOff>63802</xdr:rowOff>
    </xdr:from>
    <xdr:to>
      <xdr:col>4</xdr:col>
      <xdr:colOff>983418</xdr:colOff>
      <xdr:row>39</xdr:row>
      <xdr:rowOff>53222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58379-9838-2C53-F293-53598B3CD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514084</xdr:colOff>
      <xdr:row>1</xdr:row>
      <xdr:rowOff>139265</xdr:rowOff>
    </xdr:from>
    <xdr:to>
      <xdr:col>10</xdr:col>
      <xdr:colOff>503838</xdr:colOff>
      <xdr:row>17</xdr:row>
      <xdr:rowOff>101091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4350" y="327025"/>
          <a:ext cx="6403214" cy="2917448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138544</xdr:colOff>
      <xdr:row>2</xdr:row>
      <xdr:rowOff>16493</xdr:rowOff>
    </xdr:from>
    <xdr:to>
      <xdr:col>10</xdr:col>
      <xdr:colOff>115453</xdr:colOff>
      <xdr:row>19</xdr:row>
      <xdr:rowOff>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A7CFF-3FB3-AB89-552C-F56B83FE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155039</xdr:colOff>
      <xdr:row>23</xdr:row>
      <xdr:rowOff>88075</xdr:rowOff>
    </xdr:from>
    <xdr:to>
      <xdr:col>8</xdr:col>
      <xdr:colOff>644897</xdr:colOff>
      <xdr:row>36</xdr:row>
      <xdr:rowOff>151080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EE18C-FCB0-64DB-D40C-1E3C4665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107208</xdr:colOff>
      <xdr:row>90</xdr:row>
      <xdr:rowOff>164935</xdr:rowOff>
    </xdr:from>
    <xdr:to>
      <xdr:col>10</xdr:col>
      <xdr:colOff>379350</xdr:colOff>
      <xdr:row>118</xdr:row>
      <xdr:rowOff>151081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2BF76-963B-47B7-D8A6-F5FFEA7E0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1489808</xdr:colOff>
      <xdr:row>149</xdr:row>
      <xdr:rowOff>127000</xdr:rowOff>
    </xdr:from>
    <xdr:to>
      <xdr:col>10</xdr:col>
      <xdr:colOff>263769</xdr:colOff>
      <xdr:row>168</xdr:row>
      <xdr:rowOff>23446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81B7C-11CF-0146-00F0-86ADDC456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561259</xdr:colOff>
      <xdr:row>11</xdr:row>
      <xdr:rowOff>102418</xdr:rowOff>
    </xdr:from>
    <xdr:to>
      <xdr:col>7</xdr:col>
      <xdr:colOff>436989</xdr:colOff>
      <xdr:row>23</xdr:row>
      <xdr:rowOff>26491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2E431-FEE5-4AAE-89A4-8F227F1B6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684161</xdr:colOff>
      <xdr:row>0</xdr:row>
      <xdr:rowOff>102419</xdr:rowOff>
    </xdr:from>
    <xdr:to>
      <xdr:col>7</xdr:col>
      <xdr:colOff>334570</xdr:colOff>
      <xdr:row>11</xdr:row>
      <xdr:rowOff>67459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97F17-DB8D-87B1-0664-5BCC200B6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earnitanywhere-my.sharepoint.com/Users/Karim/Documents/Book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Users\04-02.CLASSROOM.000\Desktop\Excel%2520Power%2520User%2520Course\Retrieving%2520Data%2520-%25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In List"/>
      <sheetName val="LotteryTable"/>
      <sheetName val="Lottery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Products"/>
      <sheetName val="Index Match"/>
      <sheetName val="Payroll"/>
      <sheetName val="Examine Functions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93.883110879629" createdVersion="8" refreshedVersion="8" minRefreshableVersion="3" recordCount="37" xr:uid="{C42A4420-D7DC-4ABB-AC7A-3A4A3B9AACA0}">
  <cacheSource type="worksheet">
    <worksheetSource name="Table4"/>
  </cacheSource>
  <cacheFields count="9">
    <cacheField name="Emp ID" numFmtId="0">
      <sharedItems containsSemiMixedTypes="0" containsString="0" containsNumber="1" containsInteger="1" minValue="1054" maxValue="1999"/>
    </cacheField>
    <cacheField name="Last Name" numFmtId="0">
      <sharedItems/>
    </cacheField>
    <cacheField name="First Name" numFmtId="0">
      <sharedItems count="35">
        <s v="Tommie"/>
        <s v="Sandrae"/>
        <s v="Kendrick"/>
        <s v="Brent"/>
        <s v="Frank"/>
        <s v="Theo"/>
        <s v="Joe"/>
        <s v="Rob"/>
        <s v="Randy"/>
        <s v="Mark"/>
        <s v="Isolde"/>
        <s v="Tuome"/>
        <s v="Pam"/>
        <s v="Daou'd"/>
        <s v="Tadeuz"/>
        <s v="Ellen"/>
        <s v="Maria"/>
        <s v="Jessica"/>
        <s v="Judy"/>
        <s v="Linda"/>
        <s v="Tom"/>
        <s v="Jean"/>
        <s v="Janet"/>
        <s v="Melia"/>
        <s v="Howard"/>
        <s v="Eileen"/>
        <s v="Sheryl"/>
        <s v="Gail"/>
        <s v="Ursula"/>
        <s v="Sherrie"/>
        <s v="Melissa"/>
        <s v="Tammy"/>
        <s v="Katie"/>
        <s v="Katherine"/>
        <s v="Larry"/>
      </sharedItems>
    </cacheField>
    <cacheField name="Dept" numFmtId="0">
      <sharedItems count="6">
        <s v="MK"/>
        <s v="MF"/>
        <s v="AC"/>
        <s v="HR"/>
        <s v="AD"/>
        <s v="AT"/>
      </sharedItems>
    </cacheField>
    <cacheField name="E-mail" numFmtId="0">
      <sharedItems/>
    </cacheField>
    <cacheField name="Phone Ext" numFmtId="0">
      <sharedItems containsSemiMixedTypes="0" containsString="0" containsNumber="1" containsInteger="1" minValue="101" maxValue="428"/>
    </cacheField>
    <cacheField name="Location" numFmtId="0">
      <sharedItems count="3">
        <s v="Building 1"/>
        <s v="Building 2"/>
        <s v="Building 3"/>
      </sharedItems>
    </cacheField>
    <cacheField name="Hire Date" numFmtId="14">
      <sharedItems containsSemiMixedTypes="0" containsNonDate="0" containsDate="1" containsString="0" minDate="2001-02-07T00:00:00" maxDate="2021-07-03T00:00:00"/>
    </cacheField>
    <cacheField name="Pay Rate" numFmtId="164">
      <sharedItems containsSemiMixedTypes="0" containsString="0" containsNumber="1" minValue="20.224401476642818" maxValue="36.76047319596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93.905806944444" createdVersion="8" refreshedVersion="8" minRefreshableVersion="3" recordCount="48" xr:uid="{726784F4-0556-49F4-AC53-B47A81CB7D5D}">
  <cacheSource type="worksheet">
    <worksheetSource name="StoreSales"/>
  </cacheSource>
  <cacheFields count="4">
    <cacheField name="Store Name" numFmtId="0">
      <sharedItems count="4">
        <s v="Fair Grocer"/>
        <s v="Kosher Grocer"/>
        <s v="Gourmet Grocer"/>
        <s v="Rite Grocer"/>
      </sharedItems>
    </cacheField>
    <cacheField name="Region" numFmtId="0">
      <sharedItems count="4">
        <s v="Uptown"/>
        <s v="Midtown"/>
        <s v="Suburb"/>
        <s v="Downtown"/>
      </sharedItems>
    </cacheField>
    <cacheField name="Report_Date" numFmtId="14">
      <sharedItems containsSemiMixedTypes="0" containsNonDate="0" containsDate="1" containsString="0" minDate="2021-03-31T00:00:00" maxDate="2021-10-01T00:00:00"/>
    </cacheField>
    <cacheField name="Reported_Sales" numFmtId="44">
      <sharedItems containsSemiMixedTypes="0" containsString="0" containsNumber="1" containsInteger="1" minValue="856208" maxValue="14992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93.91553298611" createdVersion="8" refreshedVersion="8" minRefreshableVersion="3" recordCount="58" xr:uid="{D5BECBE7-329A-44A9-9362-B59AFFEE27A0}">
  <cacheSource type="worksheet">
    <worksheetSource ref="B3:G61" sheet="Database Functions"/>
  </cacheSource>
  <cacheFields count="6">
    <cacheField name="Division" numFmtId="0">
      <sharedItems/>
    </cacheField>
    <cacheField name="Category" numFmtId="171">
      <sharedItems count="15">
        <s v="Technical Support"/>
        <s v="Telephone"/>
        <s v="Copying"/>
        <s v="Overhead"/>
        <s v="Software"/>
        <s v="Maintenance"/>
        <s v="Supplies"/>
        <s v="Telemarketing"/>
        <s v="Contractors"/>
        <s v="Consultants"/>
        <s v="Rent"/>
        <s v="Miscellaneous"/>
        <s v="Advertising"/>
        <s v="Clerical Support"/>
        <s v="Salaries"/>
      </sharedItems>
    </cacheField>
    <cacheField name="January" numFmtId="170">
      <sharedItems containsSemiMixedTypes="0" containsString="0" containsNumber="1" containsInteger="1" minValue="300" maxValue="72000"/>
    </cacheField>
    <cacheField name="February" numFmtId="170">
      <sharedItems containsSemiMixedTypes="0" containsString="0" containsNumber="1" containsInteger="1" minValue="100" maxValue="70000"/>
    </cacheField>
    <cacheField name="March" numFmtId="170">
      <sharedItems containsSemiMixedTypes="0" containsString="0" containsNumber="1" containsInteger="1" minValue="150" maxValue="70000"/>
    </cacheField>
    <cacheField name="Total Expenses" numFmtId="170">
      <sharedItems containsSemiMixedTypes="0" containsString="0" containsNumber="1" containsInteger="1" minValue="550" maxValue="2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93.927817245371" createdVersion="8" refreshedVersion="8" minRefreshableVersion="3" recordCount="132" xr:uid="{0995483A-65C0-4877-B7D8-2F898486B94B}">
  <cacheSource type="worksheet">
    <worksheetSource name="Table6"/>
  </cacheSource>
  <cacheFields count="6">
    <cacheField name="House" numFmtId="0">
      <sharedItems count="132">
        <s v="House104"/>
        <s v="House110"/>
        <s v="House116"/>
        <s v="House122"/>
        <s v="House128"/>
        <s v="House14"/>
        <s v="House2"/>
        <s v="House20"/>
        <s v="House26"/>
        <s v="House32"/>
        <s v="House38"/>
        <s v="House44"/>
        <s v="House50"/>
        <s v="House56"/>
        <s v="House62"/>
        <s v="House68"/>
        <s v="House74"/>
        <s v="House8"/>
        <s v="House80"/>
        <s v="House86"/>
        <s v="House92"/>
        <s v="House98"/>
        <s v="House102"/>
        <s v="House108"/>
        <s v="House114"/>
        <s v="House12"/>
        <s v="House120"/>
        <s v="House126"/>
        <s v="House132"/>
        <s v="House18"/>
        <s v="House24"/>
        <s v="House30"/>
        <s v="House36"/>
        <s v="House42"/>
        <s v="House48"/>
        <s v="House54"/>
        <s v="House6"/>
        <s v="House60"/>
        <s v="House66"/>
        <s v="House72"/>
        <s v="House78"/>
        <s v="House84"/>
        <s v="House90"/>
        <s v="House96"/>
        <s v="House10"/>
        <s v="House100"/>
        <s v="House106"/>
        <s v="House112"/>
        <s v="House118"/>
        <s v="House124"/>
        <s v="House130"/>
        <s v="House16"/>
        <s v="House22"/>
        <s v="House28"/>
        <s v="House34"/>
        <s v="House4"/>
        <s v="House40"/>
        <s v="House46"/>
        <s v="House52"/>
        <s v="House58"/>
        <s v="House64"/>
        <s v="House70"/>
        <s v="House76"/>
        <s v="House82"/>
        <s v="House88"/>
        <s v="House94"/>
        <s v="House1"/>
        <s v="House103"/>
        <s v="House109"/>
        <s v="House115"/>
        <s v="House121"/>
        <s v="House127"/>
        <s v="House13"/>
        <s v="House19"/>
        <s v="House25"/>
        <s v="House31"/>
        <s v="House37"/>
        <s v="House43"/>
        <s v="House49"/>
        <s v="House55"/>
        <s v="House61"/>
        <s v="House67"/>
        <s v="House7"/>
        <s v="House73"/>
        <s v="House79"/>
        <s v="House85"/>
        <s v="House91"/>
        <s v="House97"/>
        <s v="House101"/>
        <s v="House107"/>
        <s v="House11"/>
        <s v="House113"/>
        <s v="House119"/>
        <s v="House125"/>
        <s v="House131"/>
        <s v="House17"/>
        <s v="House23"/>
        <s v="House29"/>
        <s v="House35"/>
        <s v="House41"/>
        <s v="House47"/>
        <s v="House5"/>
        <s v="House53"/>
        <s v="House59"/>
        <s v="House65"/>
        <s v="House71"/>
        <s v="House77"/>
        <s v="House83"/>
        <s v="House89"/>
        <s v="House95"/>
        <s v="House105"/>
        <s v="House111"/>
        <s v="House117"/>
        <s v="House123"/>
        <s v="House129"/>
        <s v="House15"/>
        <s v="House21"/>
        <s v="House27"/>
        <s v="House3"/>
        <s v="House33"/>
        <s v="House39"/>
        <s v="House45"/>
        <s v="House51"/>
        <s v="House57"/>
        <s v="House63"/>
        <s v="House69"/>
        <s v="House75"/>
        <s v="House81"/>
        <s v="House87"/>
        <s v="House9"/>
        <s v="House93"/>
        <s v="House99"/>
      </sharedItems>
    </cacheField>
    <cacheField name="Listing Price" numFmtId="165">
      <sharedItems containsSemiMixedTypes="0" containsString="0" containsNumber="1" containsInteger="1" minValue="79000" maxValue="158250"/>
    </cacheField>
    <cacheField name="Town" numFmtId="0">
      <sharedItems count="6">
        <s v="Camillus"/>
        <s v="Cicero"/>
        <s v="Dewitt"/>
        <s v="Fayetteville"/>
        <s v="Jamesville"/>
        <s v="Manlius"/>
      </sharedItems>
    </cacheField>
    <cacheField name="Square Feet" numFmtId="165">
      <sharedItems containsSemiMixedTypes="0" containsString="0" containsNumber="1" containsInteger="1" minValue="1580" maxValue="3165" count="115">
        <n v="2665"/>
        <n v="2745"/>
        <n v="3105"/>
        <n v="2005"/>
        <n v="2485"/>
        <n v="1900"/>
        <n v="2640"/>
        <n v="2380"/>
        <n v="2860"/>
        <n v="2850"/>
        <n v="1690"/>
        <n v="2170"/>
        <n v="2650"/>
        <n v="2655"/>
        <n v="3015"/>
        <n v="1915"/>
        <n v="2395"/>
        <n v="3000"/>
        <n v="2875"/>
        <n v="2865"/>
        <n v="1705"/>
        <n v="2185"/>
        <n v="2505"/>
        <n v="2985"/>
        <n v="1740"/>
        <n v="1845"/>
        <n v="2325"/>
        <n v="2805"/>
        <n v="2220"/>
        <n v="2700"/>
        <n v="2730"/>
        <n v="3090"/>
        <n v="2010"/>
        <n v="2490"/>
        <n v="2970"/>
        <n v="2880"/>
        <n v="2895"/>
        <n v="1755"/>
        <n v="2235"/>
        <n v="2715"/>
        <n v="2025"/>
        <n v="1580"/>
        <n v="2345"/>
        <n v="2825"/>
        <n v="1685"/>
        <n v="2165"/>
        <n v="2645"/>
        <n v="2060"/>
        <n v="2540"/>
        <n v="2610"/>
        <n v="2760"/>
        <n v="1850"/>
        <n v="2330"/>
        <n v="2810"/>
        <n v="2775"/>
        <n v="1595"/>
        <n v="2075"/>
        <n v="2555"/>
        <n v="2625"/>
        <n v="1865"/>
        <n v="2580"/>
        <n v="2585"/>
        <n v="2685"/>
        <n v="3045"/>
        <n v="1925"/>
        <n v="2405"/>
        <n v="1820"/>
        <n v="2300"/>
        <n v="2780"/>
        <n v="2790"/>
        <n v="1610"/>
        <n v="2090"/>
        <n v="2570"/>
        <n v="2595"/>
        <n v="2955"/>
        <n v="1835"/>
        <n v="2940"/>
        <n v="2315"/>
        <n v="2795"/>
        <n v="1625"/>
        <n v="2105"/>
        <n v="2425"/>
        <n v="2905"/>
        <n v="1660"/>
        <n v="2925"/>
        <n v="1765"/>
        <n v="2245"/>
        <n v="2725"/>
        <n v="2140"/>
        <n v="2620"/>
        <n v="2670"/>
        <n v="3030"/>
        <n v="1930"/>
        <n v="2410"/>
        <n v="2820"/>
        <n v="2890"/>
        <n v="2835"/>
        <n v="1675"/>
        <n v="2155"/>
        <n v="2635"/>
        <n v="1945"/>
        <n v="3165"/>
        <n v="2085"/>
        <n v="2565"/>
        <n v="1980"/>
        <n v="2460"/>
        <n v="2910"/>
        <n v="1770"/>
        <n v="2250"/>
        <n v="3075"/>
        <n v="1995"/>
        <n v="2475"/>
        <n v="3060"/>
        <n v="1785"/>
        <n v="2265"/>
      </sharedItems>
    </cacheField>
    <cacheField name="Bedrooms" numFmtId="0">
      <sharedItems containsSemiMixedTypes="0" containsString="0" containsNumber="1" containsInteger="1" minValue="2" maxValue="4"/>
    </cacheField>
    <cacheField name="Bathrooms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94.487573611113" createdVersion="8" refreshedVersion="8" minRefreshableVersion="3" recordCount="5" xr:uid="{DD25CDE6-AB4C-4077-8A83-B54DDB1FF640}">
  <cacheSource type="worksheet">
    <worksheetSource name="Table7"/>
  </cacheSource>
  <cacheFields count="5">
    <cacheField name="Salesperson" numFmtId="0">
      <sharedItems count="5">
        <s v="R.Smith"/>
        <s v="H. James"/>
        <s v="S.O'Brian"/>
        <s v="L. Carrie"/>
        <s v="K. Dunn"/>
      </sharedItems>
    </cacheField>
    <cacheField name="Week 1" numFmtId="167">
      <sharedItems containsSemiMixedTypes="0" containsString="0" containsNumber="1" containsInteger="1" minValue="2330" maxValue="5600"/>
    </cacheField>
    <cacheField name="Week 2" numFmtId="167">
      <sharedItems containsSemiMixedTypes="0" containsString="0" containsNumber="1" containsInteger="1" minValue="2320" maxValue="6510"/>
    </cacheField>
    <cacheField name="Week 3" numFmtId="167">
      <sharedItems containsSemiMixedTypes="0" containsString="0" containsNumber="1" containsInteger="1" minValue="2560" maxValue="5660"/>
    </cacheField>
    <cacheField name="Week 4" numFmtId="167">
      <sharedItems containsSemiMixedTypes="0" containsString="0" containsNumber="1" containsInteger="1" minValue="2320" maxValue="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94.491948958334" createdVersion="8" refreshedVersion="8" minRefreshableVersion="3" recordCount="65" xr:uid="{DA6A8F5E-B4AA-4842-9D3B-EE26BA3317E4}">
  <cacheSource type="worksheet">
    <worksheetSource ref="A3:V68" sheet="Data"/>
  </cacheSource>
  <cacheFields count="22">
    <cacheField name="Order ID" numFmtId="0">
      <sharedItems containsSemiMixedTypes="0" containsString="0" containsNumber="1" containsInteger="1" minValue="1368" maxValue="1432"/>
    </cacheField>
    <cacheField name="Order Date" numFmtId="173">
      <sharedItems containsSemiMixedTypes="0" containsNonDate="0" containsDate="1" containsString="0" minDate="2023-12-01T00:00:00" maxDate="2023-12-30T00:00:00"/>
    </cacheField>
    <cacheField name="Company ID" numFmtId="0">
      <sharedItems containsSemiMixedTypes="0" containsString="0" containsNumber="1" containsInteger="1" minValue="1" maxValue="29"/>
    </cacheField>
    <cacheField name="Company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 count="12"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Country/Region" numFmtId="0">
      <sharedItems count="1">
        <s v="USA"/>
      </sharedItems>
    </cacheField>
    <cacheField name="Salesperson" numFmtId="0">
      <sharedItems/>
    </cacheField>
    <cacheField name="Region" numFmtId="0">
      <sharedItems count="4">
        <s v="West"/>
        <s v="East"/>
        <s v="North"/>
        <s v="South"/>
      </sharedItems>
    </cacheField>
    <cacheField name="Shipped Date" numFmtId="173">
      <sharedItems containsSemiMixedTypes="0" containsNonDate="0" containsDate="1" containsString="0" minDate="2023-12-03T00:00:00" maxDate="2024-01-01T00:00:00"/>
    </cacheField>
    <cacheField name="Shipper Name" numFmtId="0">
      <sharedItems count="3">
        <s v="Shipping Company B"/>
        <s v="Shipping Company A"/>
        <s v="Shipping Company C"/>
      </sharedItems>
    </cacheField>
    <cacheField name="Ship Name" numFmtId="0">
      <sharedItems count="15">
        <s v="Karen Toh"/>
        <s v="Christina Lee"/>
        <s v="John Edwards"/>
        <s v="Elizabeth Andersen"/>
        <s v="Soo Jung Lee"/>
        <s v="Thomas Axerr"/>
        <s v="Francisco Pérez-Olaeta"/>
        <s v="Amritansh Raghav"/>
        <s v="Roland Wacker"/>
        <s v="Ming-Yang Xie"/>
        <s v="Peter Krschne"/>
        <s v="Anna Bedecs"/>
        <s v="Sven Mortensen"/>
        <s v="John Rodman"/>
        <s v="Run Liu"/>
      </sharedItems>
    </cacheField>
    <cacheField name="Ship City" numFmtId="0">
      <sharedItems/>
    </cacheField>
    <cacheField name="Ship State" numFmtId="0">
      <sharedItems/>
    </cacheField>
    <cacheField name="Ship Country/Region" numFmtId="0">
      <sharedItems/>
    </cacheField>
    <cacheField name="Product Name" numFmtId="0">
      <sharedItems count="24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cones"/>
        <s v="Olive Oil"/>
        <s v="Marmalade"/>
        <s v="Long Grain Rice"/>
        <s v="Syrup"/>
        <s v="Almonds"/>
        <s v="Fruit Cocktail"/>
        <s v="Gnocchi"/>
      </sharedItems>
    </cacheField>
    <cacheField name="Category" numFmtId="0">
      <sharedItems/>
    </cacheField>
    <cacheField name="Unit Price" numFmtId="164">
      <sharedItems containsSemiMixedTypes="0" containsString="0" containsNumber="1" minValue="2.99" maxValue="81"/>
    </cacheField>
    <cacheField name="Quantity" numFmtId="0">
      <sharedItems containsSemiMixedTypes="0" containsString="0" containsNumber="1" containsInteger="1" minValue="10" maxValue="100"/>
    </cacheField>
    <cacheField name="Revenue" numFmtId="164">
      <sharedItems containsSemiMixedTypes="0" containsString="0" containsNumber="1" minValue="35.880000000000003" maxValue="5022" count="57">
        <n v="266"/>
        <n v="210"/>
        <n v="2430"/>
        <n v="4399"/>
        <n v="262.5"/>
        <n v="1746"/>
        <n v="2806"/>
        <n v="257.59999999999997"/>
        <n v="892.4"/>
        <n v="293.25"/>
        <n v="858.85"/>
        <n v="1000"/>
        <n v="874"/>
        <n v="459"/>
        <n v="278.07"/>
        <n v="2944"/>
        <n v="2100"/>
        <n v="1584"/>
        <n v="552"/>
        <n v="234.5"/>
        <n v="143.52000000000001"/>
        <n v="1152"/>
        <n v="3772"/>
        <n v="50.830000000000005"/>
        <n v="366.7"/>
        <n v="459.99999999999994"/>
        <n v="1657.5"/>
        <n v="626.4"/>
        <n v="1190"/>
        <n v="3280"/>
        <n v="432.4"/>
        <n v="990"/>
        <n v="1046.1500000000001"/>
        <n v="694.80000000000007"/>
        <n v="1821.6"/>
        <n v="140"/>
        <n v="1275"/>
        <n v="5022"/>
        <n v="637"/>
        <n v="1009.1999999999999"/>
        <n v="490"/>
        <n v="1160"/>
        <n v="810"/>
        <n v="336"/>
        <n v="3240"/>
        <n v="1619.1999999999998"/>
        <n v="4232"/>
        <n v="328.1"/>
        <n v="522.75"/>
        <n v="854.25"/>
        <n v="1628"/>
        <n v="600"/>
        <n v="1599"/>
        <n v="360"/>
        <n v="3604"/>
        <n v="1254"/>
        <n v="35.880000000000003"/>
      </sharedItems>
    </cacheField>
    <cacheField name="Shipping Fee" numFmtId="164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529"/>
    <s v="Kellerman"/>
    <x v="0"/>
    <x v="0"/>
    <s v="tomk"/>
    <n v="129"/>
    <x v="0"/>
    <d v="2010-01-25T00:00:00"/>
    <n v="36.76047319596379"/>
  </r>
  <r>
    <n v="1299"/>
    <s v="Simpson"/>
    <x v="1"/>
    <x v="1"/>
    <s v="sandraes"/>
    <n v="127"/>
    <x v="0"/>
    <d v="2012-12-18T00:00:00"/>
    <n v="36.358152121831047"/>
  </r>
  <r>
    <n v="1078"/>
    <s v="Hapsbuch"/>
    <x v="2"/>
    <x v="2"/>
    <s v="kendrickh"/>
    <n v="101"/>
    <x v="1"/>
    <d v="2009-03-29T00:00:00"/>
    <n v="35.093078297663361"/>
  </r>
  <r>
    <n v="1293"/>
    <s v="Cronwith"/>
    <x v="3"/>
    <x v="3"/>
    <s v="brentc"/>
    <n v="205"/>
    <x v="2"/>
    <d v="2007-09-12T00:00:00"/>
    <n v="34.790615088923452"/>
  </r>
  <r>
    <n v="1673"/>
    <s v="Boughton"/>
    <x v="4"/>
    <x v="4"/>
    <s v="fboughton"/>
    <n v="112"/>
    <x v="1"/>
    <d v="2015-03-23T00:00:00"/>
    <n v="34.737713847797657"/>
  </r>
  <r>
    <n v="1656"/>
    <s v="Kourios"/>
    <x v="5"/>
    <x v="1"/>
    <s v="theok"/>
    <n v="149"/>
    <x v="0"/>
    <d v="2010-12-11T00:00:00"/>
    <n v="34.594860632050001"/>
  </r>
  <r>
    <n v="1056"/>
    <s v="Gonzales"/>
    <x v="6"/>
    <x v="5"/>
    <s v="joeg"/>
    <n v="121"/>
    <x v="0"/>
    <d v="2002-10-22T00:00:00"/>
    <n v="34.525388617350792"/>
  </r>
  <r>
    <n v="1964"/>
    <s v="Corwick"/>
    <x v="7"/>
    <x v="2"/>
    <s v="robertc"/>
    <n v="108"/>
    <x v="1"/>
    <d v="2014-11-14T00:00:00"/>
    <n v="32.746626443985036"/>
  </r>
  <r>
    <n v="1302"/>
    <s v="Sindole"/>
    <x v="8"/>
    <x v="0"/>
    <s v="randys"/>
    <n v="139"/>
    <x v="0"/>
    <d v="2007-08-04T00:00:00"/>
    <n v="31.941259411760427"/>
  </r>
  <r>
    <n v="1284"/>
    <s v="Bellwood"/>
    <x v="4"/>
    <x v="0"/>
    <s v="frankb"/>
    <n v="124"/>
    <x v="0"/>
    <d v="2008-01-02T00:00:00"/>
    <n v="31.521433991091691"/>
  </r>
  <r>
    <n v="1723"/>
    <s v="Sammler"/>
    <x v="9"/>
    <x v="0"/>
    <s v="marks"/>
    <n v="145"/>
    <x v="0"/>
    <d v="2001-02-07T00:00:00"/>
    <n v="30.633823369091417"/>
  </r>
  <r>
    <n v="1721"/>
    <s v="Alstain"/>
    <x v="10"/>
    <x v="3"/>
    <s v="isoldea"/>
    <n v="102"/>
    <x v="2"/>
    <d v="2013-08-03T00:00:00"/>
    <n v="30.530481883132325"/>
  </r>
  <r>
    <n v="1329"/>
    <s v="Vuanuo"/>
    <x v="11"/>
    <x v="2"/>
    <s v="tuomev"/>
    <n v="151"/>
    <x v="1"/>
    <d v="2012-02-20T00:00:00"/>
    <n v="30.059453552217725"/>
  </r>
  <r>
    <n v="1509"/>
    <s v="Kegler"/>
    <x v="12"/>
    <x v="5"/>
    <s v="pamk"/>
    <n v="135"/>
    <x v="0"/>
    <d v="2008-06-16T00:00:00"/>
    <n v="28.504920646844454"/>
  </r>
  <r>
    <n v="1814"/>
    <s v="Al-Sabah"/>
    <x v="13"/>
    <x v="3"/>
    <s v="daouda"/>
    <n v="103"/>
    <x v="2"/>
    <d v="2012-03-01T00:00:00"/>
    <n v="28.314886343881007"/>
  </r>
  <r>
    <n v="1333"/>
    <s v="Szcznyck"/>
    <x v="14"/>
    <x v="3"/>
    <s v="tadeuzs"/>
    <n v="122"/>
    <x v="2"/>
    <d v="2013-04-13T00:00:00"/>
    <n v="28.040146247387376"/>
  </r>
  <r>
    <n v="1310"/>
    <s v="Smith"/>
    <x v="15"/>
    <x v="1"/>
    <s v="ellens"/>
    <n v="137"/>
    <x v="0"/>
    <d v="2009-10-01T00:00:00"/>
    <n v="27.748133280634171"/>
  </r>
  <r>
    <n v="1995"/>
    <s v="Mivelli"/>
    <x v="16"/>
    <x v="5"/>
    <s v="mariam"/>
    <n v="198"/>
    <x v="0"/>
    <d v="2021-02-26T00:00:00"/>
    <n v="27.273205533671039"/>
  </r>
  <r>
    <n v="1990"/>
    <s v="Chang"/>
    <x v="17"/>
    <x v="1"/>
    <s v="jessc"/>
    <n v="198"/>
    <x v="0"/>
    <d v="2021-02-11T00:00:00"/>
    <n v="27.176260395039776"/>
  </r>
  <r>
    <n v="1983"/>
    <s v="Corwick"/>
    <x v="18"/>
    <x v="5"/>
    <s v="judyc"/>
    <n v="154"/>
    <x v="0"/>
    <d v="2020-06-25T00:00:00"/>
    <n v="26.320559271906468"/>
  </r>
  <r>
    <n v="1290"/>
    <s v="Cooper"/>
    <x v="19"/>
    <x v="4"/>
    <s v="lindac"/>
    <n v="113"/>
    <x v="1"/>
    <d v="2008-01-01T00:00:00"/>
    <n v="26.263290691845491"/>
  </r>
  <r>
    <n v="1516"/>
    <s v="Bell"/>
    <x v="20"/>
    <x v="2"/>
    <s v="tomb"/>
    <n v="105"/>
    <x v="1"/>
    <d v="2008-03-03T00:00:00"/>
    <n v="25.041609972404515"/>
  </r>
  <r>
    <n v="1960"/>
    <s v="Fontaine"/>
    <x v="21"/>
    <x v="1"/>
    <s v="jeanf"/>
    <n v="150"/>
    <x v="0"/>
    <d v="2009-11-10T00:00:00"/>
    <n v="24.110587484316248"/>
  </r>
  <r>
    <n v="1676"/>
    <s v="Miller"/>
    <x v="22"/>
    <x v="0"/>
    <s v="janetm"/>
    <n v="115"/>
    <x v="0"/>
    <d v="2004-10-23T00:00:00"/>
    <n v="23.923732649470132"/>
  </r>
  <r>
    <n v="1758"/>
    <s v="Brwyne"/>
    <x v="23"/>
    <x v="2"/>
    <s v="meliab"/>
    <n v="107"/>
    <x v="1"/>
    <d v="2005-03-15T00:00:00"/>
    <n v="23.323201962374185"/>
  </r>
  <r>
    <n v="1054"/>
    <s v="Smith"/>
    <x v="24"/>
    <x v="5"/>
    <s v="howards"/>
    <n v="148"/>
    <x v="0"/>
    <d v="2014-04-13T00:00:00"/>
    <n v="23.112682518640405"/>
  </r>
  <r>
    <n v="1792"/>
    <s v="Barton"/>
    <x v="25"/>
    <x v="5"/>
    <s v="eileenb"/>
    <n v="111"/>
    <x v="0"/>
    <d v="2013-12-21T00:00:00"/>
    <n v="22.865282515192384"/>
  </r>
  <r>
    <n v="1075"/>
    <s v="Kane"/>
    <x v="26"/>
    <x v="4"/>
    <s v="sherylk"/>
    <n v="126"/>
    <x v="1"/>
    <d v="2015-08-05T00:00:00"/>
    <n v="22.650786708090671"/>
  </r>
  <r>
    <n v="1067"/>
    <s v="Scote"/>
    <x v="27"/>
    <x v="5"/>
    <s v="gails"/>
    <n v="123"/>
    <x v="0"/>
    <d v="2010-09-17T00:00:00"/>
    <n v="22.187984645409315"/>
  </r>
  <r>
    <n v="1931"/>
    <s v="Mueller"/>
    <x v="28"/>
    <x v="2"/>
    <s v="ursulam"/>
    <n v="110"/>
    <x v="1"/>
    <d v="2012-06-17T00:00:00"/>
    <n v="22.096372011411539"/>
  </r>
  <r>
    <n v="1672"/>
    <s v="Dixon-Waite"/>
    <x v="29"/>
    <x v="1"/>
    <s v="sherried"/>
    <n v="114"/>
    <x v="0"/>
    <d v="2013-04-13T00:00:00"/>
    <n v="21.821067915080782"/>
  </r>
  <r>
    <n v="1908"/>
    <s v="Zostoc"/>
    <x v="30"/>
    <x v="5"/>
    <s v="melissaz"/>
    <n v="152"/>
    <x v="0"/>
    <d v="2007-05-13T00:00:00"/>
    <n v="21.583297549698294"/>
  </r>
  <r>
    <n v="1368"/>
    <s v="Wu"/>
    <x v="31"/>
    <x v="4"/>
    <s v="tammyw"/>
    <n v="132"/>
    <x v="1"/>
    <d v="2006-03-08T00:00:00"/>
    <n v="21.582316808537904"/>
  </r>
  <r>
    <n v="1196"/>
    <s v="Atherton"/>
    <x v="32"/>
    <x v="3"/>
    <s v="katiea"/>
    <n v="289"/>
    <x v="2"/>
    <d v="2021-03-29T00:00:00"/>
    <n v="21.116426350677912"/>
  </r>
  <r>
    <n v="1152"/>
    <s v="Henders"/>
    <x v="9"/>
    <x v="4"/>
    <s v="markh"/>
    <n v="118"/>
    <x v="1"/>
    <d v="2013-01-18T00:00:00"/>
    <n v="20.450480626241173"/>
  </r>
  <r>
    <n v="1999"/>
    <s v="Atherly"/>
    <x v="33"/>
    <x v="3"/>
    <s v="kathya"/>
    <n v="428"/>
    <x v="2"/>
    <d v="2021-07-02T00:00:00"/>
    <n v="20.275620323911021"/>
  </r>
  <r>
    <n v="1975"/>
    <s v="Franklin"/>
    <x v="34"/>
    <x v="2"/>
    <s v="larryf"/>
    <n v="125"/>
    <x v="1"/>
    <d v="2019-02-27T00:00:00"/>
    <n v="20.2244014766428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d v="2021-03-31T00:00:00"/>
    <n v="1499269"/>
  </r>
  <r>
    <x v="1"/>
    <x v="1"/>
    <d v="2021-06-30T00:00:00"/>
    <n v="1449931"/>
  </r>
  <r>
    <x v="2"/>
    <x v="1"/>
    <d v="2021-09-30T00:00:00"/>
    <n v="1440870"/>
  </r>
  <r>
    <x v="3"/>
    <x v="2"/>
    <d v="2021-09-30T00:00:00"/>
    <n v="1436093"/>
  </r>
  <r>
    <x v="1"/>
    <x v="2"/>
    <d v="2021-09-30T00:00:00"/>
    <n v="1431195"/>
  </r>
  <r>
    <x v="0"/>
    <x v="2"/>
    <d v="2021-06-30T00:00:00"/>
    <n v="1420494"/>
  </r>
  <r>
    <x v="3"/>
    <x v="3"/>
    <d v="2021-09-30T00:00:00"/>
    <n v="1419314"/>
  </r>
  <r>
    <x v="0"/>
    <x v="3"/>
    <d v="2021-09-30T00:00:00"/>
    <n v="1416121"/>
  </r>
  <r>
    <x v="1"/>
    <x v="3"/>
    <d v="2021-03-31T00:00:00"/>
    <n v="1349854"/>
  </r>
  <r>
    <x v="3"/>
    <x v="2"/>
    <d v="2021-03-31T00:00:00"/>
    <n v="1332342"/>
  </r>
  <r>
    <x v="1"/>
    <x v="3"/>
    <d v="2021-09-30T00:00:00"/>
    <n v="1331072"/>
  </r>
  <r>
    <x v="1"/>
    <x v="0"/>
    <d v="2021-09-30T00:00:00"/>
    <n v="1309137"/>
  </r>
  <r>
    <x v="2"/>
    <x v="3"/>
    <d v="2021-09-30T00:00:00"/>
    <n v="1280710"/>
  </r>
  <r>
    <x v="3"/>
    <x v="0"/>
    <d v="2021-06-30T00:00:00"/>
    <n v="1269010"/>
  </r>
  <r>
    <x v="0"/>
    <x v="0"/>
    <d v="2021-09-30T00:00:00"/>
    <n v="1267870"/>
  </r>
  <r>
    <x v="0"/>
    <x v="2"/>
    <d v="2021-09-30T00:00:00"/>
    <n v="1261584"/>
  </r>
  <r>
    <x v="2"/>
    <x v="1"/>
    <d v="2021-03-31T00:00:00"/>
    <n v="1250695"/>
  </r>
  <r>
    <x v="1"/>
    <x v="0"/>
    <d v="2021-03-31T00:00:00"/>
    <n v="1242677"/>
  </r>
  <r>
    <x v="3"/>
    <x v="3"/>
    <d v="2021-03-31T00:00:00"/>
    <n v="1227391"/>
  </r>
  <r>
    <x v="1"/>
    <x v="1"/>
    <d v="2021-09-30T00:00:00"/>
    <n v="1216894"/>
  </r>
  <r>
    <x v="2"/>
    <x v="2"/>
    <d v="2021-03-31T00:00:00"/>
    <n v="1213455"/>
  </r>
  <r>
    <x v="3"/>
    <x v="1"/>
    <d v="2021-03-31T00:00:00"/>
    <n v="1191364"/>
  </r>
  <r>
    <x v="2"/>
    <x v="0"/>
    <d v="2021-06-30T00:00:00"/>
    <n v="1164510"/>
  </r>
  <r>
    <x v="2"/>
    <x v="1"/>
    <d v="2021-06-30T00:00:00"/>
    <n v="1163870"/>
  </r>
  <r>
    <x v="0"/>
    <x v="3"/>
    <d v="2021-03-31T00:00:00"/>
    <n v="1141777"/>
  </r>
  <r>
    <x v="1"/>
    <x v="2"/>
    <d v="2021-03-31T00:00:00"/>
    <n v="1104078"/>
  </r>
  <r>
    <x v="2"/>
    <x v="0"/>
    <d v="2021-03-31T00:00:00"/>
    <n v="1068137"/>
  </r>
  <r>
    <x v="0"/>
    <x v="0"/>
    <d v="2021-06-30T00:00:00"/>
    <n v="1064145"/>
  </r>
  <r>
    <x v="2"/>
    <x v="2"/>
    <d v="2021-09-30T00:00:00"/>
    <n v="1023357"/>
  </r>
  <r>
    <x v="0"/>
    <x v="1"/>
    <d v="2021-09-30T00:00:00"/>
    <n v="1013266"/>
  </r>
  <r>
    <x v="3"/>
    <x v="1"/>
    <d v="2021-06-30T00:00:00"/>
    <n v="994590"/>
  </r>
  <r>
    <x v="0"/>
    <x v="1"/>
    <d v="2021-03-31T00:00:00"/>
    <n v="970517"/>
  </r>
  <r>
    <x v="3"/>
    <x v="0"/>
    <d v="2021-09-30T00:00:00"/>
    <n v="962731"/>
  </r>
  <r>
    <x v="0"/>
    <x v="1"/>
    <d v="2021-06-30T00:00:00"/>
    <n v="955424"/>
  </r>
  <r>
    <x v="3"/>
    <x v="1"/>
    <d v="2021-09-30T00:00:00"/>
    <n v="953786"/>
  </r>
  <r>
    <x v="1"/>
    <x v="2"/>
    <d v="2021-06-30T00:00:00"/>
    <n v="945886"/>
  </r>
  <r>
    <x v="1"/>
    <x v="1"/>
    <d v="2021-03-31T00:00:00"/>
    <n v="921439"/>
  </r>
  <r>
    <x v="2"/>
    <x v="0"/>
    <d v="2021-09-30T00:00:00"/>
    <n v="913945"/>
  </r>
  <r>
    <x v="3"/>
    <x v="0"/>
    <d v="2021-03-31T00:00:00"/>
    <n v="907526"/>
  </r>
  <r>
    <x v="2"/>
    <x v="3"/>
    <d v="2021-06-30T00:00:00"/>
    <n v="906880"/>
  </r>
  <r>
    <x v="1"/>
    <x v="3"/>
    <d v="2021-06-30T00:00:00"/>
    <n v="906792"/>
  </r>
  <r>
    <x v="3"/>
    <x v="2"/>
    <d v="2021-06-30T00:00:00"/>
    <n v="904338"/>
  </r>
  <r>
    <x v="0"/>
    <x v="3"/>
    <d v="2021-06-30T00:00:00"/>
    <n v="903006"/>
  </r>
  <r>
    <x v="2"/>
    <x v="3"/>
    <d v="2021-03-31T00:00:00"/>
    <n v="898949"/>
  </r>
  <r>
    <x v="3"/>
    <x v="3"/>
    <d v="2021-06-30T00:00:00"/>
    <n v="894997"/>
  </r>
  <r>
    <x v="2"/>
    <x v="2"/>
    <d v="2021-06-30T00:00:00"/>
    <n v="894539"/>
  </r>
  <r>
    <x v="1"/>
    <x v="0"/>
    <d v="2021-06-30T00:00:00"/>
    <n v="856808"/>
  </r>
  <r>
    <x v="0"/>
    <x v="2"/>
    <d v="2021-03-31T00:00:00"/>
    <n v="8562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East"/>
    <x v="0"/>
    <n v="800"/>
    <n v="650"/>
    <n v="700"/>
    <n v="2150"/>
  </r>
  <r>
    <s v="East"/>
    <x v="1"/>
    <n v="900"/>
    <n v="850"/>
    <n v="850"/>
    <n v="2600"/>
  </r>
  <r>
    <s v="East"/>
    <x v="2"/>
    <n v="4850"/>
    <n v="3200"/>
    <n v="1155"/>
    <n v="9205"/>
  </r>
  <r>
    <s v="East"/>
    <x v="3"/>
    <n v="1250"/>
    <n v="1250"/>
    <n v="1250"/>
    <n v="3750"/>
  </r>
  <r>
    <s v="East"/>
    <x v="4"/>
    <n v="2025"/>
    <n v="2200"/>
    <n v="1650"/>
    <n v="5875"/>
  </r>
  <r>
    <s v="East"/>
    <x v="5"/>
    <n v="1350"/>
    <n v="1500"/>
    <n v="1700"/>
    <n v="4550"/>
  </r>
  <r>
    <s v="East"/>
    <x v="6"/>
    <n v="3300"/>
    <n v="3500"/>
    <n v="3700"/>
    <n v="10500"/>
  </r>
  <r>
    <s v="East"/>
    <x v="7"/>
    <n v="3825"/>
    <n v="3725"/>
    <n v="3750"/>
    <n v="11300"/>
  </r>
  <r>
    <s v="East"/>
    <x v="8"/>
    <n v="8900"/>
    <n v="10315"/>
    <n v="5250"/>
    <n v="24465"/>
  </r>
  <r>
    <s v="East"/>
    <x v="9"/>
    <n v="6250"/>
    <n v="6000"/>
    <n v="6500"/>
    <n v="18750"/>
  </r>
  <r>
    <s v="East"/>
    <x v="10"/>
    <n v="8000"/>
    <n v="8000"/>
    <n v="8000"/>
    <n v="24000"/>
  </r>
  <r>
    <s v="East"/>
    <x v="11"/>
    <n v="11500"/>
    <n v="12500"/>
    <n v="12500"/>
    <n v="36500"/>
  </r>
  <r>
    <s v="East"/>
    <x v="12"/>
    <n v="12250"/>
    <n v="12250"/>
    <n v="12750"/>
    <n v="37250"/>
  </r>
  <r>
    <s v="East"/>
    <x v="13"/>
    <n v="25000"/>
    <n v="24000"/>
    <n v="26390"/>
    <n v="75390"/>
  </r>
  <r>
    <s v="North"/>
    <x v="0"/>
    <n v="800"/>
    <n v="950"/>
    <n v="750"/>
    <n v="2500"/>
  </r>
  <r>
    <s v="North"/>
    <x v="3"/>
    <n v="850"/>
    <n v="750"/>
    <n v="800"/>
    <n v="2400"/>
  </r>
  <r>
    <s v="North"/>
    <x v="5"/>
    <n v="940"/>
    <n v="950"/>
    <n v="820"/>
    <n v="2710"/>
  </r>
  <r>
    <s v="North"/>
    <x v="1"/>
    <n v="980"/>
    <n v="850"/>
    <n v="950"/>
    <n v="2780"/>
  </r>
  <r>
    <s v="North"/>
    <x v="8"/>
    <n v="1250"/>
    <n v="1250"/>
    <n v="1250"/>
    <n v="3750"/>
  </r>
  <r>
    <s v="North"/>
    <x v="4"/>
    <n v="1150"/>
    <n v="1255"/>
    <n v="1400"/>
    <n v="3805"/>
  </r>
  <r>
    <s v="North"/>
    <x v="6"/>
    <n v="2410"/>
    <n v="1850"/>
    <n v="2390"/>
    <n v="6650"/>
  </r>
  <r>
    <s v="North"/>
    <x v="7"/>
    <n v="3200"/>
    <n v="3760"/>
    <n v="3750"/>
    <n v="10710"/>
  </r>
  <r>
    <s v="North"/>
    <x v="2"/>
    <n v="5000"/>
    <n v="4800"/>
    <n v="4500"/>
    <n v="14300"/>
  </r>
  <r>
    <s v="North"/>
    <x v="9"/>
    <n v="5250"/>
    <n v="8990"/>
    <n v="5515"/>
    <n v="19755"/>
  </r>
  <r>
    <s v="North"/>
    <x v="10"/>
    <n v="6020"/>
    <n v="6020"/>
    <n v="6020"/>
    <n v="18060"/>
  </r>
  <r>
    <s v="North"/>
    <x v="11"/>
    <n v="12940"/>
    <n v="11300"/>
    <n v="11500"/>
    <n v="35740"/>
  </r>
  <r>
    <s v="North"/>
    <x v="12"/>
    <n v="14250"/>
    <n v="15250"/>
    <n v="12050"/>
    <n v="41550"/>
  </r>
  <r>
    <s v="North"/>
    <x v="13"/>
    <n v="25700"/>
    <n v="24200"/>
    <n v="26930"/>
    <n v="76830"/>
  </r>
  <r>
    <s v="South"/>
    <x v="3"/>
    <n v="2140"/>
    <n v="2310"/>
    <n v="2000"/>
    <n v="6450"/>
  </r>
  <r>
    <s v="South"/>
    <x v="0"/>
    <n v="730"/>
    <n v="525"/>
    <n v="430"/>
    <n v="1685"/>
  </r>
  <r>
    <s v="South"/>
    <x v="1"/>
    <n v="700"/>
    <n v="750"/>
    <n v="750"/>
    <n v="2200"/>
  </r>
  <r>
    <s v="South"/>
    <x v="5"/>
    <n v="2000"/>
    <n v="950"/>
    <n v="800"/>
    <n v="3750"/>
  </r>
  <r>
    <s v="South"/>
    <x v="6"/>
    <n v="745"/>
    <n v="780"/>
    <n v="900"/>
    <n v="2425"/>
  </r>
  <r>
    <s v="South"/>
    <x v="4"/>
    <n v="1150"/>
    <n v="1200"/>
    <n v="1400"/>
    <n v="3750"/>
  </r>
  <r>
    <s v="South"/>
    <x v="2"/>
    <n v="2780"/>
    <n v="3590"/>
    <n v="2300"/>
    <n v="8670"/>
  </r>
  <r>
    <s v="South"/>
    <x v="8"/>
    <n v="3490"/>
    <n v="32840"/>
    <n v="3070"/>
    <n v="39400"/>
  </r>
  <r>
    <s v="South"/>
    <x v="10"/>
    <n v="4700"/>
    <n v="4700"/>
    <n v="4700"/>
    <n v="14100"/>
  </r>
  <r>
    <s v="South"/>
    <x v="9"/>
    <n v="5250"/>
    <n v="5000"/>
    <n v="5500"/>
    <n v="15750"/>
  </r>
  <r>
    <s v="South"/>
    <x v="7"/>
    <n v="6980"/>
    <n v="6310"/>
    <n v="6375"/>
    <n v="19665"/>
  </r>
  <r>
    <s v="South"/>
    <x v="12"/>
    <n v="11250"/>
    <n v="11250"/>
    <n v="11750"/>
    <n v="34250"/>
  </r>
  <r>
    <s v="South"/>
    <x v="11"/>
    <n v="24500"/>
    <n v="23500"/>
    <n v="24500"/>
    <n v="72500"/>
  </r>
  <r>
    <s v="South"/>
    <x v="14"/>
    <n v="56900"/>
    <n v="62800"/>
    <n v="60870"/>
    <n v="180570"/>
  </r>
  <r>
    <s v="South"/>
    <x v="13"/>
    <n v="24290"/>
    <n v="24050"/>
    <n v="26600"/>
    <n v="74940"/>
  </r>
  <r>
    <s v="West"/>
    <x v="3"/>
    <n v="775"/>
    <n v="750"/>
    <n v="700"/>
    <n v="2225"/>
  </r>
  <r>
    <s v="West"/>
    <x v="1"/>
    <n v="700"/>
    <n v="750"/>
    <n v="750"/>
    <n v="2200"/>
  </r>
  <r>
    <s v="West"/>
    <x v="0"/>
    <n v="300"/>
    <n v="100"/>
    <n v="150"/>
    <n v="550"/>
  </r>
  <r>
    <s v="West"/>
    <x v="6"/>
    <n v="2000"/>
    <n v="1800"/>
    <n v="1900"/>
    <n v="5700"/>
  </r>
  <r>
    <s v="West"/>
    <x v="5"/>
    <n v="2000"/>
    <n v="950"/>
    <n v="800"/>
    <n v="3750"/>
  </r>
  <r>
    <s v="West"/>
    <x v="8"/>
    <n v="1250"/>
    <n v="1250"/>
    <n v="1250"/>
    <n v="3750"/>
  </r>
  <r>
    <s v="West"/>
    <x v="4"/>
    <n v="1150"/>
    <n v="1200"/>
    <n v="1435"/>
    <n v="3785"/>
  </r>
  <r>
    <s v="West"/>
    <x v="7"/>
    <n v="3800"/>
    <n v="3700"/>
    <n v="3750"/>
    <n v="11250"/>
  </r>
  <r>
    <s v="West"/>
    <x v="2"/>
    <n v="5000"/>
    <n v="4800"/>
    <n v="4545"/>
    <n v="14345"/>
  </r>
  <r>
    <s v="West"/>
    <x v="10"/>
    <n v="5000"/>
    <n v="5000"/>
    <n v="5000"/>
    <n v="15000"/>
  </r>
  <r>
    <s v="West"/>
    <x v="9"/>
    <n v="5250"/>
    <n v="5335"/>
    <n v="5500"/>
    <n v="16085"/>
  </r>
  <r>
    <s v="West"/>
    <x v="12"/>
    <n v="10250"/>
    <n v="10250"/>
    <n v="10750"/>
    <n v="31250"/>
  </r>
  <r>
    <s v="West"/>
    <x v="11"/>
    <n v="14500"/>
    <n v="13500"/>
    <n v="15500"/>
    <n v="43500"/>
  </r>
  <r>
    <s v="West"/>
    <x v="14"/>
    <n v="72000"/>
    <n v="70000"/>
    <n v="70000"/>
    <n v="212000"/>
  </r>
  <r>
    <s v="West"/>
    <x v="13"/>
    <n v="25000"/>
    <n v="24000"/>
    <n v="26000"/>
    <n v="75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33250"/>
    <x v="0"/>
    <x v="0"/>
    <n v="3"/>
    <n v="2"/>
  </r>
  <r>
    <x v="1"/>
    <n v="137250"/>
    <x v="0"/>
    <x v="1"/>
    <n v="4"/>
    <n v="3"/>
  </r>
  <r>
    <x v="2"/>
    <n v="155250"/>
    <x v="0"/>
    <x v="2"/>
    <n v="4"/>
    <n v="2"/>
  </r>
  <r>
    <x v="3"/>
    <n v="100250"/>
    <x v="0"/>
    <x v="3"/>
    <n v="3"/>
    <n v="1"/>
  </r>
  <r>
    <x v="4"/>
    <n v="124250"/>
    <x v="0"/>
    <x v="4"/>
    <n v="3"/>
    <n v="3"/>
  </r>
  <r>
    <x v="5"/>
    <n v="95000"/>
    <x v="0"/>
    <x v="5"/>
    <n v="2"/>
    <n v="2"/>
  </r>
  <r>
    <x v="6"/>
    <n v="132000"/>
    <x v="0"/>
    <x v="6"/>
    <n v="3"/>
    <n v="1"/>
  </r>
  <r>
    <x v="7"/>
    <n v="119000"/>
    <x v="0"/>
    <x v="7"/>
    <n v="3"/>
    <n v="2"/>
  </r>
  <r>
    <x v="8"/>
    <n v="143000"/>
    <x v="0"/>
    <x v="8"/>
    <n v="3"/>
    <n v="2"/>
  </r>
  <r>
    <x v="9"/>
    <n v="142500"/>
    <x v="0"/>
    <x v="9"/>
    <n v="3"/>
    <n v="2"/>
  </r>
  <r>
    <x v="10"/>
    <n v="84500"/>
    <x v="0"/>
    <x v="10"/>
    <n v="4"/>
    <n v="3"/>
  </r>
  <r>
    <x v="11"/>
    <n v="108500"/>
    <x v="0"/>
    <x v="11"/>
    <n v="3"/>
    <n v="2"/>
  </r>
  <r>
    <x v="12"/>
    <n v="132500"/>
    <x v="0"/>
    <x v="12"/>
    <n v="4"/>
    <n v="3"/>
  </r>
  <r>
    <x v="13"/>
    <n v="132750"/>
    <x v="0"/>
    <x v="13"/>
    <n v="4"/>
    <n v="2"/>
  </r>
  <r>
    <x v="14"/>
    <n v="150750"/>
    <x v="0"/>
    <x v="14"/>
    <n v="3"/>
    <n v="1"/>
  </r>
  <r>
    <x v="15"/>
    <n v="95750"/>
    <x v="0"/>
    <x v="15"/>
    <n v="3"/>
    <n v="3"/>
  </r>
  <r>
    <x v="16"/>
    <n v="119750"/>
    <x v="0"/>
    <x v="16"/>
    <n v="2"/>
    <n v="2"/>
  </r>
  <r>
    <x v="17"/>
    <n v="150000"/>
    <x v="0"/>
    <x v="17"/>
    <n v="3"/>
    <n v="3"/>
  </r>
  <r>
    <x v="18"/>
    <n v="143750"/>
    <x v="0"/>
    <x v="18"/>
    <n v="3"/>
    <n v="3"/>
  </r>
  <r>
    <x v="19"/>
    <n v="143250"/>
    <x v="0"/>
    <x v="19"/>
    <n v="3"/>
    <n v="2"/>
  </r>
  <r>
    <x v="20"/>
    <n v="85250"/>
    <x v="0"/>
    <x v="20"/>
    <n v="3"/>
    <n v="2"/>
  </r>
  <r>
    <x v="21"/>
    <n v="109250"/>
    <x v="0"/>
    <x v="21"/>
    <n v="4"/>
    <n v="3"/>
  </r>
  <r>
    <x v="22"/>
    <n v="125250"/>
    <x v="1"/>
    <x v="22"/>
    <n v="3"/>
    <n v="1"/>
  </r>
  <r>
    <x v="23"/>
    <n v="149250"/>
    <x v="1"/>
    <x v="23"/>
    <n v="3"/>
    <n v="3"/>
  </r>
  <r>
    <x v="24"/>
    <n v="149250"/>
    <x v="1"/>
    <x v="23"/>
    <n v="2"/>
    <n v="2"/>
  </r>
  <r>
    <x v="25"/>
    <n v="87000"/>
    <x v="1"/>
    <x v="24"/>
    <n v="3"/>
    <n v="2"/>
  </r>
  <r>
    <x v="26"/>
    <n v="92250"/>
    <x v="1"/>
    <x v="25"/>
    <n v="3"/>
    <n v="3"/>
  </r>
  <r>
    <x v="27"/>
    <n v="116250"/>
    <x v="1"/>
    <x v="26"/>
    <n v="3"/>
    <n v="2"/>
  </r>
  <r>
    <x v="28"/>
    <n v="140250"/>
    <x v="1"/>
    <x v="27"/>
    <n v="3"/>
    <n v="2"/>
  </r>
  <r>
    <x v="29"/>
    <n v="111000"/>
    <x v="1"/>
    <x v="28"/>
    <n v="4"/>
    <n v="3"/>
  </r>
  <r>
    <x v="30"/>
    <n v="135000"/>
    <x v="1"/>
    <x v="29"/>
    <n v="3"/>
    <n v="2"/>
  </r>
  <r>
    <x v="31"/>
    <n v="136500"/>
    <x v="1"/>
    <x v="30"/>
    <n v="4"/>
    <n v="3"/>
  </r>
  <r>
    <x v="32"/>
    <n v="154500"/>
    <x v="1"/>
    <x v="31"/>
    <n v="4"/>
    <n v="2"/>
  </r>
  <r>
    <x v="33"/>
    <n v="100500"/>
    <x v="1"/>
    <x v="32"/>
    <n v="3"/>
    <n v="1"/>
  </r>
  <r>
    <x v="34"/>
    <n v="124500"/>
    <x v="1"/>
    <x v="33"/>
    <n v="3"/>
    <n v="3"/>
  </r>
  <r>
    <x v="35"/>
    <n v="148500"/>
    <x v="1"/>
    <x v="34"/>
    <n v="2"/>
    <n v="2"/>
  </r>
  <r>
    <x v="36"/>
    <n v="144000"/>
    <x v="1"/>
    <x v="35"/>
    <n v="3"/>
    <n v="2"/>
  </r>
  <r>
    <x v="37"/>
    <n v="144750"/>
    <x v="1"/>
    <x v="36"/>
    <n v="3"/>
    <n v="2"/>
  </r>
  <r>
    <x v="38"/>
    <n v="87750"/>
    <x v="1"/>
    <x v="37"/>
    <n v="3"/>
    <n v="2"/>
  </r>
  <r>
    <x v="39"/>
    <n v="111750"/>
    <x v="1"/>
    <x v="38"/>
    <n v="3"/>
    <n v="2"/>
  </r>
  <r>
    <x v="40"/>
    <n v="135750"/>
    <x v="1"/>
    <x v="39"/>
    <n v="4"/>
    <n v="3"/>
  </r>
  <r>
    <x v="41"/>
    <n v="137250"/>
    <x v="1"/>
    <x v="1"/>
    <n v="3"/>
    <n v="2"/>
  </r>
  <r>
    <x v="42"/>
    <n v="155250"/>
    <x v="1"/>
    <x v="2"/>
    <n v="4"/>
    <n v="3"/>
  </r>
  <r>
    <x v="43"/>
    <n v="101250"/>
    <x v="1"/>
    <x v="40"/>
    <n v="4"/>
    <n v="2"/>
  </r>
  <r>
    <x v="44"/>
    <n v="79000"/>
    <x v="2"/>
    <x v="41"/>
    <n v="4"/>
    <n v="3"/>
  </r>
  <r>
    <x v="45"/>
    <n v="117250"/>
    <x v="2"/>
    <x v="42"/>
    <n v="3"/>
    <n v="2"/>
  </r>
  <r>
    <x v="46"/>
    <n v="141250"/>
    <x v="2"/>
    <x v="43"/>
    <n v="3"/>
    <n v="2"/>
  </r>
  <r>
    <x v="47"/>
    <n v="143250"/>
    <x v="2"/>
    <x v="19"/>
    <n v="3"/>
    <n v="2"/>
  </r>
  <r>
    <x v="48"/>
    <n v="84250"/>
    <x v="2"/>
    <x v="44"/>
    <n v="4"/>
    <n v="3"/>
  </r>
  <r>
    <x v="49"/>
    <n v="108250"/>
    <x v="2"/>
    <x v="45"/>
    <n v="3"/>
    <n v="2"/>
  </r>
  <r>
    <x v="50"/>
    <n v="132250"/>
    <x v="2"/>
    <x v="46"/>
    <n v="4"/>
    <n v="3"/>
  </r>
  <r>
    <x v="51"/>
    <n v="103000"/>
    <x v="2"/>
    <x v="47"/>
    <n v="4"/>
    <n v="2"/>
  </r>
  <r>
    <x v="52"/>
    <n v="127000"/>
    <x v="2"/>
    <x v="48"/>
    <n v="3"/>
    <n v="1"/>
  </r>
  <r>
    <x v="53"/>
    <n v="130500"/>
    <x v="2"/>
    <x v="49"/>
    <n v="3"/>
    <n v="3"/>
  </r>
  <r>
    <x v="54"/>
    <n v="148500"/>
    <x v="2"/>
    <x v="34"/>
    <n v="2"/>
    <n v="2"/>
  </r>
  <r>
    <x v="55"/>
    <n v="138000"/>
    <x v="2"/>
    <x v="50"/>
    <n v="3"/>
    <n v="2"/>
  </r>
  <r>
    <x v="56"/>
    <n v="92500"/>
    <x v="2"/>
    <x v="51"/>
    <n v="3"/>
    <n v="3"/>
  </r>
  <r>
    <x v="57"/>
    <n v="116500"/>
    <x v="2"/>
    <x v="52"/>
    <n v="3"/>
    <n v="2"/>
  </r>
  <r>
    <x v="58"/>
    <n v="140500"/>
    <x v="2"/>
    <x v="53"/>
    <n v="3"/>
    <n v="2"/>
  </r>
  <r>
    <x v="59"/>
    <n v="138750"/>
    <x v="2"/>
    <x v="54"/>
    <n v="4"/>
    <n v="3"/>
  </r>
  <r>
    <x v="60"/>
    <n v="79750"/>
    <x v="2"/>
    <x v="55"/>
    <n v="3"/>
    <n v="2"/>
  </r>
  <r>
    <x v="61"/>
    <n v="103750"/>
    <x v="2"/>
    <x v="56"/>
    <n v="4"/>
    <n v="3"/>
  </r>
  <r>
    <x v="62"/>
    <n v="127750"/>
    <x v="2"/>
    <x v="57"/>
    <n v="4"/>
    <n v="2"/>
  </r>
  <r>
    <x v="63"/>
    <n v="131250"/>
    <x v="2"/>
    <x v="58"/>
    <n v="3"/>
    <n v="1"/>
  </r>
  <r>
    <x v="64"/>
    <n v="149250"/>
    <x v="2"/>
    <x v="23"/>
    <n v="3"/>
    <n v="3"/>
  </r>
  <r>
    <x v="65"/>
    <n v="93250"/>
    <x v="2"/>
    <x v="59"/>
    <n v="2"/>
    <n v="2"/>
  </r>
  <r>
    <x v="66"/>
    <n v="129000"/>
    <x v="3"/>
    <x v="60"/>
    <n v="4"/>
    <n v="2"/>
  </r>
  <r>
    <x v="67"/>
    <n v="129250"/>
    <x v="3"/>
    <x v="61"/>
    <n v="2"/>
    <n v="3"/>
  </r>
  <r>
    <x v="68"/>
    <n v="134250"/>
    <x v="3"/>
    <x v="62"/>
    <n v="4"/>
    <n v="2"/>
  </r>
  <r>
    <x v="69"/>
    <n v="152250"/>
    <x v="3"/>
    <x v="63"/>
    <n v="3"/>
    <n v="1"/>
  </r>
  <r>
    <x v="70"/>
    <n v="96250"/>
    <x v="3"/>
    <x v="64"/>
    <n v="4"/>
    <n v="2"/>
  </r>
  <r>
    <x v="71"/>
    <n v="120250"/>
    <x v="3"/>
    <x v="65"/>
    <n v="4"/>
    <n v="3"/>
  </r>
  <r>
    <x v="72"/>
    <n v="91000"/>
    <x v="3"/>
    <x v="66"/>
    <n v="3"/>
    <n v="2"/>
  </r>
  <r>
    <x v="73"/>
    <n v="115000"/>
    <x v="3"/>
    <x v="67"/>
    <n v="3"/>
    <n v="3"/>
  </r>
  <r>
    <x v="74"/>
    <n v="139000"/>
    <x v="3"/>
    <x v="68"/>
    <n v="4"/>
    <n v="2"/>
  </r>
  <r>
    <x v="75"/>
    <n v="139500"/>
    <x v="3"/>
    <x v="69"/>
    <n v="4"/>
    <n v="4"/>
  </r>
  <r>
    <x v="76"/>
    <n v="80500"/>
    <x v="3"/>
    <x v="70"/>
    <n v="4"/>
    <n v="2"/>
  </r>
  <r>
    <x v="77"/>
    <n v="104500"/>
    <x v="3"/>
    <x v="71"/>
    <n v="2"/>
    <n v="3"/>
  </r>
  <r>
    <x v="78"/>
    <n v="128500"/>
    <x v="3"/>
    <x v="72"/>
    <n v="4"/>
    <n v="2"/>
  </r>
  <r>
    <x v="79"/>
    <n v="129750"/>
    <x v="3"/>
    <x v="73"/>
    <n v="3"/>
    <n v="1"/>
  </r>
  <r>
    <x v="80"/>
    <n v="147750"/>
    <x v="3"/>
    <x v="74"/>
    <n v="4"/>
    <n v="2"/>
  </r>
  <r>
    <x v="81"/>
    <n v="91750"/>
    <x v="3"/>
    <x v="75"/>
    <n v="4"/>
    <n v="3"/>
  </r>
  <r>
    <x v="82"/>
    <n v="147000"/>
    <x v="3"/>
    <x v="76"/>
    <n v="4"/>
    <n v="3"/>
  </r>
  <r>
    <x v="83"/>
    <n v="115750"/>
    <x v="3"/>
    <x v="77"/>
    <n v="3"/>
    <n v="2"/>
  </r>
  <r>
    <x v="84"/>
    <n v="139750"/>
    <x v="3"/>
    <x v="78"/>
    <n v="3"/>
    <n v="2"/>
  </r>
  <r>
    <x v="85"/>
    <n v="140250"/>
    <x v="3"/>
    <x v="27"/>
    <n v="4"/>
    <n v="2"/>
  </r>
  <r>
    <x v="86"/>
    <n v="81250"/>
    <x v="3"/>
    <x v="79"/>
    <n v="4"/>
    <n v="4"/>
  </r>
  <r>
    <x v="87"/>
    <n v="105250"/>
    <x v="3"/>
    <x v="80"/>
    <n v="4"/>
    <n v="2"/>
  </r>
  <r>
    <x v="88"/>
    <n v="121250"/>
    <x v="4"/>
    <x v="81"/>
    <n v="4"/>
    <n v="2"/>
  </r>
  <r>
    <x v="89"/>
    <n v="145250"/>
    <x v="4"/>
    <x v="82"/>
    <n v="4"/>
    <n v="3"/>
  </r>
  <r>
    <x v="90"/>
    <n v="83000"/>
    <x v="4"/>
    <x v="83"/>
    <n v="4"/>
    <n v="4"/>
  </r>
  <r>
    <x v="91"/>
    <n v="146250"/>
    <x v="4"/>
    <x v="84"/>
    <n v="3"/>
    <n v="2"/>
  </r>
  <r>
    <x v="92"/>
    <n v="88250"/>
    <x v="4"/>
    <x v="85"/>
    <n v="3"/>
    <n v="2"/>
  </r>
  <r>
    <x v="93"/>
    <n v="112250"/>
    <x v="4"/>
    <x v="86"/>
    <n v="4"/>
    <n v="2"/>
  </r>
  <r>
    <x v="94"/>
    <n v="136250"/>
    <x v="4"/>
    <x v="87"/>
    <n v="4"/>
    <n v="4"/>
  </r>
  <r>
    <x v="95"/>
    <n v="107000"/>
    <x v="4"/>
    <x v="88"/>
    <n v="4"/>
    <n v="2"/>
  </r>
  <r>
    <x v="96"/>
    <n v="131000"/>
    <x v="4"/>
    <x v="89"/>
    <n v="2"/>
    <n v="3"/>
  </r>
  <r>
    <x v="97"/>
    <n v="133500"/>
    <x v="4"/>
    <x v="90"/>
    <n v="4"/>
    <n v="2"/>
  </r>
  <r>
    <x v="98"/>
    <n v="151500"/>
    <x v="4"/>
    <x v="91"/>
    <n v="3"/>
    <n v="1"/>
  </r>
  <r>
    <x v="99"/>
    <n v="96500"/>
    <x v="4"/>
    <x v="92"/>
    <n v="4"/>
    <n v="2"/>
  </r>
  <r>
    <x v="100"/>
    <n v="120500"/>
    <x v="4"/>
    <x v="93"/>
    <n v="4"/>
    <n v="3"/>
  </r>
  <r>
    <x v="101"/>
    <n v="141000"/>
    <x v="4"/>
    <x v="94"/>
    <n v="4"/>
    <n v="2"/>
  </r>
  <r>
    <x v="102"/>
    <n v="144500"/>
    <x v="4"/>
    <x v="95"/>
    <n v="3"/>
    <n v="2"/>
  </r>
  <r>
    <x v="103"/>
    <n v="141750"/>
    <x v="4"/>
    <x v="96"/>
    <n v="3"/>
    <n v="3"/>
  </r>
  <r>
    <x v="104"/>
    <n v="83750"/>
    <x v="4"/>
    <x v="97"/>
    <n v="4"/>
    <n v="2"/>
  </r>
  <r>
    <x v="105"/>
    <n v="107750"/>
    <x v="4"/>
    <x v="98"/>
    <n v="4"/>
    <n v="4"/>
  </r>
  <r>
    <x v="106"/>
    <n v="131750"/>
    <x v="4"/>
    <x v="99"/>
    <n v="4"/>
    <n v="2"/>
  </r>
  <r>
    <x v="107"/>
    <n v="134250"/>
    <x v="4"/>
    <x v="62"/>
    <n v="2"/>
    <n v="3"/>
  </r>
  <r>
    <x v="108"/>
    <n v="152250"/>
    <x v="4"/>
    <x v="63"/>
    <n v="4"/>
    <n v="2"/>
  </r>
  <r>
    <x v="109"/>
    <n v="97250"/>
    <x v="4"/>
    <x v="100"/>
    <n v="3"/>
    <n v="1"/>
  </r>
  <r>
    <x v="110"/>
    <n v="137250"/>
    <x v="5"/>
    <x v="1"/>
    <n v="4"/>
    <n v="2"/>
  </r>
  <r>
    <x v="111"/>
    <n v="140250"/>
    <x v="5"/>
    <x v="27"/>
    <n v="4"/>
    <n v="4"/>
  </r>
  <r>
    <x v="112"/>
    <n v="158250"/>
    <x v="5"/>
    <x v="101"/>
    <n v="4"/>
    <n v="2"/>
  </r>
  <r>
    <x v="113"/>
    <n v="104250"/>
    <x v="5"/>
    <x v="102"/>
    <n v="2"/>
    <n v="3"/>
  </r>
  <r>
    <x v="114"/>
    <n v="128250"/>
    <x v="5"/>
    <x v="103"/>
    <n v="4"/>
    <n v="2"/>
  </r>
  <r>
    <x v="115"/>
    <n v="99000"/>
    <x v="5"/>
    <x v="104"/>
    <n v="3"/>
    <n v="1"/>
  </r>
  <r>
    <x v="116"/>
    <n v="123000"/>
    <x v="5"/>
    <x v="105"/>
    <n v="4"/>
    <n v="2"/>
  </r>
  <r>
    <x v="117"/>
    <n v="147000"/>
    <x v="5"/>
    <x v="76"/>
    <n v="4"/>
    <n v="3"/>
  </r>
  <r>
    <x v="118"/>
    <n v="135000"/>
    <x v="5"/>
    <x v="29"/>
    <n v="2"/>
    <n v="3"/>
  </r>
  <r>
    <x v="119"/>
    <n v="145500"/>
    <x v="5"/>
    <x v="106"/>
    <n v="3"/>
    <n v="2"/>
  </r>
  <r>
    <x v="120"/>
    <n v="88500"/>
    <x v="5"/>
    <x v="107"/>
    <n v="3"/>
    <n v="2"/>
  </r>
  <r>
    <x v="121"/>
    <n v="112500"/>
    <x v="5"/>
    <x v="108"/>
    <n v="4"/>
    <n v="2"/>
  </r>
  <r>
    <x v="122"/>
    <n v="136500"/>
    <x v="5"/>
    <x v="30"/>
    <n v="4"/>
    <n v="4"/>
  </r>
  <r>
    <x v="123"/>
    <n v="135750"/>
    <x v="5"/>
    <x v="39"/>
    <n v="4"/>
    <n v="2"/>
  </r>
  <r>
    <x v="124"/>
    <n v="153750"/>
    <x v="5"/>
    <x v="109"/>
    <n v="2"/>
    <n v="3"/>
  </r>
  <r>
    <x v="125"/>
    <n v="99750"/>
    <x v="5"/>
    <x v="110"/>
    <n v="4"/>
    <n v="2"/>
  </r>
  <r>
    <x v="126"/>
    <n v="123750"/>
    <x v="5"/>
    <x v="111"/>
    <n v="3"/>
    <n v="1"/>
  </r>
  <r>
    <x v="127"/>
    <n v="147750"/>
    <x v="5"/>
    <x v="74"/>
    <n v="4"/>
    <n v="2"/>
  </r>
  <r>
    <x v="128"/>
    <n v="146250"/>
    <x v="5"/>
    <x v="84"/>
    <n v="4"/>
    <n v="3"/>
  </r>
  <r>
    <x v="129"/>
    <n v="153000"/>
    <x v="5"/>
    <x v="112"/>
    <n v="4"/>
    <n v="2"/>
  </r>
  <r>
    <x v="130"/>
    <n v="89250"/>
    <x v="5"/>
    <x v="113"/>
    <n v="3"/>
    <n v="2"/>
  </r>
  <r>
    <x v="131"/>
    <n v="113250"/>
    <x v="5"/>
    <x v="114"/>
    <n v="3"/>
    <n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520"/>
    <n v="3620"/>
    <n v="2560"/>
    <n v="2750"/>
  </r>
  <r>
    <x v="1"/>
    <n v="3220"/>
    <n v="5230"/>
    <n v="4550"/>
    <n v="5400"/>
  </r>
  <r>
    <x v="2"/>
    <n v="4560"/>
    <n v="2320"/>
    <n v="3220"/>
    <n v="2320"/>
  </r>
  <r>
    <x v="3"/>
    <n v="5600"/>
    <n v="6510"/>
    <n v="5660"/>
    <n v="4500"/>
  </r>
  <r>
    <x v="4"/>
    <n v="2330"/>
    <n v="4520"/>
    <n v="5500"/>
    <n v="451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368"/>
    <d v="2023-12-27T00:00:00"/>
    <n v="27"/>
    <x v="0"/>
    <s v="789 27th Street"/>
    <s v="Las Vegas"/>
    <x v="0"/>
    <x v="0"/>
    <s v="Mariya Sergienko"/>
    <x v="0"/>
    <d v="2023-12-29T00:00:00"/>
    <x v="0"/>
    <x v="0"/>
    <s v="Las Vegas"/>
    <s v="NV"/>
    <s v="USA"/>
    <x v="0"/>
    <s v="Beverages"/>
    <n v="14"/>
    <n v="19"/>
    <x v="0"/>
    <n v="25.802"/>
  </r>
  <r>
    <n v="1369"/>
    <d v="2023-12-27T00:00:00"/>
    <n v="27"/>
    <x v="0"/>
    <s v="789 27th Street"/>
    <s v="Las Vegas"/>
    <x v="0"/>
    <x v="0"/>
    <s v="Mariya Sergienko"/>
    <x v="0"/>
    <d v="2023-12-29T00:00:00"/>
    <x v="0"/>
    <x v="0"/>
    <s v="Las Vegas"/>
    <s v="NV"/>
    <s v="USA"/>
    <x v="1"/>
    <s v="Dried Fruit &amp; Nuts"/>
    <n v="3.5"/>
    <n v="60"/>
    <x v="1"/>
    <n v="20.16"/>
  </r>
  <r>
    <n v="1370"/>
    <d v="2023-12-04T00:00:00"/>
    <n v="4"/>
    <x v="1"/>
    <s v="123 4th Street"/>
    <s v="New York"/>
    <x v="1"/>
    <x v="0"/>
    <s v="Andrew Cencini"/>
    <x v="1"/>
    <d v="2023-12-06T00:00:00"/>
    <x v="1"/>
    <x v="1"/>
    <s v="New York"/>
    <s v="NY"/>
    <s v="USA"/>
    <x v="2"/>
    <s v="Dried Fruit &amp; Nuts"/>
    <n v="30"/>
    <n v="81"/>
    <x v="2"/>
    <n v="255.15"/>
  </r>
  <r>
    <n v="1371"/>
    <d v="2023-12-04T00:00:00"/>
    <n v="4"/>
    <x v="1"/>
    <s v="123 4th Street"/>
    <s v="New York"/>
    <x v="1"/>
    <x v="0"/>
    <s v="Andrew Cencini"/>
    <x v="1"/>
    <d v="2023-12-06T00:00:00"/>
    <x v="1"/>
    <x v="1"/>
    <s v="New York"/>
    <s v="NY"/>
    <s v="USA"/>
    <x v="3"/>
    <s v="Dried Fruit &amp; Nuts"/>
    <n v="53"/>
    <n v="83"/>
    <x v="3"/>
    <n v="461.89500000000004"/>
  </r>
  <r>
    <n v="1372"/>
    <d v="2023-12-04T00:00:00"/>
    <n v="4"/>
    <x v="1"/>
    <s v="123 4th Street"/>
    <s v="New York"/>
    <x v="1"/>
    <x v="0"/>
    <s v="Andrew Cencini"/>
    <x v="1"/>
    <d v="2023-12-06T00:00:00"/>
    <x v="1"/>
    <x v="1"/>
    <s v="New York"/>
    <s v="NY"/>
    <s v="USA"/>
    <x v="1"/>
    <s v="Dried Fruit &amp; Nuts"/>
    <n v="3.5"/>
    <n v="75"/>
    <x v="4"/>
    <n v="26.25"/>
  </r>
  <r>
    <n v="1373"/>
    <d v="2023-12-12T00:00:00"/>
    <n v="12"/>
    <x v="2"/>
    <s v="123 12th Street"/>
    <s v="Las Vegas"/>
    <x v="0"/>
    <x v="0"/>
    <s v="Mariya Sergienko"/>
    <x v="0"/>
    <d v="2023-12-14T00:00:00"/>
    <x v="0"/>
    <x v="2"/>
    <s v="Las Vegas"/>
    <s v="NV"/>
    <s v="USA"/>
    <x v="4"/>
    <s v="Beverages"/>
    <n v="18"/>
    <n v="97"/>
    <x v="5"/>
    <n v="183.33000000000004"/>
  </r>
  <r>
    <n v="1374"/>
    <d v="2023-12-12T00:00:00"/>
    <n v="12"/>
    <x v="2"/>
    <s v="123 12th Street"/>
    <s v="Las Vegas"/>
    <x v="0"/>
    <x v="0"/>
    <s v="Mariya Sergienko"/>
    <x v="0"/>
    <d v="2023-12-14T00:00:00"/>
    <x v="0"/>
    <x v="2"/>
    <s v="Las Vegas"/>
    <s v="NV"/>
    <s v="USA"/>
    <x v="5"/>
    <s v="Beverages"/>
    <n v="46"/>
    <n v="61"/>
    <x v="6"/>
    <n v="291.82400000000001"/>
  </r>
  <r>
    <n v="1375"/>
    <d v="2023-12-08T00:00:00"/>
    <n v="8"/>
    <x v="3"/>
    <s v="123 8th Street"/>
    <s v="Portland"/>
    <x v="2"/>
    <x v="0"/>
    <s v="Nancy Freehafer"/>
    <x v="2"/>
    <d v="2023-12-10T00:00:00"/>
    <x v="2"/>
    <x v="3"/>
    <s v="Portland"/>
    <s v="OR"/>
    <s v="USA"/>
    <x v="6"/>
    <s v="Baked Goods &amp; Mixes"/>
    <n v="9.1999999999999993"/>
    <n v="28"/>
    <x v="7"/>
    <n v="24.471999999999998"/>
  </r>
  <r>
    <n v="1376"/>
    <d v="2023-12-04T00:00:00"/>
    <n v="4"/>
    <x v="1"/>
    <s v="123 4th Street"/>
    <s v="New York"/>
    <x v="1"/>
    <x v="0"/>
    <s v="Andrew Cencini"/>
    <x v="1"/>
    <d v="2023-12-06T00:00:00"/>
    <x v="2"/>
    <x v="1"/>
    <s v="New York"/>
    <s v="NY"/>
    <s v="USA"/>
    <x v="6"/>
    <s v="Baked Goods &amp; Mixes"/>
    <n v="9.1999999999999993"/>
    <n v="97"/>
    <x v="8"/>
    <n v="93.702000000000012"/>
  </r>
  <r>
    <n v="1377"/>
    <d v="2023-12-29T00:00:00"/>
    <n v="29"/>
    <x v="4"/>
    <s v="789 29th Street"/>
    <s v="Denver"/>
    <x v="3"/>
    <x v="0"/>
    <s v="Jan Kotas"/>
    <x v="0"/>
    <d v="2023-12-31T00:00:00"/>
    <x v="0"/>
    <x v="4"/>
    <s v="Denver"/>
    <s v="CO"/>
    <s v="USA"/>
    <x v="7"/>
    <s v="Candy"/>
    <n v="12.75"/>
    <n v="23"/>
    <x v="9"/>
    <n v="29.325000000000003"/>
  </r>
  <r>
    <n v="1378"/>
    <d v="2023-12-03T00:00:00"/>
    <n v="3"/>
    <x v="5"/>
    <s v="123 3rd Street"/>
    <s v="Los Angelas"/>
    <x v="4"/>
    <x v="0"/>
    <s v="Mariya Sergienko"/>
    <x v="0"/>
    <d v="2023-12-05T00:00:00"/>
    <x v="0"/>
    <x v="5"/>
    <s v="Los Angelas"/>
    <s v="CA"/>
    <s v="USA"/>
    <x v="8"/>
    <s v="Soups"/>
    <n v="9.65"/>
    <n v="89"/>
    <x v="10"/>
    <n v="81.59075"/>
  </r>
  <r>
    <n v="1379"/>
    <d v="2023-12-06T00:00:00"/>
    <n v="6"/>
    <x v="6"/>
    <s v="123 6th Street"/>
    <s v="Milwaukee"/>
    <x v="5"/>
    <x v="0"/>
    <s v="Michael Neipper"/>
    <x v="2"/>
    <d v="2023-12-08T00:00:00"/>
    <x v="0"/>
    <x v="6"/>
    <s v="Milwaukee"/>
    <s v="WI"/>
    <s v="USA"/>
    <x v="9"/>
    <s v="Sauces"/>
    <n v="40"/>
    <n v="25"/>
    <x v="11"/>
    <n v="96"/>
  </r>
  <r>
    <n v="1380"/>
    <d v="2023-12-28T00:00:00"/>
    <n v="28"/>
    <x v="7"/>
    <s v="789 28th Street"/>
    <s v="Memphis"/>
    <x v="6"/>
    <x v="0"/>
    <s v="Anne Larsen"/>
    <x v="3"/>
    <d v="2023-12-30T00:00:00"/>
    <x v="2"/>
    <x v="7"/>
    <s v="Memphis"/>
    <s v="TN"/>
    <s v="USA"/>
    <x v="5"/>
    <s v="Beverages"/>
    <n v="46"/>
    <n v="19"/>
    <x v="12"/>
    <n v="89.14800000000001"/>
  </r>
  <r>
    <n v="1381"/>
    <d v="2023-12-08T00:00:00"/>
    <n v="8"/>
    <x v="3"/>
    <s v="123 8th Street"/>
    <s v="Portland"/>
    <x v="2"/>
    <x v="0"/>
    <s v="Nancy Freehafer"/>
    <x v="2"/>
    <d v="2023-12-10T00:00:00"/>
    <x v="2"/>
    <x v="3"/>
    <s v="Portland"/>
    <s v="OR"/>
    <s v="USA"/>
    <x v="7"/>
    <s v="Candy"/>
    <n v="12.75"/>
    <n v="36"/>
    <x v="13"/>
    <n v="45.441000000000003"/>
  </r>
  <r>
    <n v="1382"/>
    <d v="2023-12-10T00:00:00"/>
    <n v="10"/>
    <x v="8"/>
    <s v="123 10th Street"/>
    <s v="Chicago"/>
    <x v="7"/>
    <x v="0"/>
    <s v="Laura Giussani"/>
    <x v="1"/>
    <d v="2023-12-12T00:00:00"/>
    <x v="0"/>
    <x v="8"/>
    <s v="Chicago"/>
    <s v="IL"/>
    <s v="USA"/>
    <x v="10"/>
    <s v="Beverages"/>
    <n v="2.99"/>
    <n v="93"/>
    <x v="14"/>
    <n v="26.416650000000001"/>
  </r>
  <r>
    <n v="1383"/>
    <d v="2023-12-07T00:00:00"/>
    <n v="7"/>
    <x v="9"/>
    <s v="123 7th Street"/>
    <s v="Boise"/>
    <x v="8"/>
    <x v="0"/>
    <s v="Nancy Freehafer"/>
    <x v="2"/>
    <d v="2023-12-09T00:00:00"/>
    <x v="0"/>
    <x v="9"/>
    <s v="Boise"/>
    <s v="ID"/>
    <s v="USA"/>
    <x v="5"/>
    <s v="Beverages"/>
    <n v="46"/>
    <n v="64"/>
    <x v="15"/>
    <n v="279.68"/>
  </r>
  <r>
    <n v="1384"/>
    <d v="2023-12-10T00:00:00"/>
    <n v="10"/>
    <x v="8"/>
    <s v="123 10th Street"/>
    <s v="Chicago"/>
    <x v="7"/>
    <x v="0"/>
    <s v="Laura Giussani"/>
    <x v="1"/>
    <d v="2023-12-12T00:00:00"/>
    <x v="1"/>
    <x v="8"/>
    <s v="Chicago"/>
    <s v="IL"/>
    <s v="USA"/>
    <x v="11"/>
    <s v="Jams, Preserves"/>
    <n v="25"/>
    <n v="84"/>
    <x v="16"/>
    <n v="220.5"/>
  </r>
  <r>
    <n v="1385"/>
    <d v="2023-12-10T00:00:00"/>
    <n v="10"/>
    <x v="8"/>
    <s v="123 10th Street"/>
    <s v="Chicago"/>
    <x v="7"/>
    <x v="0"/>
    <s v="Laura Giussani"/>
    <x v="1"/>
    <d v="2023-12-12T00:00:00"/>
    <x v="1"/>
    <x v="8"/>
    <s v="Chicago"/>
    <s v="IL"/>
    <s v="USA"/>
    <x v="12"/>
    <s v="Condiments"/>
    <n v="22"/>
    <n v="72"/>
    <x v="17"/>
    <n v="150.47999999999999"/>
  </r>
  <r>
    <n v="1386"/>
    <d v="2023-12-10T00:00:00"/>
    <n v="10"/>
    <x v="8"/>
    <s v="123 10th Street"/>
    <s v="Chicago"/>
    <x v="7"/>
    <x v="0"/>
    <s v="Laura Giussani"/>
    <x v="1"/>
    <d v="2023-12-12T00:00:00"/>
    <x v="1"/>
    <x v="8"/>
    <s v="Chicago"/>
    <s v="IL"/>
    <s v="USA"/>
    <x v="6"/>
    <s v="Baked Goods &amp; Mixes"/>
    <n v="9.1999999999999993"/>
    <n v="60"/>
    <x v="18"/>
    <n v="56.856000000000002"/>
  </r>
  <r>
    <n v="1387"/>
    <d v="2023-12-11T00:00:00"/>
    <n v="11"/>
    <x v="10"/>
    <s v="123 11th Street"/>
    <s v="Miami"/>
    <x v="9"/>
    <x v="0"/>
    <s v="Anne Larsen"/>
    <x v="3"/>
    <d v="2023-12-13T00:00:00"/>
    <x v="2"/>
    <x v="10"/>
    <s v="Miami"/>
    <s v="FL"/>
    <s v="USA"/>
    <x v="1"/>
    <s v="Dried Fruit &amp; Nuts"/>
    <n v="3.5"/>
    <n v="67"/>
    <x v="19"/>
    <n v="22.746500000000001"/>
  </r>
  <r>
    <n v="1388"/>
    <d v="2023-12-11T00:00:00"/>
    <n v="11"/>
    <x v="10"/>
    <s v="123 11th Street"/>
    <s v="Miami"/>
    <x v="9"/>
    <x v="0"/>
    <s v="Anne Larsen"/>
    <x v="3"/>
    <d v="2023-12-13T00:00:00"/>
    <x v="2"/>
    <x v="10"/>
    <s v="Miami"/>
    <s v="FL"/>
    <s v="USA"/>
    <x v="10"/>
    <s v="Beverages"/>
    <n v="2.99"/>
    <n v="48"/>
    <x v="20"/>
    <n v="13.634400000000001"/>
  </r>
  <r>
    <n v="1389"/>
    <d v="2023-12-01T00:00:00"/>
    <n v="1"/>
    <x v="11"/>
    <s v="123 1st Street"/>
    <s v="Seattle"/>
    <x v="10"/>
    <x v="0"/>
    <s v="Nancy Freehafer"/>
    <x v="2"/>
    <d v="2023-12-03T00:00:00"/>
    <x v="2"/>
    <x v="11"/>
    <s v="Seattle"/>
    <s v="WA"/>
    <s v="USA"/>
    <x v="4"/>
    <s v="Beverages"/>
    <n v="18"/>
    <n v="64"/>
    <x v="21"/>
    <n v="118.65600000000001"/>
  </r>
  <r>
    <n v="1390"/>
    <d v="2023-12-01T00:00:00"/>
    <n v="1"/>
    <x v="11"/>
    <s v="123 1st Street"/>
    <s v="Seattle"/>
    <x v="10"/>
    <x v="0"/>
    <s v="Nancy Freehafer"/>
    <x v="2"/>
    <d v="2023-12-03T00:00:00"/>
    <x v="2"/>
    <x v="11"/>
    <s v="Seattle"/>
    <s v="WA"/>
    <s v="USA"/>
    <x v="5"/>
    <s v="Beverages"/>
    <n v="46"/>
    <n v="82"/>
    <x v="22"/>
    <n v="392.28800000000007"/>
  </r>
  <r>
    <n v="1391"/>
    <d v="2023-12-01T00:00:00"/>
    <n v="1"/>
    <x v="11"/>
    <s v="123 1st Street"/>
    <s v="Seattle"/>
    <x v="10"/>
    <x v="0"/>
    <s v="Nancy Freehafer"/>
    <x v="2"/>
    <d v="2023-12-03T00:00:00"/>
    <x v="2"/>
    <x v="11"/>
    <s v="Seattle"/>
    <s v="WA"/>
    <s v="USA"/>
    <x v="10"/>
    <s v="Beverages"/>
    <n v="2.99"/>
    <n v="17"/>
    <x v="23"/>
    <n v="5.1338300000000014"/>
  </r>
  <r>
    <n v="1392"/>
    <d v="2023-12-28T00:00:00"/>
    <n v="28"/>
    <x v="7"/>
    <s v="789 28th Street"/>
    <s v="Memphis"/>
    <x v="6"/>
    <x v="0"/>
    <s v="Anne Larsen"/>
    <x v="3"/>
    <d v="2023-12-30T00:00:00"/>
    <x v="2"/>
    <x v="7"/>
    <s v="Memphis"/>
    <s v="TN"/>
    <s v="USA"/>
    <x v="8"/>
    <s v="Soups"/>
    <n v="9.65"/>
    <n v="38"/>
    <x v="24"/>
    <n v="36.67"/>
  </r>
  <r>
    <n v="1393"/>
    <d v="2023-12-28T00:00:00"/>
    <n v="28"/>
    <x v="7"/>
    <s v="789 28th Street"/>
    <s v="Memphis"/>
    <x v="6"/>
    <x v="0"/>
    <s v="Anne Larsen"/>
    <x v="3"/>
    <d v="2023-12-30T00:00:00"/>
    <x v="2"/>
    <x v="7"/>
    <s v="Memphis"/>
    <s v="TN"/>
    <s v="USA"/>
    <x v="13"/>
    <s v="Canned Meat"/>
    <n v="18.399999999999999"/>
    <n v="25"/>
    <x v="25"/>
    <n v="45.54"/>
  </r>
  <r>
    <n v="1394"/>
    <d v="2023-12-09T00:00:00"/>
    <n v="9"/>
    <x v="12"/>
    <s v="123 9th Street"/>
    <s v="Salt Lake City"/>
    <x v="11"/>
    <x v="0"/>
    <s v="Robert Zare"/>
    <x v="0"/>
    <d v="2023-12-11T00:00:00"/>
    <x v="1"/>
    <x v="12"/>
    <s v="Salt Lake City"/>
    <s v="UT"/>
    <s v="USA"/>
    <x v="14"/>
    <s v="Pasta"/>
    <n v="19.5"/>
    <n v="85"/>
    <x v="26"/>
    <n v="165.75"/>
  </r>
  <r>
    <n v="1395"/>
    <d v="2023-12-09T00:00:00"/>
    <n v="9"/>
    <x v="12"/>
    <s v="123 9th Street"/>
    <s v="Salt Lake City"/>
    <x v="11"/>
    <x v="0"/>
    <s v="Robert Zare"/>
    <x v="0"/>
    <d v="2023-12-11T00:00:00"/>
    <x v="1"/>
    <x v="12"/>
    <s v="Salt Lake City"/>
    <s v="UT"/>
    <s v="USA"/>
    <x v="15"/>
    <s v="Dairy Products"/>
    <n v="34.799999999999997"/>
    <n v="18"/>
    <x v="27"/>
    <n v="61.3872"/>
  </r>
  <r>
    <n v="1396"/>
    <d v="2023-12-06T00:00:00"/>
    <n v="6"/>
    <x v="6"/>
    <s v="123 6th Street"/>
    <s v="Milwaukee"/>
    <x v="5"/>
    <x v="0"/>
    <s v="Michael Neipper"/>
    <x v="2"/>
    <d v="2023-12-08T00:00:00"/>
    <x v="0"/>
    <x v="6"/>
    <s v="Milwaukee"/>
    <s v="WI"/>
    <s v="USA"/>
    <x v="0"/>
    <s v="Beverages"/>
    <n v="14"/>
    <n v="85"/>
    <x v="28"/>
    <n v="115.42999999999999"/>
  </r>
  <r>
    <n v="1397"/>
    <d v="2023-12-08T00:00:00"/>
    <n v="8"/>
    <x v="3"/>
    <s v="123 8th Street"/>
    <s v="Portland"/>
    <x v="2"/>
    <x v="0"/>
    <s v="Nancy Freehafer"/>
    <x v="2"/>
    <d v="2023-12-10T00:00:00"/>
    <x v="0"/>
    <x v="3"/>
    <s v="Portland"/>
    <s v="OR"/>
    <s v="USA"/>
    <x v="9"/>
    <s v="Sauces"/>
    <n v="40"/>
    <n v="82"/>
    <x v="29"/>
    <n v="318.15999999999997"/>
  </r>
  <r>
    <n v="1398"/>
    <d v="2023-12-08T00:00:00"/>
    <n v="8"/>
    <x v="3"/>
    <s v="123 8th Street"/>
    <s v="Portland"/>
    <x v="2"/>
    <x v="0"/>
    <s v="Nancy Freehafer"/>
    <x v="2"/>
    <d v="2023-12-10T00:00:00"/>
    <x v="0"/>
    <x v="3"/>
    <s v="Portland"/>
    <s v="OR"/>
    <s v="USA"/>
    <x v="6"/>
    <s v="Baked Goods &amp; Mixes"/>
    <n v="9.1999999999999993"/>
    <n v="47"/>
    <x v="30"/>
    <n v="41.510399999999997"/>
  </r>
  <r>
    <n v="1399"/>
    <d v="2023-12-25T00:00:00"/>
    <n v="25"/>
    <x v="13"/>
    <s v="789 25th Street"/>
    <s v="Chicago"/>
    <x v="7"/>
    <x v="0"/>
    <s v="Laura Giussani"/>
    <x v="1"/>
    <d v="2023-12-27T00:00:00"/>
    <x v="1"/>
    <x v="13"/>
    <s v="Chicago"/>
    <s v="IL"/>
    <s v="USA"/>
    <x v="16"/>
    <s v="Baked Goods &amp; Mixes"/>
    <n v="10"/>
    <n v="99"/>
    <x v="31"/>
    <n v="99"/>
  </r>
  <r>
    <n v="1400"/>
    <d v="2023-12-26T00:00:00"/>
    <n v="26"/>
    <x v="14"/>
    <s v="789 26th Street"/>
    <s v="Miami"/>
    <x v="9"/>
    <x v="0"/>
    <s v="Anne Larsen"/>
    <x v="3"/>
    <d v="2023-12-28T00:00:00"/>
    <x v="2"/>
    <x v="14"/>
    <s v="Miami"/>
    <s v="FL"/>
    <s v="USA"/>
    <x v="17"/>
    <s v="Oil"/>
    <n v="21.35"/>
    <n v="49"/>
    <x v="32"/>
    <n v="106.70730000000002"/>
  </r>
  <r>
    <n v="1401"/>
    <d v="2023-12-26T00:00:00"/>
    <n v="26"/>
    <x v="14"/>
    <s v="789 26th Street"/>
    <s v="Miami"/>
    <x v="9"/>
    <x v="0"/>
    <s v="Anne Larsen"/>
    <x v="3"/>
    <d v="2023-12-28T00:00:00"/>
    <x v="2"/>
    <x v="14"/>
    <s v="Miami"/>
    <s v="FL"/>
    <s v="USA"/>
    <x v="8"/>
    <s v="Soups"/>
    <n v="9.65"/>
    <n v="72"/>
    <x v="33"/>
    <n v="72.954000000000008"/>
  </r>
  <r>
    <n v="1402"/>
    <d v="2023-12-26T00:00:00"/>
    <n v="26"/>
    <x v="14"/>
    <s v="789 26th Street"/>
    <s v="Miami"/>
    <x v="9"/>
    <x v="0"/>
    <s v="Anne Larsen"/>
    <x v="3"/>
    <d v="2023-12-28T00:00:00"/>
    <x v="2"/>
    <x v="14"/>
    <s v="Miami"/>
    <s v="FL"/>
    <s v="USA"/>
    <x v="13"/>
    <s v="Canned Meat"/>
    <n v="18.399999999999999"/>
    <n v="99"/>
    <x v="34"/>
    <n v="191.268"/>
  </r>
  <r>
    <n v="1403"/>
    <d v="2023-12-29T00:00:00"/>
    <n v="29"/>
    <x v="4"/>
    <s v="789 29th Street"/>
    <s v="Denver"/>
    <x v="3"/>
    <x v="0"/>
    <s v="Jan Kotas"/>
    <x v="0"/>
    <d v="2023-12-31T00:00:00"/>
    <x v="0"/>
    <x v="4"/>
    <s v="Denver"/>
    <s v="CO"/>
    <s v="USA"/>
    <x v="0"/>
    <s v="Beverages"/>
    <n v="14"/>
    <n v="10"/>
    <x v="35"/>
    <n v="13.86"/>
  </r>
  <r>
    <n v="1404"/>
    <d v="2023-12-06T00:00:00"/>
    <n v="6"/>
    <x v="6"/>
    <s v="123 6th Street"/>
    <s v="Milwaukee"/>
    <x v="5"/>
    <x v="0"/>
    <s v="Michael Neipper"/>
    <x v="2"/>
    <d v="2023-12-08T00:00:00"/>
    <x v="2"/>
    <x v="6"/>
    <s v="Milwaukee"/>
    <s v="WI"/>
    <s v="USA"/>
    <x v="7"/>
    <s v="Candy"/>
    <n v="12.75"/>
    <n v="100"/>
    <x v="36"/>
    <n v="122.39999999999999"/>
  </r>
  <r>
    <n v="1405"/>
    <d v="2023-12-27T00:00:00"/>
    <n v="27"/>
    <x v="0"/>
    <s v="789 27th Street"/>
    <s v="Las Vegas"/>
    <x v="0"/>
    <x v="0"/>
    <s v="Mariya Sergienko"/>
    <x v="0"/>
    <d v="2023-12-29T00:00:00"/>
    <x v="0"/>
    <x v="0"/>
    <s v="Las Vegas"/>
    <s v="NV"/>
    <s v="USA"/>
    <x v="7"/>
    <s v="Candy"/>
    <n v="12.75"/>
    <n v="100"/>
    <x v="36"/>
    <n v="27"/>
  </r>
  <r>
    <n v="1406"/>
    <d v="2023-12-04T00:00:00"/>
    <n v="4"/>
    <x v="1"/>
    <s v="123 4th Street"/>
    <s v="New York"/>
    <x v="1"/>
    <x v="0"/>
    <s v="Andrew Cencini"/>
    <x v="1"/>
    <d v="2023-12-06T00:00:00"/>
    <x v="1"/>
    <x v="1"/>
    <s v="New York"/>
    <s v="NY"/>
    <s v="USA"/>
    <x v="18"/>
    <s v="Jams, Preserves"/>
    <n v="81"/>
    <n v="62"/>
    <x v="37"/>
    <n v="117.93600000000001"/>
  </r>
  <r>
    <n v="1407"/>
    <d v="2023-12-04T00:00:00"/>
    <n v="4"/>
    <x v="1"/>
    <s v="123 4th Street"/>
    <s v="New York"/>
    <x v="1"/>
    <x v="0"/>
    <s v="Andrew Cencini"/>
    <x v="1"/>
    <d v="2023-12-06T00:00:00"/>
    <x v="1"/>
    <x v="1"/>
    <s v="New York"/>
    <s v="NY"/>
    <s v="USA"/>
    <x v="19"/>
    <s v="Grains"/>
    <n v="7"/>
    <n v="91"/>
    <x v="38"/>
    <n v="13.719999999999999"/>
  </r>
  <r>
    <n v="1408"/>
    <d v="2023-12-12T00:00:00"/>
    <n v="12"/>
    <x v="2"/>
    <s v="123 12th Street"/>
    <s v="Las Vegas"/>
    <x v="0"/>
    <x v="0"/>
    <s v="Mariya Sergienko"/>
    <x v="0"/>
    <d v="2023-12-14T00:00:00"/>
    <x v="0"/>
    <x v="2"/>
    <s v="Las Vegas"/>
    <s v="NV"/>
    <s v="USA"/>
    <x v="19"/>
    <s v="Grains"/>
    <n v="7"/>
    <n v="91"/>
    <x v="38"/>
    <n v="8"/>
  </r>
  <r>
    <n v="1409"/>
    <d v="2023-12-08T00:00:00"/>
    <n v="8"/>
    <x v="3"/>
    <s v="123 8th Street"/>
    <s v="Portland"/>
    <x v="2"/>
    <x v="0"/>
    <s v="Nancy Freehafer"/>
    <x v="2"/>
    <d v="2023-12-10T00:00:00"/>
    <x v="2"/>
    <x v="3"/>
    <s v="Portland"/>
    <s v="OR"/>
    <s v="USA"/>
    <x v="15"/>
    <s v="Dairy Products"/>
    <n v="34.799999999999997"/>
    <n v="29"/>
    <x v="39"/>
    <n v="300.846"/>
  </r>
  <r>
    <n v="1410"/>
    <d v="2023-12-04T00:00:00"/>
    <n v="4"/>
    <x v="1"/>
    <s v="123 4th Street"/>
    <s v="New York"/>
    <x v="1"/>
    <x v="0"/>
    <s v="Andrew Cencini"/>
    <x v="1"/>
    <d v="2023-12-06T00:00:00"/>
    <x v="2"/>
    <x v="1"/>
    <s v="New York"/>
    <s v="NY"/>
    <s v="USA"/>
    <x v="15"/>
    <s v="Dairy Products"/>
    <n v="34.799999999999997"/>
    <n v="29"/>
    <x v="39"/>
    <n v="9"/>
  </r>
  <r>
    <n v="1411"/>
    <d v="2023-12-29T00:00:00"/>
    <n v="29"/>
    <x v="4"/>
    <s v="789 29th Street"/>
    <s v="Denver"/>
    <x v="3"/>
    <x v="0"/>
    <s v="Jan Kotas"/>
    <x v="0"/>
    <d v="2023-12-31T00:00:00"/>
    <x v="0"/>
    <x v="4"/>
    <s v="Denver"/>
    <s v="CO"/>
    <s v="USA"/>
    <x v="15"/>
    <s v="Dairy Products"/>
    <n v="34.799999999999997"/>
    <n v="29"/>
    <x v="39"/>
    <n v="23"/>
  </r>
  <r>
    <n v="1412"/>
    <d v="2023-12-03T00:00:00"/>
    <n v="3"/>
    <x v="5"/>
    <s v="123 3rd Street"/>
    <s v="Los Angelas"/>
    <x v="4"/>
    <x v="0"/>
    <s v="Mariya Sergienko"/>
    <x v="0"/>
    <d v="2023-12-05T00:00:00"/>
    <x v="0"/>
    <x v="5"/>
    <s v="Los Angelas"/>
    <s v="CA"/>
    <s v="USA"/>
    <x v="20"/>
    <s v="Condiments"/>
    <n v="10"/>
    <n v="49"/>
    <x v="40"/>
    <n v="90.25"/>
  </r>
  <r>
    <n v="1413"/>
    <d v="2023-12-03T00:00:00"/>
    <n v="3"/>
    <x v="5"/>
    <s v="123 3rd Street"/>
    <s v="Los Angelas"/>
    <x v="4"/>
    <x v="0"/>
    <s v="Mariya Sergienko"/>
    <x v="0"/>
    <d v="2023-12-05T00:00:00"/>
    <x v="0"/>
    <x v="5"/>
    <s v="Los Angelas"/>
    <s v="CA"/>
    <s v="USA"/>
    <x v="9"/>
    <s v="Sauces"/>
    <n v="40"/>
    <n v="29"/>
    <x v="41"/>
    <n v="239.12"/>
  </r>
  <r>
    <n v="1414"/>
    <d v="2023-12-06T00:00:00"/>
    <n v="6"/>
    <x v="6"/>
    <s v="123 6th Street"/>
    <s v="Milwaukee"/>
    <x v="5"/>
    <x v="0"/>
    <s v="Michael Neipper"/>
    <x v="2"/>
    <d v="2023-12-08T00:00:00"/>
    <x v="0"/>
    <x v="6"/>
    <s v="Milwaukee"/>
    <s v="WI"/>
    <s v="USA"/>
    <x v="9"/>
    <s v="Sauces"/>
    <n v="40"/>
    <n v="29"/>
    <x v="41"/>
    <n v="31"/>
  </r>
  <r>
    <n v="1415"/>
    <d v="2023-12-28T00:00:00"/>
    <n v="28"/>
    <x v="7"/>
    <s v="789 28th Street"/>
    <s v="Memphis"/>
    <x v="6"/>
    <x v="0"/>
    <s v="Anne Larsen"/>
    <x v="3"/>
    <d v="2023-12-30T00:00:00"/>
    <x v="2"/>
    <x v="7"/>
    <s v="Memphis"/>
    <s v="TN"/>
    <s v="USA"/>
    <x v="9"/>
    <s v="Sauces"/>
    <n v="40"/>
    <n v="29"/>
    <x v="41"/>
    <n v="20"/>
  </r>
  <r>
    <n v="1416"/>
    <d v="2023-12-08T00:00:00"/>
    <n v="8"/>
    <x v="3"/>
    <s v="123 8th Street"/>
    <s v="Portland"/>
    <x v="2"/>
    <x v="0"/>
    <s v="Nancy Freehafer"/>
    <x v="2"/>
    <d v="2023-12-10T00:00:00"/>
    <x v="2"/>
    <x v="3"/>
    <s v="Portland"/>
    <s v="OR"/>
    <s v="USA"/>
    <x v="9"/>
    <s v="Sauces"/>
    <n v="40"/>
    <n v="29"/>
    <x v="41"/>
    <n v="34"/>
  </r>
  <r>
    <n v="1417"/>
    <d v="2023-12-10T00:00:00"/>
    <n v="10"/>
    <x v="8"/>
    <s v="123 10th Street"/>
    <s v="Chicago"/>
    <x v="7"/>
    <x v="0"/>
    <s v="Laura Giussani"/>
    <x v="1"/>
    <d v="2023-12-12T00:00:00"/>
    <x v="0"/>
    <x v="8"/>
    <s v="Chicago"/>
    <s v="IL"/>
    <s v="USA"/>
    <x v="21"/>
    <s v="Dried Fruit &amp; Nuts"/>
    <n v="10"/>
    <n v="81"/>
    <x v="42"/>
    <n v="62.83"/>
  </r>
  <r>
    <n v="1418"/>
    <d v="2023-12-07T00:00:00"/>
    <n v="7"/>
    <x v="9"/>
    <s v="123 7th Street"/>
    <s v="Boise"/>
    <x v="8"/>
    <x v="0"/>
    <s v="Nancy Freehafer"/>
    <x v="2"/>
    <d v="2023-12-09T00:00:00"/>
    <x v="0"/>
    <x v="9"/>
    <s v="Boise"/>
    <s v="ID"/>
    <s v="USA"/>
    <x v="21"/>
    <s v="Dried Fruit &amp; Nuts"/>
    <n v="10"/>
    <n v="81"/>
    <x v="42"/>
    <n v="33"/>
  </r>
  <r>
    <n v="1419"/>
    <d v="2023-12-10T00:00:00"/>
    <n v="10"/>
    <x v="8"/>
    <s v="123 10th Street"/>
    <s v="Chicago"/>
    <x v="7"/>
    <x v="0"/>
    <s v="Laura Giussani"/>
    <x v="1"/>
    <d v="2023-12-12T00:00:00"/>
    <x v="1"/>
    <x v="8"/>
    <s v="Chicago"/>
    <s v="IL"/>
    <s v="USA"/>
    <x v="1"/>
    <s v="Dried Fruit &amp; Nuts"/>
    <n v="3.5"/>
    <n v="96"/>
    <x v="43"/>
    <n v="21.315000000000001"/>
  </r>
  <r>
    <n v="1420"/>
    <d v="2023-12-11T00:00:00"/>
    <n v="11"/>
    <x v="10"/>
    <s v="123 11th Street"/>
    <s v="Miami"/>
    <x v="9"/>
    <x v="0"/>
    <s v="Anne Larsen"/>
    <x v="3"/>
    <d v="2023-12-13T00:00:00"/>
    <x v="2"/>
    <x v="10"/>
    <s v="Miami"/>
    <s v="FL"/>
    <s v="USA"/>
    <x v="9"/>
    <s v="Sauces"/>
    <n v="40"/>
    <n v="81"/>
    <x v="44"/>
    <n v="378"/>
  </r>
  <r>
    <n v="1421"/>
    <d v="2023-12-01T00:00:00"/>
    <n v="1"/>
    <x v="11"/>
    <s v="123 1st Street"/>
    <s v="Seattle"/>
    <x v="10"/>
    <x v="0"/>
    <s v="Nancy Freehafer"/>
    <x v="2"/>
    <d v="2023-12-03T00:00:00"/>
    <x v="2"/>
    <x v="11"/>
    <s v="Seattle"/>
    <s v="WA"/>
    <s v="USA"/>
    <x v="13"/>
    <s v="Canned Meat"/>
    <n v="18.399999999999999"/>
    <n v="88"/>
    <x v="45"/>
    <n v="148.13839999999999"/>
  </r>
  <r>
    <n v="1422"/>
    <d v="2023-12-28T00:00:00"/>
    <n v="28"/>
    <x v="7"/>
    <s v="789 28th Street"/>
    <s v="Memphis"/>
    <x v="6"/>
    <x v="0"/>
    <s v="Anne Larsen"/>
    <x v="3"/>
    <d v="2023-12-30T00:00:00"/>
    <x v="2"/>
    <x v="7"/>
    <s v="Memphis"/>
    <s v="TN"/>
    <s v="USA"/>
    <x v="5"/>
    <s v="Beverages"/>
    <n v="46"/>
    <n v="92"/>
    <x v="46"/>
    <n v="365.14800000000002"/>
  </r>
  <r>
    <n v="1423"/>
    <d v="2023-12-09T00:00:00"/>
    <n v="9"/>
    <x v="12"/>
    <s v="123 9th Street"/>
    <s v="Salt Lake City"/>
    <x v="11"/>
    <x v="0"/>
    <s v="Robert Zare"/>
    <x v="0"/>
    <d v="2023-12-11T00:00:00"/>
    <x v="1"/>
    <x v="12"/>
    <s v="Salt Lake City"/>
    <s v="UT"/>
    <s v="USA"/>
    <x v="8"/>
    <s v="Soups"/>
    <n v="9.65"/>
    <n v="34"/>
    <x v="47"/>
    <n v="68.582550000000012"/>
  </r>
  <r>
    <n v="1424"/>
    <d v="2023-12-06T00:00:00"/>
    <n v="6"/>
    <x v="6"/>
    <s v="123 6th Street"/>
    <s v="Milwaukee"/>
    <x v="5"/>
    <x v="0"/>
    <s v="Michael Neipper"/>
    <x v="2"/>
    <d v="2023-12-08T00:00:00"/>
    <x v="0"/>
    <x v="6"/>
    <s v="Milwaukee"/>
    <s v="WI"/>
    <s v="USA"/>
    <x v="7"/>
    <s v="Candy"/>
    <n v="12.75"/>
    <n v="41"/>
    <x v="48"/>
    <n v="43.783500000000004"/>
  </r>
  <r>
    <n v="1425"/>
    <d v="2023-12-08T00:00:00"/>
    <n v="8"/>
    <x v="3"/>
    <s v="123 8th Street"/>
    <s v="Portland"/>
    <x v="2"/>
    <x v="0"/>
    <s v="Nancy Freehafer"/>
    <x v="2"/>
    <d v="2023-12-10T00:00:00"/>
    <x v="0"/>
    <x v="3"/>
    <s v="Portland"/>
    <s v="OR"/>
    <s v="USA"/>
    <x v="7"/>
    <s v="Candy"/>
    <n v="12.75"/>
    <n v="67"/>
    <x v="49"/>
    <n v="82.875"/>
  </r>
  <r>
    <n v="1426"/>
    <d v="2023-12-25T00:00:00"/>
    <n v="25"/>
    <x v="13"/>
    <s v="789 25th Street"/>
    <s v="Chicago"/>
    <x v="7"/>
    <x v="0"/>
    <s v="Laura Giussani"/>
    <x v="1"/>
    <d v="2023-12-27T00:00:00"/>
    <x v="1"/>
    <x v="13"/>
    <s v="Chicago"/>
    <s v="IL"/>
    <s v="USA"/>
    <x v="12"/>
    <s v="Condiments"/>
    <n v="22"/>
    <n v="74"/>
    <x v="50"/>
    <n v="84.47999999999999"/>
  </r>
  <r>
    <n v="1427"/>
    <d v="2023-12-26T00:00:00"/>
    <n v="26"/>
    <x v="14"/>
    <s v="789 26th Street"/>
    <s v="Miami"/>
    <x v="9"/>
    <x v="0"/>
    <s v="Anne Larsen"/>
    <x v="3"/>
    <d v="2023-12-28T00:00:00"/>
    <x v="2"/>
    <x v="14"/>
    <s v="Miami"/>
    <s v="FL"/>
    <s v="USA"/>
    <x v="11"/>
    <s v="Jams, Preserves"/>
    <n v="25"/>
    <n v="24"/>
    <x v="51"/>
    <n v="164.15"/>
  </r>
  <r>
    <n v="1428"/>
    <d v="2023-12-29T00:00:00"/>
    <n v="29"/>
    <x v="4"/>
    <s v="789 29th Street"/>
    <s v="Denver"/>
    <x v="3"/>
    <x v="0"/>
    <s v="Jan Kotas"/>
    <x v="0"/>
    <d v="2023-12-31T00:00:00"/>
    <x v="0"/>
    <x v="4"/>
    <s v="Denver"/>
    <s v="CO"/>
    <s v="USA"/>
    <x v="22"/>
    <s v="Fruit &amp; Veg"/>
    <n v="39"/>
    <n v="41"/>
    <x v="52"/>
    <n v="193.01100000000002"/>
  </r>
  <r>
    <n v="1429"/>
    <d v="2023-12-06T00:00:00"/>
    <n v="6"/>
    <x v="6"/>
    <s v="123 6th Street"/>
    <s v="Milwaukee"/>
    <x v="5"/>
    <x v="0"/>
    <s v="Michael Neipper"/>
    <x v="2"/>
    <d v="2023-12-08T00:00:00"/>
    <x v="2"/>
    <x v="6"/>
    <s v="Milwaukee"/>
    <s v="WI"/>
    <s v="USA"/>
    <x v="2"/>
    <s v="Dried Fruit &amp; Nuts"/>
    <n v="30"/>
    <n v="12"/>
    <x v="53"/>
    <n v="200.85"/>
  </r>
  <r>
    <n v="1430"/>
    <d v="2023-12-06T00:00:00"/>
    <n v="6"/>
    <x v="6"/>
    <s v="123 6th Street"/>
    <s v="Milwaukee"/>
    <x v="5"/>
    <x v="0"/>
    <s v="Michael Neipper"/>
    <x v="2"/>
    <d v="2023-12-08T00:00:00"/>
    <x v="2"/>
    <x v="6"/>
    <s v="Milwaukee"/>
    <s v="WI"/>
    <s v="USA"/>
    <x v="3"/>
    <s v="Dried Fruit &amp; Nuts"/>
    <n v="53"/>
    <n v="68"/>
    <x v="54"/>
    <n v="225.62100000000001"/>
  </r>
  <r>
    <n v="1431"/>
    <d v="2023-12-04T00:00:00"/>
    <n v="4"/>
    <x v="1"/>
    <s v="123 4th Street"/>
    <s v="New York"/>
    <x v="1"/>
    <x v="0"/>
    <s v="Andrew Cencini"/>
    <x v="1"/>
    <d v="2023-12-06T00:00:00"/>
    <x v="2"/>
    <x v="1"/>
    <s v="New York"/>
    <s v="NY"/>
    <s v="USA"/>
    <x v="23"/>
    <s v="Pasta"/>
    <n v="38"/>
    <n v="33"/>
    <x v="55"/>
    <n v="175.02800000000002"/>
  </r>
  <r>
    <n v="1432"/>
    <d v="2023-12-03T00:00:00"/>
    <n v="3"/>
    <x v="5"/>
    <s v="123 3rd Street"/>
    <s v="Los Angelas"/>
    <x v="4"/>
    <x v="0"/>
    <s v="Mariya Sergienko"/>
    <x v="0"/>
    <d v="2023-12-05T00:00:00"/>
    <x v="2"/>
    <x v="5"/>
    <s v="Los Angelas"/>
    <s v="CA"/>
    <s v="USA"/>
    <x v="10"/>
    <s v="Beverages"/>
    <n v="2.99"/>
    <n v="12"/>
    <x v="56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C0678-EE7B-441E-8C37-B460C2E4B28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9:B69" firstHeaderRow="1" firstDataRow="1" firstDataCol="1"/>
  <pivotFields count="9">
    <pivotField showAll="0"/>
    <pivotField showAll="0"/>
    <pivotField showAll="0">
      <items count="36">
        <item x="3"/>
        <item x="13"/>
        <item x="25"/>
        <item x="15"/>
        <item x="4"/>
        <item x="27"/>
        <item x="24"/>
        <item x="10"/>
        <item x="22"/>
        <item x="21"/>
        <item x="17"/>
        <item x="6"/>
        <item x="18"/>
        <item x="33"/>
        <item x="32"/>
        <item x="2"/>
        <item x="34"/>
        <item x="19"/>
        <item x="16"/>
        <item x="9"/>
        <item x="23"/>
        <item x="30"/>
        <item x="12"/>
        <item x="8"/>
        <item x="7"/>
        <item x="1"/>
        <item x="29"/>
        <item x="26"/>
        <item x="14"/>
        <item x="31"/>
        <item x="5"/>
        <item x="20"/>
        <item x="0"/>
        <item x="11"/>
        <item x="28"/>
        <item t="default"/>
      </items>
    </pivotField>
    <pivotField axis="axisRow" showAll="0" sortType="descending">
      <items count="7">
        <item x="2"/>
        <item x="4"/>
        <item x="5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164" showAll="0"/>
  </pivotFields>
  <rowFields count="2">
    <field x="6"/>
    <field x="3"/>
  </rowFields>
  <rowItems count="10">
    <i>
      <x v="2"/>
    </i>
    <i r="1">
      <x v="3"/>
    </i>
    <i>
      <x v="1"/>
    </i>
    <i r="1">
      <x/>
    </i>
    <i r="1">
      <x v="1"/>
    </i>
    <i>
      <x/>
    </i>
    <i r="1">
      <x v="2"/>
    </i>
    <i r="1">
      <x v="4"/>
    </i>
    <i r="1">
      <x v="5"/>
    </i>
    <i t="grand">
      <x/>
    </i>
  </rowItems>
  <colItems count="1">
    <i/>
  </colItems>
  <dataFields count="1">
    <dataField name="Sum of Pay Rate" fld="8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08A4D-BB58-4734-8A13-37763A17D29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4">
    <pivotField showAll="0">
      <items count="5">
        <item h="1" x="0"/>
        <item x="2"/>
        <item x="1"/>
        <item h="1"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numFmtId="14"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ported_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E1DEB-B5F0-45CB-B233-4BFBFD917972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:J12" firstHeaderRow="1" firstDataRow="1" firstDataCol="1"/>
  <pivotFields count="6">
    <pivotField showAll="0">
      <items count="133">
        <item x="66"/>
        <item x="44"/>
        <item x="45"/>
        <item x="88"/>
        <item x="22"/>
        <item x="67"/>
        <item x="0"/>
        <item x="110"/>
        <item x="46"/>
        <item x="89"/>
        <item x="23"/>
        <item x="68"/>
        <item x="90"/>
        <item x="1"/>
        <item x="111"/>
        <item x="47"/>
        <item x="91"/>
        <item x="24"/>
        <item x="69"/>
        <item x="2"/>
        <item x="112"/>
        <item x="48"/>
        <item x="92"/>
        <item x="25"/>
        <item x="26"/>
        <item x="70"/>
        <item x="3"/>
        <item x="113"/>
        <item x="49"/>
        <item x="93"/>
        <item x="27"/>
        <item x="71"/>
        <item x="4"/>
        <item x="114"/>
        <item x="72"/>
        <item x="50"/>
        <item x="94"/>
        <item x="28"/>
        <item x="5"/>
        <item x="115"/>
        <item x="51"/>
        <item x="95"/>
        <item x="29"/>
        <item x="73"/>
        <item x="6"/>
        <item x="7"/>
        <item x="116"/>
        <item x="52"/>
        <item x="96"/>
        <item x="30"/>
        <item x="74"/>
        <item x="8"/>
        <item x="117"/>
        <item x="53"/>
        <item x="97"/>
        <item x="118"/>
        <item x="31"/>
        <item x="75"/>
        <item x="9"/>
        <item x="119"/>
        <item x="54"/>
        <item x="98"/>
        <item x="32"/>
        <item x="76"/>
        <item x="10"/>
        <item x="120"/>
        <item x="55"/>
        <item x="56"/>
        <item x="99"/>
        <item x="33"/>
        <item x="77"/>
        <item x="11"/>
        <item x="121"/>
        <item x="57"/>
        <item x="100"/>
        <item x="34"/>
        <item x="78"/>
        <item x="101"/>
        <item x="12"/>
        <item x="122"/>
        <item x="58"/>
        <item x="102"/>
        <item x="35"/>
        <item x="79"/>
        <item x="13"/>
        <item x="123"/>
        <item x="59"/>
        <item x="103"/>
        <item x="36"/>
        <item x="37"/>
        <item x="80"/>
        <item x="14"/>
        <item x="124"/>
        <item x="60"/>
        <item x="104"/>
        <item x="38"/>
        <item x="81"/>
        <item x="15"/>
        <item x="125"/>
        <item x="82"/>
        <item x="61"/>
        <item x="105"/>
        <item x="39"/>
        <item x="83"/>
        <item x="16"/>
        <item x="126"/>
        <item x="62"/>
        <item x="106"/>
        <item x="40"/>
        <item x="84"/>
        <item x="17"/>
        <item x="18"/>
        <item x="127"/>
        <item x="63"/>
        <item x="107"/>
        <item x="41"/>
        <item x="85"/>
        <item x="19"/>
        <item x="128"/>
        <item x="64"/>
        <item x="108"/>
        <item x="129"/>
        <item x="42"/>
        <item x="86"/>
        <item x="20"/>
        <item x="130"/>
        <item x="65"/>
        <item x="109"/>
        <item x="43"/>
        <item x="87"/>
        <item x="21"/>
        <item x="131"/>
        <item t="default"/>
      </items>
    </pivotField>
    <pivotField dataField="1" numFmtId="165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5" showAll="0">
      <items count="116">
        <item x="41"/>
        <item x="55"/>
        <item x="70"/>
        <item x="79"/>
        <item x="83"/>
        <item x="97"/>
        <item x="44"/>
        <item x="10"/>
        <item x="20"/>
        <item x="24"/>
        <item x="37"/>
        <item x="85"/>
        <item x="107"/>
        <item x="113"/>
        <item x="66"/>
        <item x="75"/>
        <item x="25"/>
        <item x="51"/>
        <item x="59"/>
        <item x="5"/>
        <item x="15"/>
        <item x="64"/>
        <item x="92"/>
        <item x="100"/>
        <item x="104"/>
        <item x="110"/>
        <item x="3"/>
        <item x="32"/>
        <item x="40"/>
        <item x="47"/>
        <item x="56"/>
        <item x="102"/>
        <item x="71"/>
        <item x="80"/>
        <item x="88"/>
        <item x="98"/>
        <item x="45"/>
        <item x="11"/>
        <item x="21"/>
        <item x="28"/>
        <item x="38"/>
        <item x="86"/>
        <item x="108"/>
        <item x="114"/>
        <item x="67"/>
        <item x="77"/>
        <item x="26"/>
        <item x="52"/>
        <item x="42"/>
        <item x="7"/>
        <item x="16"/>
        <item x="65"/>
        <item x="93"/>
        <item x="81"/>
        <item x="105"/>
        <item x="111"/>
        <item x="4"/>
        <item x="33"/>
        <item x="22"/>
        <item x="48"/>
        <item x="57"/>
        <item x="103"/>
        <item x="72"/>
        <item x="60"/>
        <item x="61"/>
        <item x="73"/>
        <item x="49"/>
        <item x="89"/>
        <item x="58"/>
        <item x="99"/>
        <item x="6"/>
        <item x="46"/>
        <item x="12"/>
        <item x="13"/>
        <item x="0"/>
        <item x="90"/>
        <item x="62"/>
        <item x="29"/>
        <item x="39"/>
        <item x="87"/>
        <item x="30"/>
        <item x="1"/>
        <item x="50"/>
        <item x="54"/>
        <item x="68"/>
        <item x="69"/>
        <item x="78"/>
        <item x="27"/>
        <item x="53"/>
        <item x="94"/>
        <item x="43"/>
        <item x="96"/>
        <item x="9"/>
        <item x="8"/>
        <item x="19"/>
        <item x="18"/>
        <item x="35"/>
        <item x="95"/>
        <item x="36"/>
        <item x="82"/>
        <item x="106"/>
        <item x="84"/>
        <item x="76"/>
        <item x="74"/>
        <item x="34"/>
        <item x="23"/>
        <item x="17"/>
        <item x="14"/>
        <item x="91"/>
        <item x="63"/>
        <item x="112"/>
        <item x="109"/>
        <item x="31"/>
        <item x="2"/>
        <item x="101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Listing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C51C7-B713-4C52-B1C5-3D8A0F100ABC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3:C75" firstHeaderRow="1" firstDataRow="1" firstDataCol="1"/>
  <pivotFields count="6">
    <pivotField showAll="0"/>
    <pivotField axis="axisRow" showAll="0" sortType="ascending">
      <items count="16">
        <item h="1" x="12"/>
        <item h="1" x="13"/>
        <item h="1" x="9"/>
        <item h="1" x="8"/>
        <item h="1" x="2"/>
        <item h="1" x="5"/>
        <item h="1" x="11"/>
        <item h="1" x="3"/>
        <item h="1" x="10"/>
        <item h="1" x="14"/>
        <item x="4"/>
        <item h="1" x="6"/>
        <item h="1" x="0"/>
        <item h="1" x="7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0" showAll="0"/>
    <pivotField numFmtId="170" showAll="0"/>
    <pivotField numFmtId="170" showAll="0"/>
    <pivotField dataField="1" numFmtId="170" showAll="0"/>
  </pivotFields>
  <rowFields count="1">
    <field x="1"/>
  </rowFields>
  <rowItems count="2">
    <i>
      <x v="10"/>
    </i>
    <i t="grand">
      <x/>
    </i>
  </rowItems>
  <colItems count="1">
    <i/>
  </colItems>
  <dataFields count="1">
    <dataField name="Sum of Total Expens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33BA2-E710-4031-BF78-E1111177D81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8:E24" firstHeaderRow="0" firstDataRow="1" firstDataCol="1"/>
  <pivotFields count="5">
    <pivotField axis="axisRow" showAll="0">
      <items count="6">
        <item x="1"/>
        <item x="4"/>
        <item x="3"/>
        <item x="0"/>
        <item x="2"/>
        <item t="default"/>
      </items>
    </pivotField>
    <pivotField dataField="1" numFmtId="167" showAll="0"/>
    <pivotField dataField="1" numFmtId="167" showAll="0"/>
    <pivotField dataField="1" numFmtId="167" showAll="0"/>
    <pivotField dataField="1" numFmtId="167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ek 1" fld="1" baseField="0" baseItem="0"/>
    <dataField name="Sum of Week 2" fld="2" baseField="0" baseItem="0"/>
    <dataField name="Sum of Week 3" fld="3" baseField="0" baseItem="0"/>
    <dataField name="Sum of Week 4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8B7B6-07C9-4731-A46C-CBC2E2555BEC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30:N147" firstHeaderRow="1" firstDataRow="2" firstDataCol="1"/>
  <pivotFields count="22">
    <pivotField showAll="0"/>
    <pivotField numFmtId="173" showAll="0"/>
    <pivotField showAll="0"/>
    <pivotField axis="axisRow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axis="axisCol" showAll="0">
      <items count="13">
        <item x="4"/>
        <item x="3"/>
        <item x="9"/>
        <item x="8"/>
        <item x="7"/>
        <item x="0"/>
        <item x="1"/>
        <item x="2"/>
        <item x="6"/>
        <item x="11"/>
        <item x="10"/>
        <item x="5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numFmtId="173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>
      <items count="58">
        <item x="56"/>
        <item x="23"/>
        <item x="35"/>
        <item x="20"/>
        <item x="1"/>
        <item x="19"/>
        <item x="7"/>
        <item x="4"/>
        <item x="0"/>
        <item x="14"/>
        <item x="9"/>
        <item x="47"/>
        <item x="43"/>
        <item x="53"/>
        <item x="24"/>
        <item x="30"/>
        <item x="13"/>
        <item x="25"/>
        <item x="40"/>
        <item x="48"/>
        <item x="18"/>
        <item x="51"/>
        <item x="27"/>
        <item x="38"/>
        <item x="33"/>
        <item x="42"/>
        <item x="49"/>
        <item x="10"/>
        <item x="12"/>
        <item x="8"/>
        <item x="31"/>
        <item x="11"/>
        <item x="39"/>
        <item x="32"/>
        <item x="21"/>
        <item x="41"/>
        <item x="28"/>
        <item x="55"/>
        <item x="36"/>
        <item x="17"/>
        <item x="52"/>
        <item x="45"/>
        <item x="50"/>
        <item x="26"/>
        <item x="5"/>
        <item x="34"/>
        <item x="16"/>
        <item x="2"/>
        <item x="6"/>
        <item x="15"/>
        <item x="44"/>
        <item x="29"/>
        <item x="54"/>
        <item x="22"/>
        <item x="46"/>
        <item x="3"/>
        <item x="37"/>
        <item t="default"/>
      </items>
    </pivotField>
    <pivotField numFmtId="164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20" baseField="0" baseItem="0"/>
  </dataFields>
  <formats count="9">
    <format dxfId="125">
      <pivotArea type="all" dataOnly="0" outline="0" fieldPosition="0"/>
    </format>
    <format dxfId="126">
      <pivotArea outline="0" collapsedLevelsAreSubtotals="1" fieldPosition="0"/>
    </format>
    <format dxfId="127">
      <pivotArea field="3" type="button" dataOnly="0" labelOnly="1" outline="0" axis="axisRow" fieldPosition="0"/>
    </format>
    <format dxfId="128">
      <pivotArea dataOnly="0" labelOnly="1" grandRow="1" outline="0" fieldPosition="0"/>
    </format>
    <format dxfId="129">
      <pivotArea dataOnly="0" labelOnly="1" outline="0" axis="axisValues" fieldPosition="0"/>
    </format>
    <format dxfId="130">
      <pivotArea grandRow="1" outline="0" collapsedLevelsAreSubtotals="1" fieldPosition="0"/>
    </format>
    <format dxfId="131">
      <pivotArea dataOnly="0" labelOnly="1" grandRow="1" outline="0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</format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A0F28-6C18-4FAF-B021-DA429FF735D6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3:B88" firstHeaderRow="1" firstDataRow="1" firstDataCol="1"/>
  <pivotFields count="22">
    <pivotField showAll="0"/>
    <pivotField numFmtId="173" showAll="0"/>
    <pivotField showAll="0"/>
    <pivotField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>
      <items count="5">
        <item x="1"/>
        <item x="2"/>
        <item x="3"/>
        <item x="0"/>
        <item t="default"/>
      </items>
    </pivotField>
    <pivotField numFmtId="173" showAll="0"/>
    <pivotField axis="axisRow" showAll="0">
      <items count="4">
        <item x="1"/>
        <item x="0"/>
        <item x="2"/>
        <item t="default"/>
      </items>
    </pivotField>
    <pivotField showAll="0">
      <items count="16">
        <item x="7"/>
        <item x="11"/>
        <item x="1"/>
        <item x="3"/>
        <item x="6"/>
        <item x="2"/>
        <item x="13"/>
        <item x="0"/>
        <item x="9"/>
        <item x="10"/>
        <item x="8"/>
        <item x="14"/>
        <item x="4"/>
        <item x="12"/>
        <item x="5"/>
        <item t="default"/>
      </items>
    </pivotField>
    <pivotField showAll="0"/>
    <pivotField showAll="0"/>
    <pivotField showAll="0"/>
    <pivotField axis="axisRow" showAll="0">
      <items count="25">
        <item x="21"/>
        <item x="0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22"/>
        <item x="23"/>
        <item x="10"/>
        <item x="19"/>
        <item x="18"/>
        <item x="15"/>
        <item x="17"/>
        <item x="14"/>
        <item x="16"/>
        <item x="20"/>
        <item t="default"/>
      </items>
    </pivotField>
    <pivotField showAll="0"/>
    <pivotField numFmtId="164" showAll="0"/>
    <pivotField showAll="0"/>
    <pivotField dataField="1" numFmtId="164" showAll="0">
      <items count="58">
        <item x="56"/>
        <item x="23"/>
        <item x="35"/>
        <item x="20"/>
        <item x="1"/>
        <item x="19"/>
        <item x="7"/>
        <item x="4"/>
        <item x="0"/>
        <item x="14"/>
        <item x="9"/>
        <item x="47"/>
        <item x="43"/>
        <item x="53"/>
        <item x="24"/>
        <item x="30"/>
        <item x="13"/>
        <item x="25"/>
        <item x="40"/>
        <item x="48"/>
        <item x="18"/>
        <item x="51"/>
        <item x="27"/>
        <item x="38"/>
        <item x="33"/>
        <item x="42"/>
        <item x="49"/>
        <item x="10"/>
        <item x="12"/>
        <item x="8"/>
        <item x="31"/>
        <item x="11"/>
        <item x="39"/>
        <item x="32"/>
        <item x="21"/>
        <item x="41"/>
        <item x="28"/>
        <item x="55"/>
        <item x="36"/>
        <item x="17"/>
        <item x="52"/>
        <item x="45"/>
        <item x="50"/>
        <item x="26"/>
        <item x="5"/>
        <item x="34"/>
        <item x="16"/>
        <item x="2"/>
        <item x="6"/>
        <item x="15"/>
        <item x="44"/>
        <item x="29"/>
        <item x="54"/>
        <item x="22"/>
        <item x="46"/>
        <item x="3"/>
        <item x="37"/>
        <item t="default"/>
      </items>
    </pivotField>
    <pivotField numFmtId="164" showAll="0"/>
  </pivotFields>
  <rowFields count="2">
    <field x="11"/>
    <field x="16"/>
  </rowFields>
  <rowItems count="45">
    <i>
      <x/>
    </i>
    <i r="1">
      <x v="2"/>
    </i>
    <i r="1">
      <x v="3"/>
    </i>
    <i r="1">
      <x v="6"/>
    </i>
    <i r="1">
      <x v="7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1"/>
    </i>
    <i r="1">
      <x v="22"/>
    </i>
    <i>
      <x v="1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6"/>
    </i>
    <i r="1">
      <x v="17"/>
    </i>
    <i r="1">
      <x v="19"/>
    </i>
    <i r="1">
      <x v="23"/>
    </i>
    <i>
      <x v="2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 r="1">
      <x v="20"/>
    </i>
    <i t="grand">
      <x/>
    </i>
  </rowItems>
  <colItems count="1">
    <i/>
  </colItems>
  <dataFields count="1">
    <dataField name="Sum of Revenue" fld="20" baseField="0" baseItem="0"/>
  </dataFields>
  <formats count="9">
    <format dxfId="197">
      <pivotArea type="all" dataOnly="0" outline="0" fieldPosition="0"/>
    </format>
    <format dxfId="198">
      <pivotArea outline="0" collapsedLevelsAreSubtotals="1" fieldPosition="0"/>
    </format>
    <format dxfId="199">
      <pivotArea field="3" type="button" dataOnly="0" labelOnly="1" outline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grandRow="1" outline="0" collapsedLevelsAreSubtotals="1" fieldPosition="0"/>
    </format>
    <format dxfId="203">
      <pivotArea dataOnly="0" labelOnly="1" grandRow="1" outline="0" fieldPosition="0"/>
    </format>
    <format dxfId="204">
      <pivotArea grandRow="1" outline="0" collapsedLevelsAreSubtotals="1" fieldPosition="0"/>
    </format>
    <format dxfId="205">
      <pivotArea dataOnly="0" labelOnly="1" grandRow="1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73D3D-7266-41DA-BFBB-077E2E4A443B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B30" firstHeaderRow="1" firstDataRow="1" firstDataCol="1"/>
  <pivotFields count="22">
    <pivotField showAll="0"/>
    <pivotField numFmtId="173" showAll="0"/>
    <pivotField showAll="0"/>
    <pivotField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173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>
      <items count="58">
        <item x="56"/>
        <item x="23"/>
        <item x="35"/>
        <item x="20"/>
        <item x="1"/>
        <item x="19"/>
        <item x="7"/>
        <item x="4"/>
        <item x="0"/>
        <item x="14"/>
        <item x="9"/>
        <item x="47"/>
        <item x="43"/>
        <item x="53"/>
        <item x="24"/>
        <item x="30"/>
        <item x="13"/>
        <item x="25"/>
        <item x="40"/>
        <item x="48"/>
        <item x="18"/>
        <item x="51"/>
        <item x="27"/>
        <item x="38"/>
        <item x="33"/>
        <item x="42"/>
        <item x="49"/>
        <item x="10"/>
        <item x="12"/>
        <item x="8"/>
        <item x="31"/>
        <item x="11"/>
        <item x="39"/>
        <item x="32"/>
        <item x="21"/>
        <item x="41"/>
        <item x="28"/>
        <item x="55"/>
        <item x="36"/>
        <item x="17"/>
        <item x="52"/>
        <item x="45"/>
        <item x="50"/>
        <item x="26"/>
        <item x="5"/>
        <item x="34"/>
        <item x="16"/>
        <item x="2"/>
        <item x="6"/>
        <item x="15"/>
        <item x="44"/>
        <item x="29"/>
        <item x="54"/>
        <item x="22"/>
        <item x="46"/>
        <item x="3"/>
        <item x="37"/>
        <item t="default"/>
      </items>
    </pivotField>
    <pivotField numFmtId="164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20" baseField="0" baseItem="0"/>
  </dataFields>
  <formats count="9">
    <format dxfId="252">
      <pivotArea type="all" dataOnly="0" outline="0" fieldPosition="0"/>
    </format>
    <format dxfId="253">
      <pivotArea outline="0" collapsedLevelsAreSubtotals="1" fieldPosition="0"/>
    </format>
    <format dxfId="254">
      <pivotArea field="3" type="button" dataOnly="0" labelOnly="1" outline="0"/>
    </format>
    <format dxfId="255">
      <pivotArea dataOnly="0" labelOnly="1" grandRow="1" outline="0" fieldPosition="0"/>
    </format>
    <format dxfId="256">
      <pivotArea dataOnly="0" labelOnly="1" outline="0" axis="axisValues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grandRow="1" outline="0" collapsedLevelsAreSubtotals="1" fieldPosition="0"/>
    </format>
    <format dxfId="260">
      <pivotArea dataOnly="0" labelOnly="1" grandRow="1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A239E-69EF-44AD-B492-6C1CC41A497A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9" firstHeaderRow="1" firstDataRow="1" firstDataCol="1"/>
  <pivotFields count="22">
    <pivotField showAll="0"/>
    <pivotField numFmtId="173" showAll="0"/>
    <pivotField showAll="0"/>
    <pivotField axis="axisRow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numFmtId="173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numFmtId="164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20" baseField="0" baseItem="0"/>
  </dataFields>
  <formats count="10">
    <format dxfId="271">
      <pivotArea type="all" dataOnly="0" outline="0" fieldPosition="0"/>
    </format>
    <format dxfId="270">
      <pivotArea outline="0" collapsedLevelsAreSubtotals="1" fieldPosition="0"/>
    </format>
    <format dxfId="269">
      <pivotArea field="3" type="button" dataOnly="0" labelOnly="1" outline="0" axis="axisRow" fieldPosition="0"/>
    </format>
    <format dxfId="268">
      <pivotArea dataOnly="0" labelOnly="1" fieldPosition="0">
        <references count="1">
          <reference field="3" count="0"/>
        </references>
      </pivotArea>
    </format>
    <format dxfId="267">
      <pivotArea dataOnly="0" labelOnly="1" grandRow="1" outline="0" fieldPosition="0"/>
    </format>
    <format dxfId="266">
      <pivotArea dataOnly="0" labelOnly="1" outline="0" axis="axisValues" fieldPosition="0"/>
    </format>
    <format dxfId="264">
      <pivotArea grandRow="1" outline="0" collapsedLevelsAreSubtotals="1" fieldPosition="0"/>
    </format>
    <format dxfId="263">
      <pivotArea dataOnly="0" labelOnly="1" grandRow="1" outline="0" fieldPosition="0"/>
    </format>
    <format dxfId="262">
      <pivotArea grandRow="1" outline="0" collapsedLevelsAreSubtotals="1" fieldPosition="0"/>
    </format>
    <format dxfId="261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C00BA-B928-4241-A58C-26DDCEE80002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:B15" firstHeaderRow="1" firstDataRow="1" firstDataCol="1"/>
  <pivotFields count="4"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1"/>
        <item x="2"/>
        <item x="0"/>
        <item t="default"/>
      </items>
    </pivotField>
    <pivotField numFmtId="14" showAll="0"/>
    <pivotField dataField="1" numFmtId="44" showAll="0"/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Reported_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350C9C-5E7B-4DE9-870C-A68DD7D07678}" name="Table4" displayName="Table4" ref="A3:K41" totalsRowCount="1" headerRowDxfId="305" dataDxfId="304" dataCellStyle="Normal 2">
  <autoFilter ref="A3:K40" xr:uid="{A4350C9C-5E7B-4DE9-870C-A68DD7D07678}"/>
  <sortState xmlns:xlrd2="http://schemas.microsoft.com/office/spreadsheetml/2017/richdata2" ref="A4:K40">
    <sortCondition ref="H3:H40"/>
  </sortState>
  <tableColumns count="11">
    <tableColumn id="1" xr3:uid="{99844B25-716B-427A-99D1-FF9507895FD1}" name="Emp ID" totalsRowLabel="Total" dataDxfId="25" totalsRowDxfId="18" dataCellStyle="Normal 2"/>
    <tableColumn id="2" xr3:uid="{9D7D91DC-74CC-422F-8004-CCDDB9A71ED2}" name="Last Name" dataDxfId="24" totalsRowDxfId="17" dataCellStyle="Normal 2"/>
    <tableColumn id="3" xr3:uid="{5FA72593-8AF0-4679-A29F-0866D55E2CB5}" name="First Name" dataDxfId="23" totalsRowDxfId="16" dataCellStyle="Normal 2"/>
    <tableColumn id="4" xr3:uid="{AAD0DB0B-5E3B-4A7A-98AA-58A10F9B92C4}" name="Dept" dataDxfId="22" totalsRowDxfId="15" dataCellStyle="Normal 2"/>
    <tableColumn id="5" xr3:uid="{F6F5CB98-0F72-4E2E-9A37-8C620AA81D0F}" name="E-mail" dataDxfId="21" totalsRowDxfId="14" dataCellStyle="Normal 2"/>
    <tableColumn id="6" xr3:uid="{5A046667-7596-4AF4-A916-8187FAFC460F}" name="Phone Ext" dataDxfId="20" totalsRowDxfId="13" dataCellStyle="Normal 2"/>
    <tableColumn id="7" xr3:uid="{85C126E8-7A5A-4128-B38E-D48E06A2BFDB}" name="Location" dataDxfId="19" totalsRowDxfId="12" dataCellStyle="Normal 2"/>
    <tableColumn id="8" xr3:uid="{D00F37A9-7354-4DB7-8431-F730CCBE70FC}" name="Hire Date" dataDxfId="6" totalsRowDxfId="11" dataCellStyle="Normal 2"/>
    <tableColumn id="9" xr3:uid="{C0C976B9-E18D-48BD-B369-A4A3F81CB7C8}" name="Pay Rate" totalsRowFunction="sum" dataDxfId="4" totalsRowDxfId="10" dataCellStyle="Normal 2"/>
    <tableColumn id="10" xr3:uid="{6B16F4CB-0852-49C5-ADC0-92F3728DFF50}" name="Hours" totalsRowFunction="count" dataDxfId="5" totalsRowDxfId="9" dataCellStyle="Normal 2"/>
    <tableColumn id="11" xr3:uid="{1857B622-5C5E-4973-995B-E521A1E162B2}" name="Gross Pay " totalsRowFunction="count" dataDxfId="7" totalsRowDxfId="8" dataCellStyle="Normal 2">
      <calculatedColumnFormula>PRODUCT(Table4[[#This Row],[Pay Rate]],Table4[[#This Row],[Hours]])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7DA4DD-7043-442C-9736-A25CC96FEA7B}" name="Table6" displayName="Table6" ref="A1:F133" totalsRowShown="0" headerRowDxfId="303" dataDxfId="301" headerRowBorderDxfId="302" headerRowCellStyle="Accent1" dataCellStyle="Normal 3">
  <autoFilter ref="A1:F133" xr:uid="{527DA4DD-7043-442C-9736-A25CC96FEA7B}"/>
  <sortState xmlns:xlrd2="http://schemas.microsoft.com/office/spreadsheetml/2017/richdata2" ref="A2:F133">
    <sortCondition ref="C2:C133"/>
  </sortState>
  <tableColumns count="6">
    <tableColumn id="1" xr3:uid="{4F885335-FFF5-4E7A-AB44-A706107348D8}" name="House" dataDxfId="300" dataCellStyle="Normal 3"/>
    <tableColumn id="2" xr3:uid="{219A2991-6466-4823-B2E1-E8D3B4BB1D83}" name="Listing Price" dataDxfId="299" dataCellStyle="Comma 2"/>
    <tableColumn id="3" xr3:uid="{E96DDCC8-D26A-46DB-8514-EA8CB1752C25}" name="Town" dataDxfId="298" dataCellStyle="Normal 3"/>
    <tableColumn id="4" xr3:uid="{D486291E-71BC-4B3C-91F2-11506EEF793E}" name="Square Feet" dataDxfId="297" dataCellStyle="Normal 3"/>
    <tableColumn id="5" xr3:uid="{29A4DF7D-5FB8-41D2-BAD3-DA1DC954AFF1}" name="Bedrooms" dataDxfId="296" dataCellStyle="Normal 3"/>
    <tableColumn id="6" xr3:uid="{64B44145-1736-41FE-BA4A-0D97E08CD7EB}" name="Bathrooms" dataDxfId="295" dataCellStyle="Normal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0" displayName="Table10" ref="A1:C12">
  <autoFilter ref="A1:C12" xr:uid="{00000000-0009-0000-0100-000003000000}"/>
  <tableColumns count="3">
    <tableColumn id="1" xr3:uid="{00000000-0010-0000-0000-000001000000}" name="Customer Name"/>
    <tableColumn id="2" xr3:uid="{00000000-0010-0000-0000-000002000000}" name="Service Type"/>
    <tableColumn id="3" xr3:uid="{00000000-0010-0000-0000-000003000000}" name="Date" dataDxfId="2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3:D8">
  <autoFilter ref="A3:D8" xr:uid="{00000000-0009-0000-0100-000002000000}"/>
  <tableColumns count="4">
    <tableColumn id="1" xr3:uid="{00000000-0010-0000-0100-000001000000}" name="Region"/>
    <tableColumn id="2" xr3:uid="{00000000-0010-0000-0100-000002000000}" name="Sales Rep"/>
    <tableColumn id="3" xr3:uid="{00000000-0010-0000-0100-000003000000}" name="Product"/>
    <tableColumn id="4" xr3:uid="{00000000-0010-0000-0100-000004000000}" name="Units" dataDxfId="29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9DFAAE-9118-4D97-B578-6EA28507CD7E}" name="Table7" displayName="Table7" ref="A4:E9" totalsRowShown="0" headerRowDxfId="272" dataDxfId="273" dataCellStyle="Normal 2 2">
  <autoFilter ref="A4:E9" xr:uid="{649DFAAE-9118-4D97-B578-6EA28507CD7E}"/>
  <tableColumns count="5">
    <tableColumn id="1" xr3:uid="{A0C8A20A-2605-40D4-A9D5-C2C6053F652B}" name="Salesperson" dataDxfId="278" dataCellStyle="Heading 4 2"/>
    <tableColumn id="2" xr3:uid="{5844E8E8-125E-4331-A812-0ABF053D5DC4}" name="Week 1" dataDxfId="277" dataCellStyle="Normal 2 2"/>
    <tableColumn id="3" xr3:uid="{E88F1D9F-82BD-4DF7-81C6-E5DC67C6819B}" name="Week 2" dataDxfId="276" dataCellStyle="Normal 2 2"/>
    <tableColumn id="4" xr3:uid="{92BB4211-5677-4EDC-A61F-6C223FAABDCD}" name="Week 3" dataDxfId="275" dataCellStyle="Normal 2 2"/>
    <tableColumn id="5" xr3:uid="{D7DB94AC-B169-4A96-B3C8-8353026E597B}" name="Week 4" dataDxfId="274" dataCellStyle="Normal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G31" headerRowDxfId="292" dataDxfId="291">
  <sortState xmlns:xlrd2="http://schemas.microsoft.com/office/spreadsheetml/2017/richdata2" ref="A2:H31">
    <sortCondition ref="A2"/>
  </sortState>
  <tableColumns count="7">
    <tableColumn id="1" xr3:uid="{00000000-0010-0000-0200-000001000000}" name="Salesperson" dataDxfId="290"/>
    <tableColumn id="4" xr3:uid="{00000000-0010-0000-0200-000004000000}" name="May" dataDxfId="289"/>
    <tableColumn id="5" xr3:uid="{00000000-0010-0000-0200-000005000000}" name="June" dataDxfId="288"/>
    <tableColumn id="3" xr3:uid="{00000000-0010-0000-0200-000003000000}" name="July" dataDxfId="287"/>
    <tableColumn id="6" xr3:uid="{00000000-0010-0000-0200-000006000000}" name="Aug." dataDxfId="286"/>
    <tableColumn id="7" xr3:uid="{00000000-0010-0000-0200-000007000000}" name="Sept." dataDxfId="285"/>
    <tableColumn id="8" xr3:uid="{00000000-0010-0000-0200-000008000000}" name="Oct." dataDxfId="28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13F9C7-1A0E-45F6-9927-F57106DF1FF1}" name="StoreSales" displayName="StoreSales" ref="A3:D52" totalsRowCount="1" headerRowDxfId="283" headerRowCellStyle="Accent1">
  <autoFilter ref="A3:D51" xr:uid="{7013F9C7-1A0E-45F6-9927-F57106DF1FF1}"/>
  <sortState xmlns:xlrd2="http://schemas.microsoft.com/office/spreadsheetml/2017/richdata2" ref="A4:D51">
    <sortCondition descending="1" ref="D3:D51"/>
  </sortState>
  <tableColumns count="4">
    <tableColumn id="1" xr3:uid="{563AFF48-1DF7-4174-A758-75F9F13D68F6}" name="Store Name" dataDxfId="282" totalsRowDxfId="3"/>
    <tableColumn id="2" xr3:uid="{24360840-2A7C-4971-A52E-BFE8D61D53EB}" name="Region" dataDxfId="281" totalsRowDxfId="2"/>
    <tableColumn id="3" xr3:uid="{251C121C-CA8D-4103-B438-92284C14F6AA}" name="Report_Date" dataDxfId="280" totalsRowDxfId="1"/>
    <tableColumn id="4" xr3:uid="{9900AC83-2E54-4B20-A374-032FFE4DEF1E}" name="Reported_Sales" totalsRowFunction="custom" dataDxfId="279" totalsRowDxfId="0" dataCellStyle="Output" totalsRowCellStyle="Output">
      <totalsRowFormula>SUM(D4:D51)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5623"/>
  </sheetPr>
  <dimension ref="A1:AK137"/>
  <sheetViews>
    <sheetView topLeftCell="C1" zoomScale="86" zoomScaleNormal="86" workbookViewId="0">
      <selection activeCell="L7" sqref="L7"/>
    </sheetView>
  </sheetViews>
  <sheetFormatPr defaultColWidth="6.85546875" defaultRowHeight="12.5" x14ac:dyDescent="0.25"/>
  <cols>
    <col min="1" max="1" width="14.0703125" style="1" bestFit="1" customWidth="1"/>
    <col min="2" max="2" width="16.78515625" style="1" bestFit="1" customWidth="1"/>
    <col min="3" max="11" width="12.5" style="1" bestFit="1" customWidth="1"/>
    <col min="12" max="12" width="11.42578125" style="1" bestFit="1" customWidth="1"/>
    <col min="13" max="16" width="12.5" style="1" bestFit="1" customWidth="1"/>
    <col min="17" max="17" width="11.42578125" style="1" bestFit="1" customWidth="1"/>
    <col min="18" max="20" width="12.5" style="1" bestFit="1" customWidth="1"/>
    <col min="21" max="21" width="10.35546875" style="1" bestFit="1" customWidth="1"/>
    <col min="22" max="33" width="12.5" style="1" bestFit="1" customWidth="1"/>
    <col min="34" max="34" width="11.42578125" style="1" bestFit="1" customWidth="1"/>
    <col min="35" max="37" width="12.5" style="1" bestFit="1" customWidth="1"/>
    <col min="38" max="16384" width="6.85546875" style="1"/>
  </cols>
  <sheetData>
    <row r="1" spans="1:11" ht="29.25" customHeight="1" x14ac:dyDescent="0.55000000000000004">
      <c r="A1" s="85" t="s">
        <v>0</v>
      </c>
      <c r="B1" s="85"/>
      <c r="C1" s="85"/>
      <c r="D1" s="85"/>
      <c r="E1" s="85"/>
      <c r="F1" s="85"/>
      <c r="G1" s="85"/>
      <c r="H1" s="85"/>
      <c r="I1" s="85"/>
    </row>
    <row r="3" spans="1:11" ht="16" x14ac:dyDescent="0.4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78" t="s">
        <v>551</v>
      </c>
      <c r="K3" s="78" t="s">
        <v>552</v>
      </c>
    </row>
    <row r="4" spans="1:11" ht="15.5" x14ac:dyDescent="0.35">
      <c r="A4" s="3">
        <v>1723</v>
      </c>
      <c r="B4" s="3" t="s">
        <v>89</v>
      </c>
      <c r="C4" s="3" t="s">
        <v>31</v>
      </c>
      <c r="D4" s="3" t="s">
        <v>40</v>
      </c>
      <c r="E4" s="3" t="s">
        <v>90</v>
      </c>
      <c r="F4" s="3">
        <v>145</v>
      </c>
      <c r="G4" s="3" t="s">
        <v>14</v>
      </c>
      <c r="H4" s="4">
        <v>36929</v>
      </c>
      <c r="I4" s="112">
        <v>30.633823369091417</v>
      </c>
      <c r="J4" s="3">
        <v>1</v>
      </c>
      <c r="K4" s="112">
        <f>PRODUCT(Table4[[#This Row],[Pay Rate]],Table4[[#This Row],[Hours]])</f>
        <v>30.633823369091417</v>
      </c>
    </row>
    <row r="5" spans="1:11" ht="15.5" x14ac:dyDescent="0.35">
      <c r="A5" s="3">
        <v>1056</v>
      </c>
      <c r="B5" s="3" t="s">
        <v>15</v>
      </c>
      <c r="C5" s="3" t="s">
        <v>16</v>
      </c>
      <c r="D5" s="3" t="s">
        <v>12</v>
      </c>
      <c r="E5" s="3" t="s">
        <v>17</v>
      </c>
      <c r="F5" s="3">
        <v>121</v>
      </c>
      <c r="G5" s="3" t="s">
        <v>14</v>
      </c>
      <c r="H5" s="4">
        <v>37551</v>
      </c>
      <c r="I5" s="112">
        <v>34.525388617350792</v>
      </c>
      <c r="J5" s="3">
        <v>2</v>
      </c>
      <c r="K5" s="112">
        <f>PRODUCT(Table4[[#This Row],[Pay Rate]],Table4[[#This Row],[Hours]])</f>
        <v>69.050777234701584</v>
      </c>
    </row>
    <row r="6" spans="1:11" ht="15.5" x14ac:dyDescent="0.35">
      <c r="A6" s="3">
        <v>1676</v>
      </c>
      <c r="B6" s="3" t="s">
        <v>83</v>
      </c>
      <c r="C6" s="3" t="s">
        <v>84</v>
      </c>
      <c r="D6" s="3" t="s">
        <v>40</v>
      </c>
      <c r="E6" s="3" t="s">
        <v>85</v>
      </c>
      <c r="F6" s="3">
        <v>115</v>
      </c>
      <c r="G6" s="3" t="s">
        <v>14</v>
      </c>
      <c r="H6" s="4">
        <v>38283</v>
      </c>
      <c r="I6" s="112">
        <v>23.923732649470132</v>
      </c>
      <c r="J6" s="3">
        <v>3</v>
      </c>
      <c r="K6" s="112">
        <f>PRODUCT(Table4[[#This Row],[Pay Rate]],Table4[[#This Row],[Hours]])</f>
        <v>71.771197948410389</v>
      </c>
    </row>
    <row r="7" spans="1:11" ht="15.5" x14ac:dyDescent="0.35">
      <c r="A7" s="3">
        <v>1758</v>
      </c>
      <c r="B7" s="3" t="s">
        <v>91</v>
      </c>
      <c r="C7" s="3" t="s">
        <v>92</v>
      </c>
      <c r="D7" s="3" t="s">
        <v>28</v>
      </c>
      <c r="E7" s="3" t="s">
        <v>93</v>
      </c>
      <c r="F7" s="3">
        <v>107</v>
      </c>
      <c r="G7" s="3" t="s">
        <v>25</v>
      </c>
      <c r="H7" s="4">
        <v>38426</v>
      </c>
      <c r="I7" s="112">
        <v>23.323201962374185</v>
      </c>
      <c r="J7" s="3">
        <v>4</v>
      </c>
      <c r="K7" s="112">
        <f>PRODUCT(Table4[[#This Row],[Pay Rate]],Table4[[#This Row],[Hours]])</f>
        <v>93.292807849496739</v>
      </c>
    </row>
    <row r="8" spans="1:11" ht="15.5" x14ac:dyDescent="0.35">
      <c r="A8" s="3">
        <v>1368</v>
      </c>
      <c r="B8" s="3" t="s">
        <v>63</v>
      </c>
      <c r="C8" s="3" t="s">
        <v>64</v>
      </c>
      <c r="D8" s="3" t="s">
        <v>23</v>
      </c>
      <c r="E8" s="3" t="s">
        <v>65</v>
      </c>
      <c r="F8" s="3">
        <v>132</v>
      </c>
      <c r="G8" s="3" t="s">
        <v>25</v>
      </c>
      <c r="H8" s="4">
        <v>38784</v>
      </c>
      <c r="I8" s="112">
        <v>21.582316808537904</v>
      </c>
      <c r="J8" s="3">
        <v>5</v>
      </c>
      <c r="K8" s="112">
        <f>PRODUCT(Table4[[#This Row],[Pay Rate]],Table4[[#This Row],[Hours]])</f>
        <v>107.91158404268953</v>
      </c>
    </row>
    <row r="9" spans="1:11" ht="15.5" x14ac:dyDescent="0.35">
      <c r="A9" s="3">
        <v>1908</v>
      </c>
      <c r="B9" s="3" t="s">
        <v>99</v>
      </c>
      <c r="C9" s="3" t="s">
        <v>100</v>
      </c>
      <c r="D9" s="3" t="s">
        <v>12</v>
      </c>
      <c r="E9" s="3" t="s">
        <v>101</v>
      </c>
      <c r="F9" s="3">
        <v>152</v>
      </c>
      <c r="G9" s="3" t="s">
        <v>14</v>
      </c>
      <c r="H9" s="4">
        <v>39215</v>
      </c>
      <c r="I9" s="112">
        <v>21.583297549698294</v>
      </c>
      <c r="J9" s="3">
        <v>6</v>
      </c>
      <c r="K9" s="112">
        <f>PRODUCT(Table4[[#This Row],[Pay Rate]],Table4[[#This Row],[Hours]])</f>
        <v>129.49978529818975</v>
      </c>
    </row>
    <row r="10" spans="1:11" ht="15.5" x14ac:dyDescent="0.35">
      <c r="A10" s="3">
        <v>1302</v>
      </c>
      <c r="B10" s="3" t="s">
        <v>52</v>
      </c>
      <c r="C10" s="3" t="s">
        <v>53</v>
      </c>
      <c r="D10" s="3" t="s">
        <v>40</v>
      </c>
      <c r="E10" s="3" t="s">
        <v>54</v>
      </c>
      <c r="F10" s="3">
        <v>139</v>
      </c>
      <c r="G10" s="3" t="s">
        <v>14</v>
      </c>
      <c r="H10" s="4">
        <v>39298</v>
      </c>
      <c r="I10" s="112">
        <v>31.941259411760427</v>
      </c>
      <c r="J10" s="3">
        <v>7</v>
      </c>
      <c r="K10" s="112">
        <f>PRODUCT(Table4[[#This Row],[Pay Rate]],Table4[[#This Row],[Hours]])</f>
        <v>223.58881588232299</v>
      </c>
    </row>
    <row r="11" spans="1:11" ht="15.5" x14ac:dyDescent="0.35">
      <c r="A11" s="3">
        <v>1293</v>
      </c>
      <c r="B11" s="3" t="s">
        <v>45</v>
      </c>
      <c r="C11" s="3" t="s">
        <v>46</v>
      </c>
      <c r="D11" s="3" t="s">
        <v>35</v>
      </c>
      <c r="E11" s="3" t="s">
        <v>47</v>
      </c>
      <c r="F11" s="3">
        <v>205</v>
      </c>
      <c r="G11" s="3" t="s">
        <v>37</v>
      </c>
      <c r="H11" s="4">
        <v>39337</v>
      </c>
      <c r="I11" s="112">
        <v>34.790615088923452</v>
      </c>
      <c r="J11" s="3">
        <v>8</v>
      </c>
      <c r="K11" s="112">
        <f>PRODUCT(Table4[[#This Row],[Pay Rate]],Table4[[#This Row],[Hours]])</f>
        <v>278.32492071138762</v>
      </c>
    </row>
    <row r="12" spans="1:11" ht="15.5" x14ac:dyDescent="0.35">
      <c r="A12" s="3">
        <v>1290</v>
      </c>
      <c r="B12" s="3" t="s">
        <v>42</v>
      </c>
      <c r="C12" s="3" t="s">
        <v>43</v>
      </c>
      <c r="D12" s="3" t="s">
        <v>23</v>
      </c>
      <c r="E12" s="3" t="s">
        <v>44</v>
      </c>
      <c r="F12" s="3">
        <v>113</v>
      </c>
      <c r="G12" s="3" t="s">
        <v>25</v>
      </c>
      <c r="H12" s="4">
        <v>39448</v>
      </c>
      <c r="I12" s="112">
        <v>26.263290691845491</v>
      </c>
      <c r="J12" s="3">
        <v>9</v>
      </c>
      <c r="K12" s="112">
        <f>PRODUCT(Table4[[#This Row],[Pay Rate]],Table4[[#This Row],[Hours]])</f>
        <v>236.36961622660942</v>
      </c>
    </row>
    <row r="13" spans="1:11" ht="15.5" x14ac:dyDescent="0.35">
      <c r="A13" s="3">
        <v>1284</v>
      </c>
      <c r="B13" s="3" t="s">
        <v>38</v>
      </c>
      <c r="C13" s="3" t="s">
        <v>39</v>
      </c>
      <c r="D13" s="3" t="s">
        <v>40</v>
      </c>
      <c r="E13" s="3" t="s">
        <v>41</v>
      </c>
      <c r="F13" s="3">
        <v>124</v>
      </c>
      <c r="G13" s="3" t="s">
        <v>14</v>
      </c>
      <c r="H13" s="4">
        <v>39449</v>
      </c>
      <c r="I13" s="112">
        <v>31.521433991091691</v>
      </c>
      <c r="J13" s="3">
        <v>1</v>
      </c>
      <c r="K13" s="112">
        <f>PRODUCT(Table4[[#This Row],[Pay Rate]],Table4[[#This Row],[Hours]])</f>
        <v>31.521433991091691</v>
      </c>
    </row>
    <row r="14" spans="1:11" ht="15.5" x14ac:dyDescent="0.35">
      <c r="A14" s="3">
        <v>1516</v>
      </c>
      <c r="B14" s="3" t="s">
        <v>69</v>
      </c>
      <c r="C14" s="3" t="s">
        <v>70</v>
      </c>
      <c r="D14" s="3" t="s">
        <v>28</v>
      </c>
      <c r="E14" s="3" t="s">
        <v>71</v>
      </c>
      <c r="F14" s="3">
        <v>105</v>
      </c>
      <c r="G14" s="3" t="s">
        <v>25</v>
      </c>
      <c r="H14" s="4">
        <v>39510</v>
      </c>
      <c r="I14" s="112">
        <v>25.041609972404515</v>
      </c>
      <c r="J14" s="3">
        <v>2</v>
      </c>
      <c r="K14" s="112">
        <f>PRODUCT(Table4[[#This Row],[Pay Rate]],Table4[[#This Row],[Hours]])</f>
        <v>50.083219944809031</v>
      </c>
    </row>
    <row r="15" spans="1:11" ht="15.5" x14ac:dyDescent="0.35">
      <c r="A15" s="3">
        <v>1509</v>
      </c>
      <c r="B15" s="3" t="s">
        <v>66</v>
      </c>
      <c r="C15" s="3" t="s">
        <v>67</v>
      </c>
      <c r="D15" s="3" t="s">
        <v>12</v>
      </c>
      <c r="E15" s="3" t="s">
        <v>68</v>
      </c>
      <c r="F15" s="3">
        <v>135</v>
      </c>
      <c r="G15" s="3" t="s">
        <v>14</v>
      </c>
      <c r="H15" s="4">
        <v>39615</v>
      </c>
      <c r="I15" s="112">
        <v>28.504920646844454</v>
      </c>
      <c r="J15" s="3">
        <v>3</v>
      </c>
      <c r="K15" s="112">
        <f>PRODUCT(Table4[[#This Row],[Pay Rate]],Table4[[#This Row],[Hours]])</f>
        <v>85.514761940533361</v>
      </c>
    </row>
    <row r="16" spans="1:11" ht="15.5" x14ac:dyDescent="0.35">
      <c r="A16" s="3">
        <v>1078</v>
      </c>
      <c r="B16" s="3" t="s">
        <v>26</v>
      </c>
      <c r="C16" s="3" t="s">
        <v>27</v>
      </c>
      <c r="D16" s="3" t="s">
        <v>28</v>
      </c>
      <c r="E16" s="3" t="s">
        <v>29</v>
      </c>
      <c r="F16" s="3">
        <v>101</v>
      </c>
      <c r="G16" s="3" t="s">
        <v>25</v>
      </c>
      <c r="H16" s="4">
        <v>39901</v>
      </c>
      <c r="I16" s="112">
        <v>35.093078297663361</v>
      </c>
      <c r="J16" s="3">
        <v>4</v>
      </c>
      <c r="K16" s="112">
        <f>PRODUCT(Table4[[#This Row],[Pay Rate]],Table4[[#This Row],[Hours]])</f>
        <v>140.37231319065344</v>
      </c>
    </row>
    <row r="17" spans="1:11" ht="15.5" x14ac:dyDescent="0.35">
      <c r="A17" s="3">
        <v>1310</v>
      </c>
      <c r="B17" s="3" t="s">
        <v>10</v>
      </c>
      <c r="C17" s="3" t="s">
        <v>55</v>
      </c>
      <c r="D17" s="3" t="s">
        <v>50</v>
      </c>
      <c r="E17" s="3" t="s">
        <v>56</v>
      </c>
      <c r="F17" s="3">
        <v>137</v>
      </c>
      <c r="G17" s="3" t="s">
        <v>14</v>
      </c>
      <c r="H17" s="4">
        <v>40087</v>
      </c>
      <c r="I17" s="112">
        <v>27.748133280634171</v>
      </c>
      <c r="J17" s="3">
        <v>5</v>
      </c>
      <c r="K17" s="112">
        <f>PRODUCT(Table4[[#This Row],[Pay Rate]],Table4[[#This Row],[Hours]])</f>
        <v>138.74066640317085</v>
      </c>
    </row>
    <row r="18" spans="1:11" ht="15.5" x14ac:dyDescent="0.35">
      <c r="A18" s="3">
        <v>1960</v>
      </c>
      <c r="B18" s="3" t="s">
        <v>105</v>
      </c>
      <c r="C18" s="3" t="s">
        <v>106</v>
      </c>
      <c r="D18" s="3" t="s">
        <v>50</v>
      </c>
      <c r="E18" s="3" t="s">
        <v>107</v>
      </c>
      <c r="F18" s="3">
        <v>150</v>
      </c>
      <c r="G18" s="3" t="s">
        <v>14</v>
      </c>
      <c r="H18" s="4">
        <v>40127</v>
      </c>
      <c r="I18" s="112">
        <v>24.110587484316248</v>
      </c>
      <c r="J18" s="3">
        <v>6</v>
      </c>
      <c r="K18" s="112">
        <f>PRODUCT(Table4[[#This Row],[Pay Rate]],Table4[[#This Row],[Hours]])</f>
        <v>144.66352490589748</v>
      </c>
    </row>
    <row r="19" spans="1:11" ht="15.5" x14ac:dyDescent="0.35">
      <c r="A19" s="3">
        <v>1529</v>
      </c>
      <c r="B19" s="3" t="s">
        <v>72</v>
      </c>
      <c r="C19" s="3" t="s">
        <v>73</v>
      </c>
      <c r="D19" s="3" t="s">
        <v>40</v>
      </c>
      <c r="E19" s="3" t="s">
        <v>74</v>
      </c>
      <c r="F19" s="3">
        <v>129</v>
      </c>
      <c r="G19" s="3" t="s">
        <v>14</v>
      </c>
      <c r="H19" s="4">
        <v>40203</v>
      </c>
      <c r="I19" s="112">
        <v>36.76047319596379</v>
      </c>
      <c r="J19" s="3">
        <v>7</v>
      </c>
      <c r="K19" s="112">
        <f>PRODUCT(Table4[[#This Row],[Pay Rate]],Table4[[#This Row],[Hours]])</f>
        <v>257.32331237174651</v>
      </c>
    </row>
    <row r="20" spans="1:11" ht="15.5" x14ac:dyDescent="0.35">
      <c r="A20" s="3">
        <v>1067</v>
      </c>
      <c r="B20" s="3" t="s">
        <v>18</v>
      </c>
      <c r="C20" s="3" t="s">
        <v>19</v>
      </c>
      <c r="D20" s="3" t="s">
        <v>12</v>
      </c>
      <c r="E20" s="3" t="s">
        <v>20</v>
      </c>
      <c r="F20" s="3">
        <v>123</v>
      </c>
      <c r="G20" s="3" t="s">
        <v>14</v>
      </c>
      <c r="H20" s="4">
        <v>40438</v>
      </c>
      <c r="I20" s="112">
        <v>22.187984645409315</v>
      </c>
      <c r="J20" s="3">
        <v>8</v>
      </c>
      <c r="K20" s="112">
        <f>PRODUCT(Table4[[#This Row],[Pay Rate]],Table4[[#This Row],[Hours]])</f>
        <v>177.50387716327452</v>
      </c>
    </row>
    <row r="21" spans="1:11" ht="15.5" x14ac:dyDescent="0.35">
      <c r="A21" s="3">
        <v>1656</v>
      </c>
      <c r="B21" s="3" t="s">
        <v>75</v>
      </c>
      <c r="C21" s="3" t="s">
        <v>76</v>
      </c>
      <c r="D21" s="3" t="s">
        <v>50</v>
      </c>
      <c r="E21" s="3" t="s">
        <v>77</v>
      </c>
      <c r="F21" s="3">
        <v>149</v>
      </c>
      <c r="G21" s="3" t="s">
        <v>14</v>
      </c>
      <c r="H21" s="4">
        <v>40523</v>
      </c>
      <c r="I21" s="112">
        <v>34.594860632050001</v>
      </c>
      <c r="J21" s="3">
        <v>9</v>
      </c>
      <c r="K21" s="112">
        <f>PRODUCT(Table4[[#This Row],[Pay Rate]],Table4[[#This Row],[Hours]])</f>
        <v>311.35374568844998</v>
      </c>
    </row>
    <row r="22" spans="1:11" ht="15.5" x14ac:dyDescent="0.35">
      <c r="A22" s="3">
        <v>1329</v>
      </c>
      <c r="B22" s="3" t="s">
        <v>57</v>
      </c>
      <c r="C22" s="3" t="s">
        <v>58</v>
      </c>
      <c r="D22" s="3" t="s">
        <v>28</v>
      </c>
      <c r="E22" s="3" t="s">
        <v>59</v>
      </c>
      <c r="F22" s="3">
        <v>151</v>
      </c>
      <c r="G22" s="3" t="s">
        <v>25</v>
      </c>
      <c r="H22" s="4">
        <v>40959</v>
      </c>
      <c r="I22" s="112">
        <v>30.059453552217725</v>
      </c>
      <c r="J22" s="3">
        <v>1</v>
      </c>
      <c r="K22" s="112">
        <f>PRODUCT(Table4[[#This Row],[Pay Rate]],Table4[[#This Row],[Hours]])</f>
        <v>30.059453552217725</v>
      </c>
    </row>
    <row r="23" spans="1:11" ht="15.5" x14ac:dyDescent="0.35">
      <c r="A23" s="3">
        <v>1814</v>
      </c>
      <c r="B23" s="3" t="s">
        <v>97</v>
      </c>
      <c r="C23" s="3" t="s">
        <v>547</v>
      </c>
      <c r="D23" s="3" t="s">
        <v>35</v>
      </c>
      <c r="E23" s="3" t="s">
        <v>98</v>
      </c>
      <c r="F23" s="3">
        <v>103</v>
      </c>
      <c r="G23" s="3" t="s">
        <v>37</v>
      </c>
      <c r="H23" s="4">
        <v>40969</v>
      </c>
      <c r="I23" s="112">
        <v>28.314886343881007</v>
      </c>
      <c r="J23" s="3">
        <v>2</v>
      </c>
      <c r="K23" s="112">
        <f>PRODUCT(Table4[[#This Row],[Pay Rate]],Table4[[#This Row],[Hours]])</f>
        <v>56.629772687762014</v>
      </c>
    </row>
    <row r="24" spans="1:11" ht="15.5" x14ac:dyDescent="0.35">
      <c r="A24" s="3">
        <v>1931</v>
      </c>
      <c r="B24" s="3" t="s">
        <v>102</v>
      </c>
      <c r="C24" s="3" t="s">
        <v>103</v>
      </c>
      <c r="D24" s="3" t="s">
        <v>28</v>
      </c>
      <c r="E24" s="3" t="s">
        <v>104</v>
      </c>
      <c r="F24" s="3">
        <v>110</v>
      </c>
      <c r="G24" s="3" t="s">
        <v>25</v>
      </c>
      <c r="H24" s="4">
        <v>41077</v>
      </c>
      <c r="I24" s="112">
        <v>22.096372011411539</v>
      </c>
      <c r="J24" s="3">
        <v>3</v>
      </c>
      <c r="K24" s="112">
        <f>PRODUCT(Table4[[#This Row],[Pay Rate]],Table4[[#This Row],[Hours]])</f>
        <v>66.28911603423461</v>
      </c>
    </row>
    <row r="25" spans="1:11" ht="15.5" x14ac:dyDescent="0.35">
      <c r="A25" s="3">
        <v>1299</v>
      </c>
      <c r="B25" s="3" t="s">
        <v>48</v>
      </c>
      <c r="C25" s="3" t="s">
        <v>49</v>
      </c>
      <c r="D25" s="3" t="s">
        <v>50</v>
      </c>
      <c r="E25" s="3" t="s">
        <v>51</v>
      </c>
      <c r="F25" s="3">
        <v>127</v>
      </c>
      <c r="G25" s="3" t="s">
        <v>14</v>
      </c>
      <c r="H25" s="4">
        <v>41261</v>
      </c>
      <c r="I25" s="112">
        <v>36.358152121831047</v>
      </c>
      <c r="J25" s="3">
        <v>4</v>
      </c>
      <c r="K25" s="112">
        <f>PRODUCT(Table4[[#This Row],[Pay Rate]],Table4[[#This Row],[Hours]])</f>
        <v>145.43260848732419</v>
      </c>
    </row>
    <row r="26" spans="1:11" ht="15.5" x14ac:dyDescent="0.35">
      <c r="A26" s="3">
        <v>1152</v>
      </c>
      <c r="B26" s="3" t="s">
        <v>30</v>
      </c>
      <c r="C26" s="3" t="s">
        <v>31</v>
      </c>
      <c r="D26" s="3" t="s">
        <v>23</v>
      </c>
      <c r="E26" s="3" t="s">
        <v>32</v>
      </c>
      <c r="F26" s="3">
        <v>118</v>
      </c>
      <c r="G26" s="3" t="s">
        <v>25</v>
      </c>
      <c r="H26" s="4">
        <v>41292</v>
      </c>
      <c r="I26" s="112">
        <v>20.450480626241173</v>
      </c>
      <c r="J26" s="3">
        <v>5</v>
      </c>
      <c r="K26" s="112">
        <f>PRODUCT(Table4[[#This Row],[Pay Rate]],Table4[[#This Row],[Hours]])</f>
        <v>102.25240313120587</v>
      </c>
    </row>
    <row r="27" spans="1:11" ht="15.5" x14ac:dyDescent="0.35">
      <c r="A27" s="3">
        <v>1333</v>
      </c>
      <c r="B27" s="3" t="s">
        <v>60</v>
      </c>
      <c r="C27" s="3" t="s">
        <v>61</v>
      </c>
      <c r="D27" s="3" t="s">
        <v>35</v>
      </c>
      <c r="E27" s="3" t="s">
        <v>62</v>
      </c>
      <c r="F27" s="3">
        <v>122</v>
      </c>
      <c r="G27" s="3" t="s">
        <v>37</v>
      </c>
      <c r="H27" s="4">
        <v>41377</v>
      </c>
      <c r="I27" s="112">
        <v>28.040146247387376</v>
      </c>
      <c r="J27" s="3">
        <v>6</v>
      </c>
      <c r="K27" s="112">
        <f>PRODUCT(Table4[[#This Row],[Pay Rate]],Table4[[#This Row],[Hours]])</f>
        <v>168.24087748432424</v>
      </c>
    </row>
    <row r="28" spans="1:11" ht="15.5" x14ac:dyDescent="0.35">
      <c r="A28" s="3">
        <v>1672</v>
      </c>
      <c r="B28" s="3" t="s">
        <v>78</v>
      </c>
      <c r="C28" s="3" t="s">
        <v>79</v>
      </c>
      <c r="D28" s="3" t="s">
        <v>50</v>
      </c>
      <c r="E28" s="3" t="s">
        <v>80</v>
      </c>
      <c r="F28" s="3">
        <v>114</v>
      </c>
      <c r="G28" s="3" t="s">
        <v>14</v>
      </c>
      <c r="H28" s="4">
        <v>41377</v>
      </c>
      <c r="I28" s="112">
        <v>21.821067915080782</v>
      </c>
      <c r="J28" s="3">
        <v>7</v>
      </c>
      <c r="K28" s="112">
        <f>PRODUCT(Table4[[#This Row],[Pay Rate]],Table4[[#This Row],[Hours]])</f>
        <v>152.74747540556547</v>
      </c>
    </row>
    <row r="29" spans="1:11" ht="15.5" x14ac:dyDescent="0.35">
      <c r="A29" s="3">
        <v>1721</v>
      </c>
      <c r="B29" s="3" t="s">
        <v>86</v>
      </c>
      <c r="C29" s="3" t="s">
        <v>87</v>
      </c>
      <c r="D29" s="3" t="s">
        <v>35</v>
      </c>
      <c r="E29" s="3" t="s">
        <v>88</v>
      </c>
      <c r="F29" s="3">
        <v>102</v>
      </c>
      <c r="G29" s="3" t="s">
        <v>37</v>
      </c>
      <c r="H29" s="4">
        <v>41489</v>
      </c>
      <c r="I29" s="112">
        <v>30.530481883132325</v>
      </c>
      <c r="J29" s="3">
        <v>8</v>
      </c>
      <c r="K29" s="112">
        <f>PRODUCT(Table4[[#This Row],[Pay Rate]],Table4[[#This Row],[Hours]])</f>
        <v>244.2438550650586</v>
      </c>
    </row>
    <row r="30" spans="1:11" ht="15.5" x14ac:dyDescent="0.35">
      <c r="A30" s="3">
        <v>1792</v>
      </c>
      <c r="B30" s="3" t="s">
        <v>94</v>
      </c>
      <c r="C30" s="3" t="s">
        <v>95</v>
      </c>
      <c r="D30" s="3" t="s">
        <v>12</v>
      </c>
      <c r="E30" s="3" t="s">
        <v>96</v>
      </c>
      <c r="F30" s="3">
        <v>111</v>
      </c>
      <c r="G30" s="3" t="s">
        <v>14</v>
      </c>
      <c r="H30" s="4">
        <v>41629</v>
      </c>
      <c r="I30" s="112">
        <v>22.865282515192384</v>
      </c>
      <c r="J30" s="3">
        <v>9</v>
      </c>
      <c r="K30" s="112">
        <f>PRODUCT(Table4[[#This Row],[Pay Rate]],Table4[[#This Row],[Hours]])</f>
        <v>205.78754263673144</v>
      </c>
    </row>
    <row r="31" spans="1:11" ht="15.5" x14ac:dyDescent="0.35">
      <c r="A31" s="3">
        <v>1054</v>
      </c>
      <c r="B31" s="3" t="s">
        <v>10</v>
      </c>
      <c r="C31" s="3" t="s">
        <v>11</v>
      </c>
      <c r="D31" s="3" t="s">
        <v>12</v>
      </c>
      <c r="E31" s="3" t="s">
        <v>13</v>
      </c>
      <c r="F31" s="3">
        <v>148</v>
      </c>
      <c r="G31" s="3" t="s">
        <v>14</v>
      </c>
      <c r="H31" s="4">
        <v>41742</v>
      </c>
      <c r="I31" s="112">
        <v>23.112682518640405</v>
      </c>
      <c r="J31" s="3">
        <v>1</v>
      </c>
      <c r="K31" s="112">
        <f>PRODUCT(Table4[[#This Row],[Pay Rate]],Table4[[#This Row],[Hours]])</f>
        <v>23.112682518640405</v>
      </c>
    </row>
    <row r="32" spans="1:11" ht="15.5" x14ac:dyDescent="0.35">
      <c r="A32" s="3">
        <v>1964</v>
      </c>
      <c r="B32" s="3" t="s">
        <v>108</v>
      </c>
      <c r="C32" s="3" t="s">
        <v>109</v>
      </c>
      <c r="D32" s="3" t="s">
        <v>28</v>
      </c>
      <c r="E32" s="3" t="s">
        <v>110</v>
      </c>
      <c r="F32" s="3">
        <v>108</v>
      </c>
      <c r="G32" s="3" t="s">
        <v>25</v>
      </c>
      <c r="H32" s="4">
        <v>41957</v>
      </c>
      <c r="I32" s="112">
        <v>32.746626443985036</v>
      </c>
      <c r="J32" s="3">
        <v>2</v>
      </c>
      <c r="K32" s="112">
        <f>PRODUCT(Table4[[#This Row],[Pay Rate]],Table4[[#This Row],[Hours]])</f>
        <v>65.493252887970073</v>
      </c>
    </row>
    <row r="33" spans="1:11" ht="15.5" x14ac:dyDescent="0.35">
      <c r="A33" s="3">
        <v>1673</v>
      </c>
      <c r="B33" s="3" t="s">
        <v>81</v>
      </c>
      <c r="C33" s="3" t="s">
        <v>39</v>
      </c>
      <c r="D33" s="3" t="s">
        <v>23</v>
      </c>
      <c r="E33" s="3" t="s">
        <v>82</v>
      </c>
      <c r="F33" s="3">
        <v>112</v>
      </c>
      <c r="G33" s="3" t="s">
        <v>25</v>
      </c>
      <c r="H33" s="4">
        <v>42086</v>
      </c>
      <c r="I33" s="112">
        <v>34.737713847797657</v>
      </c>
      <c r="J33" s="3">
        <v>3</v>
      </c>
      <c r="K33" s="112">
        <f>PRODUCT(Table4[[#This Row],[Pay Rate]],Table4[[#This Row],[Hours]])</f>
        <v>104.21314154339296</v>
      </c>
    </row>
    <row r="34" spans="1:11" ht="15.5" x14ac:dyDescent="0.35">
      <c r="A34" s="3">
        <v>1075</v>
      </c>
      <c r="B34" s="3" t="s">
        <v>21</v>
      </c>
      <c r="C34" s="3" t="s">
        <v>22</v>
      </c>
      <c r="D34" s="3" t="s">
        <v>23</v>
      </c>
      <c r="E34" s="3" t="s">
        <v>24</v>
      </c>
      <c r="F34" s="3">
        <v>126</v>
      </c>
      <c r="G34" s="3" t="s">
        <v>25</v>
      </c>
      <c r="H34" s="4">
        <v>42221</v>
      </c>
      <c r="I34" s="112">
        <v>22.650786708090671</v>
      </c>
      <c r="J34" s="3">
        <v>4</v>
      </c>
      <c r="K34" s="112">
        <f>PRODUCT(Table4[[#This Row],[Pay Rate]],Table4[[#This Row],[Hours]])</f>
        <v>90.603146832362683</v>
      </c>
    </row>
    <row r="35" spans="1:11" ht="15.5" x14ac:dyDescent="0.35">
      <c r="A35" s="3">
        <v>1975</v>
      </c>
      <c r="B35" s="3" t="s">
        <v>111</v>
      </c>
      <c r="C35" s="3" t="s">
        <v>112</v>
      </c>
      <c r="D35" s="3" t="s">
        <v>28</v>
      </c>
      <c r="E35" s="3" t="s">
        <v>113</v>
      </c>
      <c r="F35" s="3">
        <v>125</v>
      </c>
      <c r="G35" s="3" t="s">
        <v>25</v>
      </c>
      <c r="H35" s="4">
        <v>43523</v>
      </c>
      <c r="I35" s="112">
        <v>20.224401476642818</v>
      </c>
      <c r="J35" s="3">
        <v>5</v>
      </c>
      <c r="K35" s="112">
        <f>PRODUCT(Table4[[#This Row],[Pay Rate]],Table4[[#This Row],[Hours]])</f>
        <v>101.12200738321408</v>
      </c>
    </row>
    <row r="36" spans="1:11" ht="15.5" x14ac:dyDescent="0.35">
      <c r="A36" s="3">
        <v>1983</v>
      </c>
      <c r="B36" s="3" t="s">
        <v>108</v>
      </c>
      <c r="C36" s="3" t="s">
        <v>114</v>
      </c>
      <c r="D36" s="3" t="s">
        <v>12</v>
      </c>
      <c r="E36" s="3" t="s">
        <v>115</v>
      </c>
      <c r="F36" s="3">
        <v>154</v>
      </c>
      <c r="G36" s="3" t="s">
        <v>14</v>
      </c>
      <c r="H36" s="4">
        <v>44007</v>
      </c>
      <c r="I36" s="112">
        <v>26.320559271906468</v>
      </c>
      <c r="J36" s="3">
        <v>6</v>
      </c>
      <c r="K36" s="112">
        <f>PRODUCT(Table4[[#This Row],[Pay Rate]],Table4[[#This Row],[Hours]])</f>
        <v>157.92335563143882</v>
      </c>
    </row>
    <row r="37" spans="1:11" ht="15.5" x14ac:dyDescent="0.35">
      <c r="A37" s="3">
        <v>1990</v>
      </c>
      <c r="B37" s="3" t="s">
        <v>116</v>
      </c>
      <c r="C37" s="3" t="s">
        <v>117</v>
      </c>
      <c r="D37" s="3" t="s">
        <v>50</v>
      </c>
      <c r="E37" s="3" t="s">
        <v>118</v>
      </c>
      <c r="F37" s="3">
        <v>198</v>
      </c>
      <c r="G37" s="3" t="s">
        <v>14</v>
      </c>
      <c r="H37" s="4">
        <v>44238</v>
      </c>
      <c r="I37" s="112">
        <v>27.176260395039776</v>
      </c>
      <c r="J37" s="3">
        <v>7</v>
      </c>
      <c r="K37" s="112">
        <f>PRODUCT(Table4[[#This Row],[Pay Rate]],Table4[[#This Row],[Hours]])</f>
        <v>190.23382276527843</v>
      </c>
    </row>
    <row r="38" spans="1:11" ht="15.5" x14ac:dyDescent="0.35">
      <c r="A38" s="3">
        <v>1995</v>
      </c>
      <c r="B38" s="3" t="s">
        <v>119</v>
      </c>
      <c r="C38" s="3" t="s">
        <v>120</v>
      </c>
      <c r="D38" s="3" t="s">
        <v>12</v>
      </c>
      <c r="E38" s="3" t="s">
        <v>121</v>
      </c>
      <c r="F38" s="3">
        <v>198</v>
      </c>
      <c r="G38" s="3" t="s">
        <v>14</v>
      </c>
      <c r="H38" s="4">
        <v>44253</v>
      </c>
      <c r="I38" s="112">
        <v>27.273205533671039</v>
      </c>
      <c r="J38" s="3">
        <v>8</v>
      </c>
      <c r="K38" s="112">
        <f>PRODUCT(Table4[[#This Row],[Pay Rate]],Table4[[#This Row],[Hours]])</f>
        <v>218.18564426936831</v>
      </c>
    </row>
    <row r="39" spans="1:11" ht="15.5" x14ac:dyDescent="0.35">
      <c r="A39" s="3">
        <v>1196</v>
      </c>
      <c r="B39" s="3" t="s">
        <v>33</v>
      </c>
      <c r="C39" s="3" t="s">
        <v>34</v>
      </c>
      <c r="D39" s="3" t="s">
        <v>35</v>
      </c>
      <c r="E39" s="3" t="s">
        <v>36</v>
      </c>
      <c r="F39" s="3">
        <v>289</v>
      </c>
      <c r="G39" s="3" t="s">
        <v>37</v>
      </c>
      <c r="H39" s="4">
        <v>44284</v>
      </c>
      <c r="I39" s="112">
        <v>21.116426350677912</v>
      </c>
      <c r="J39" s="3">
        <v>9</v>
      </c>
      <c r="K39" s="112">
        <f>PRODUCT(Table4[[#This Row],[Pay Rate]],Table4[[#This Row],[Hours]])</f>
        <v>190.0478371561012</v>
      </c>
    </row>
    <row r="40" spans="1:11" ht="15.5" x14ac:dyDescent="0.35">
      <c r="A40" s="3">
        <v>1999</v>
      </c>
      <c r="B40" s="3" t="s">
        <v>122</v>
      </c>
      <c r="C40" s="3" t="s">
        <v>123</v>
      </c>
      <c r="D40" s="3" t="s">
        <v>35</v>
      </c>
      <c r="E40" s="3" t="s">
        <v>124</v>
      </c>
      <c r="F40" s="3">
        <v>428</v>
      </c>
      <c r="G40" s="3" t="s">
        <v>37</v>
      </c>
      <c r="H40" s="4">
        <v>44379</v>
      </c>
      <c r="I40" s="112">
        <v>20.275620323911021</v>
      </c>
      <c r="J40" s="3">
        <v>1</v>
      </c>
      <c r="K40" s="112">
        <f>PRODUCT(Table4[[#This Row],[Pay Rate]],Table4[[#This Row],[Hours]])</f>
        <v>20.275620323911021</v>
      </c>
    </row>
    <row r="41" spans="1:11" ht="15.5" x14ac:dyDescent="0.35">
      <c r="A41" s="111" t="s">
        <v>553</v>
      </c>
      <c r="B41" s="111"/>
      <c r="C41" s="111"/>
      <c r="D41" s="111"/>
      <c r="E41" s="111"/>
      <c r="F41" s="111"/>
      <c r="G41" s="111"/>
      <c r="H41" s="111"/>
      <c r="I41" s="113">
        <f>SUBTOTAL(109,Table4[Pay Rate])</f>
        <v>1010.3006143821677</v>
      </c>
      <c r="J41" s="111">
        <f>SUBTOTAL(103,Table4[Hours])</f>
        <v>37</v>
      </c>
      <c r="K41" s="113">
        <f>SUBTOTAL(103,Table4[[Gross Pay ]])</f>
        <v>37</v>
      </c>
    </row>
    <row r="58" spans="1:37" ht="16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6" x14ac:dyDescent="0.25">
      <c r="A59" s="75" t="s">
        <v>548</v>
      </c>
      <c r="B59" t="s">
        <v>550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6" x14ac:dyDescent="0.25">
      <c r="A60" s="76" t="s">
        <v>37</v>
      </c>
      <c r="B60">
        <v>163.06817623791312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6" x14ac:dyDescent="0.25">
      <c r="A61" s="77" t="s">
        <v>35</v>
      </c>
      <c r="B61">
        <v>163.06817623791312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6" x14ac:dyDescent="0.25">
      <c r="A62" s="76" t="s">
        <v>25</v>
      </c>
      <c r="B62">
        <v>314.26933239921209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16" x14ac:dyDescent="0.25">
      <c r="A63" s="77" t="s">
        <v>28</v>
      </c>
      <c r="B63">
        <v>188.58474371669919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6" x14ac:dyDescent="0.25">
      <c r="A64" s="77" t="s">
        <v>23</v>
      </c>
      <c r="B64">
        <v>125.68458868251291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6" x14ac:dyDescent="0.25">
      <c r="A65" s="76" t="s">
        <v>14</v>
      </c>
      <c r="B65">
        <v>532.96310574504264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6" x14ac:dyDescent="0.25">
      <c r="A66" s="77" t="s">
        <v>12</v>
      </c>
      <c r="B66">
        <v>206.37332129871314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6" x14ac:dyDescent="0.25">
      <c r="A67" s="77" t="s">
        <v>50</v>
      </c>
      <c r="B67">
        <v>171.80906182895203</v>
      </c>
      <c r="C67"/>
      <c r="D67"/>
      <c r="E67"/>
      <c r="F67"/>
      <c r="G67"/>
      <c r="H67"/>
      <c r="I67"/>
      <c r="J67"/>
      <c r="K67"/>
    </row>
    <row r="68" spans="1:37" ht="16" x14ac:dyDescent="0.25">
      <c r="A68" s="77" t="s">
        <v>40</v>
      </c>
      <c r="B68">
        <v>154.78072261737748</v>
      </c>
      <c r="C68"/>
      <c r="D68"/>
      <c r="E68"/>
      <c r="F68"/>
      <c r="G68"/>
      <c r="H68"/>
    </row>
    <row r="69" spans="1:37" ht="16" x14ac:dyDescent="0.25">
      <c r="A69" s="76" t="s">
        <v>549</v>
      </c>
      <c r="B69">
        <v>1010.3006143821679</v>
      </c>
      <c r="C69"/>
      <c r="D69"/>
      <c r="E69"/>
      <c r="F69"/>
      <c r="G69"/>
      <c r="H69"/>
    </row>
    <row r="70" spans="1:37" ht="16" x14ac:dyDescent="0.25">
      <c r="A70"/>
      <c r="B70"/>
      <c r="C70"/>
      <c r="D70"/>
      <c r="E70"/>
      <c r="F70"/>
      <c r="G70"/>
      <c r="H70"/>
    </row>
    <row r="71" spans="1:37" ht="16" x14ac:dyDescent="0.25">
      <c r="A71"/>
      <c r="B71"/>
      <c r="C71"/>
      <c r="D71"/>
      <c r="E71"/>
      <c r="F71"/>
      <c r="G71"/>
      <c r="H71"/>
    </row>
    <row r="72" spans="1:37" ht="16" x14ac:dyDescent="0.25">
      <c r="A72"/>
      <c r="B72"/>
      <c r="C72"/>
      <c r="D72"/>
      <c r="E72"/>
      <c r="F72"/>
      <c r="G72"/>
      <c r="H72"/>
    </row>
    <row r="73" spans="1:37" ht="16" x14ac:dyDescent="0.25">
      <c r="A73"/>
      <c r="B73"/>
      <c r="C73"/>
      <c r="D73"/>
      <c r="E73"/>
      <c r="F73"/>
      <c r="G73"/>
      <c r="H73"/>
    </row>
    <row r="74" spans="1:37" ht="16" x14ac:dyDescent="0.25">
      <c r="A74"/>
      <c r="B74"/>
      <c r="C74"/>
      <c r="D74"/>
      <c r="E74"/>
      <c r="F74"/>
      <c r="G74"/>
      <c r="H74"/>
    </row>
    <row r="75" spans="1:37" ht="16" x14ac:dyDescent="0.25">
      <c r="A75"/>
      <c r="B75"/>
      <c r="C75"/>
      <c r="D75"/>
      <c r="E75"/>
      <c r="F75"/>
      <c r="G75"/>
      <c r="H75"/>
    </row>
    <row r="76" spans="1:37" ht="16" x14ac:dyDescent="0.25">
      <c r="A76"/>
      <c r="B76"/>
      <c r="C76"/>
      <c r="D76"/>
      <c r="E76"/>
      <c r="F76"/>
      <c r="G76"/>
      <c r="H76"/>
    </row>
    <row r="77" spans="1:37" ht="16" x14ac:dyDescent="0.25">
      <c r="A77"/>
      <c r="B77"/>
      <c r="C77"/>
      <c r="D77"/>
      <c r="E77"/>
      <c r="F77"/>
      <c r="G77"/>
      <c r="H77"/>
    </row>
    <row r="78" spans="1:37" ht="16" x14ac:dyDescent="0.25">
      <c r="A78"/>
      <c r="B78"/>
      <c r="C78"/>
      <c r="D78"/>
      <c r="E78"/>
      <c r="F78"/>
      <c r="G78"/>
      <c r="H78"/>
    </row>
    <row r="79" spans="1:37" ht="16" x14ac:dyDescent="0.25">
      <c r="A79"/>
      <c r="B79"/>
      <c r="C79"/>
      <c r="D79"/>
      <c r="E79"/>
      <c r="F79"/>
      <c r="G79"/>
      <c r="H79"/>
    </row>
    <row r="80" spans="1:37" ht="16" x14ac:dyDescent="0.25">
      <c r="A80"/>
      <c r="B80"/>
      <c r="C80"/>
      <c r="D80"/>
      <c r="E80"/>
      <c r="F80"/>
      <c r="G80"/>
      <c r="H80"/>
    </row>
    <row r="81" spans="1:8" ht="16" x14ac:dyDescent="0.25">
      <c r="A81"/>
      <c r="B81"/>
      <c r="C81"/>
      <c r="D81"/>
      <c r="E81"/>
      <c r="F81"/>
      <c r="G81"/>
      <c r="H81"/>
    </row>
    <row r="82" spans="1:8" ht="16" x14ac:dyDescent="0.25">
      <c r="A82"/>
      <c r="B82"/>
      <c r="C82"/>
      <c r="D82"/>
      <c r="E82"/>
      <c r="F82"/>
      <c r="G82"/>
      <c r="H82"/>
    </row>
    <row r="83" spans="1:8" ht="16" x14ac:dyDescent="0.25">
      <c r="A83"/>
      <c r="B83"/>
      <c r="C83"/>
      <c r="D83"/>
      <c r="E83"/>
      <c r="F83"/>
      <c r="G83"/>
      <c r="H83"/>
    </row>
    <row r="84" spans="1:8" ht="16" x14ac:dyDescent="0.25">
      <c r="A84"/>
      <c r="B84"/>
      <c r="C84"/>
      <c r="D84"/>
      <c r="E84"/>
      <c r="F84"/>
      <c r="G84"/>
      <c r="H84"/>
    </row>
    <row r="85" spans="1:8" ht="16" x14ac:dyDescent="0.25">
      <c r="A85"/>
      <c r="B85"/>
      <c r="C85"/>
      <c r="D85"/>
      <c r="E85"/>
      <c r="F85"/>
      <c r="G85"/>
      <c r="H85"/>
    </row>
    <row r="86" spans="1:8" ht="16" x14ac:dyDescent="0.25">
      <c r="A86"/>
      <c r="B86"/>
      <c r="C86"/>
      <c r="D86"/>
      <c r="E86"/>
      <c r="F86"/>
      <c r="G86"/>
      <c r="H86"/>
    </row>
    <row r="87" spans="1:8" ht="16" x14ac:dyDescent="0.25">
      <c r="A87"/>
      <c r="B87"/>
      <c r="C87"/>
      <c r="D87"/>
      <c r="E87"/>
      <c r="F87"/>
      <c r="G87"/>
      <c r="H87"/>
    </row>
    <row r="88" spans="1:8" ht="16" x14ac:dyDescent="0.25">
      <c r="A88"/>
      <c r="B88"/>
      <c r="C88"/>
      <c r="D88"/>
      <c r="E88"/>
      <c r="F88"/>
      <c r="G88"/>
      <c r="H88"/>
    </row>
    <row r="89" spans="1:8" ht="16" x14ac:dyDescent="0.25">
      <c r="A89"/>
      <c r="B89"/>
      <c r="C89"/>
      <c r="D89"/>
      <c r="E89"/>
      <c r="F89"/>
      <c r="G89"/>
      <c r="H89"/>
    </row>
    <row r="90" spans="1:8" ht="16" x14ac:dyDescent="0.25">
      <c r="A90"/>
      <c r="B90"/>
      <c r="C90"/>
      <c r="D90"/>
      <c r="E90"/>
      <c r="F90"/>
      <c r="G90"/>
      <c r="H90"/>
    </row>
    <row r="91" spans="1:8" ht="16" x14ac:dyDescent="0.25">
      <c r="A91"/>
      <c r="B91"/>
      <c r="C91"/>
      <c r="D91"/>
      <c r="E91"/>
      <c r="F91"/>
      <c r="G91"/>
      <c r="H91"/>
    </row>
    <row r="92" spans="1:8" ht="16" x14ac:dyDescent="0.25">
      <c r="A92"/>
      <c r="B92"/>
      <c r="C92"/>
      <c r="D92"/>
      <c r="E92"/>
      <c r="F92"/>
      <c r="G92"/>
      <c r="H92"/>
    </row>
    <row r="93" spans="1:8" ht="16" x14ac:dyDescent="0.25">
      <c r="A93"/>
      <c r="B93"/>
      <c r="C93"/>
      <c r="D93"/>
      <c r="E93"/>
      <c r="F93"/>
      <c r="G93"/>
      <c r="H93"/>
    </row>
    <row r="94" spans="1:8" ht="16" x14ac:dyDescent="0.25">
      <c r="A94"/>
      <c r="B94"/>
      <c r="C94"/>
      <c r="D94"/>
      <c r="E94"/>
      <c r="F94"/>
      <c r="G94"/>
      <c r="H94"/>
    </row>
    <row r="95" spans="1:8" ht="16" x14ac:dyDescent="0.25">
      <c r="A95"/>
      <c r="B95"/>
      <c r="C95"/>
      <c r="D95"/>
      <c r="E95"/>
      <c r="F95"/>
      <c r="G95"/>
      <c r="H95"/>
    </row>
    <row r="96" spans="1:8" ht="16" x14ac:dyDescent="0.25">
      <c r="A96"/>
      <c r="B96"/>
      <c r="C96"/>
      <c r="D96"/>
      <c r="E96"/>
      <c r="F96"/>
      <c r="G96"/>
      <c r="H96"/>
    </row>
    <row r="97" spans="1:8" ht="16" x14ac:dyDescent="0.25">
      <c r="A97"/>
      <c r="B97"/>
      <c r="C97"/>
      <c r="D97"/>
      <c r="E97"/>
      <c r="F97"/>
      <c r="G97"/>
      <c r="H97"/>
    </row>
    <row r="98" spans="1:8" ht="16" x14ac:dyDescent="0.25">
      <c r="A98"/>
      <c r="B98"/>
      <c r="C98"/>
      <c r="D98"/>
      <c r="E98"/>
      <c r="F98"/>
      <c r="G98"/>
      <c r="H98"/>
    </row>
    <row r="99" spans="1:8" ht="16" x14ac:dyDescent="0.25">
      <c r="A99"/>
      <c r="B99"/>
      <c r="C99"/>
      <c r="D99"/>
      <c r="E99"/>
      <c r="F99"/>
      <c r="G99"/>
      <c r="H99"/>
    </row>
    <row r="100" spans="1:8" ht="16" x14ac:dyDescent="0.25">
      <c r="A100"/>
      <c r="B100"/>
      <c r="C100"/>
      <c r="D100"/>
      <c r="E100"/>
      <c r="F100"/>
      <c r="G100"/>
      <c r="H100"/>
    </row>
    <row r="101" spans="1:8" ht="16" x14ac:dyDescent="0.25">
      <c r="A101"/>
      <c r="B101"/>
      <c r="C101"/>
      <c r="D101"/>
      <c r="E101"/>
      <c r="F101"/>
      <c r="G101"/>
      <c r="H101"/>
    </row>
    <row r="102" spans="1:8" ht="16" x14ac:dyDescent="0.25">
      <c r="A102"/>
      <c r="B102"/>
    </row>
    <row r="103" spans="1:8" ht="16" x14ac:dyDescent="0.25">
      <c r="A103"/>
      <c r="B103"/>
    </row>
    <row r="104" spans="1:8" ht="16" x14ac:dyDescent="0.25">
      <c r="A104"/>
      <c r="B104"/>
    </row>
    <row r="105" spans="1:8" ht="16" x14ac:dyDescent="0.25">
      <c r="A105"/>
      <c r="B105"/>
    </row>
    <row r="106" spans="1:8" ht="16" x14ac:dyDescent="0.25">
      <c r="A106"/>
      <c r="B106"/>
    </row>
    <row r="107" spans="1:8" ht="16" x14ac:dyDescent="0.25">
      <c r="A107"/>
      <c r="B107"/>
    </row>
    <row r="108" spans="1:8" ht="16" x14ac:dyDescent="0.25">
      <c r="A108"/>
      <c r="B108"/>
    </row>
    <row r="109" spans="1:8" ht="16" x14ac:dyDescent="0.25">
      <c r="A109"/>
      <c r="B109"/>
    </row>
    <row r="110" spans="1:8" ht="16" x14ac:dyDescent="0.25">
      <c r="A110"/>
      <c r="B110"/>
    </row>
    <row r="111" spans="1:8" ht="16" x14ac:dyDescent="0.25">
      <c r="A111"/>
      <c r="B111"/>
    </row>
    <row r="112" spans="1:8" ht="16" x14ac:dyDescent="0.25">
      <c r="A112"/>
      <c r="B112"/>
    </row>
    <row r="113" spans="1:2" ht="16" x14ac:dyDescent="0.25">
      <c r="A113"/>
      <c r="B113"/>
    </row>
    <row r="114" spans="1:2" ht="16" x14ac:dyDescent="0.25">
      <c r="A114"/>
      <c r="B114"/>
    </row>
    <row r="115" spans="1:2" ht="16" x14ac:dyDescent="0.25">
      <c r="A115"/>
      <c r="B115"/>
    </row>
    <row r="116" spans="1:2" ht="16" x14ac:dyDescent="0.25">
      <c r="A116"/>
      <c r="B116"/>
    </row>
    <row r="117" spans="1:2" ht="16" x14ac:dyDescent="0.25">
      <c r="A117"/>
      <c r="B117"/>
    </row>
    <row r="118" spans="1:2" ht="16" x14ac:dyDescent="0.25">
      <c r="A118"/>
      <c r="B118"/>
    </row>
    <row r="119" spans="1:2" ht="16" x14ac:dyDescent="0.25">
      <c r="A119"/>
      <c r="B119"/>
    </row>
    <row r="120" spans="1:2" ht="16" x14ac:dyDescent="0.25">
      <c r="A120"/>
      <c r="B120"/>
    </row>
    <row r="121" spans="1:2" ht="16" x14ac:dyDescent="0.25">
      <c r="A121"/>
      <c r="B121"/>
    </row>
    <row r="122" spans="1:2" ht="16" x14ac:dyDescent="0.25">
      <c r="A122"/>
      <c r="B122"/>
    </row>
    <row r="123" spans="1:2" ht="16" x14ac:dyDescent="0.25">
      <c r="A123"/>
      <c r="B123"/>
    </row>
    <row r="124" spans="1:2" ht="16" x14ac:dyDescent="0.25">
      <c r="A124"/>
      <c r="B124"/>
    </row>
    <row r="125" spans="1:2" ht="16" x14ac:dyDescent="0.25">
      <c r="A125"/>
      <c r="B125"/>
    </row>
    <row r="126" spans="1:2" ht="16" x14ac:dyDescent="0.25">
      <c r="A126"/>
      <c r="B126"/>
    </row>
    <row r="127" spans="1:2" ht="16" x14ac:dyDescent="0.25">
      <c r="A127"/>
      <c r="B127"/>
    </row>
    <row r="128" spans="1:2" ht="16" x14ac:dyDescent="0.25">
      <c r="A128"/>
      <c r="B128"/>
    </row>
    <row r="129" spans="1:2" ht="16" x14ac:dyDescent="0.25">
      <c r="A129"/>
      <c r="B129"/>
    </row>
    <row r="130" spans="1:2" ht="16" x14ac:dyDescent="0.25">
      <c r="A130"/>
      <c r="B130"/>
    </row>
    <row r="131" spans="1:2" ht="16" x14ac:dyDescent="0.25">
      <c r="A131"/>
      <c r="B131"/>
    </row>
    <row r="132" spans="1:2" ht="16" x14ac:dyDescent="0.25">
      <c r="A132"/>
      <c r="B132"/>
    </row>
    <row r="133" spans="1:2" ht="16" x14ac:dyDescent="0.25">
      <c r="A133"/>
      <c r="B133"/>
    </row>
    <row r="134" spans="1:2" ht="16" x14ac:dyDescent="0.25">
      <c r="A134"/>
      <c r="B134"/>
    </row>
    <row r="135" spans="1:2" ht="16" x14ac:dyDescent="0.25">
      <c r="A135"/>
      <c r="B135"/>
    </row>
    <row r="136" spans="1:2" ht="16" x14ac:dyDescent="0.25">
      <c r="A136"/>
      <c r="B136"/>
    </row>
    <row r="137" spans="1:2" ht="16" x14ac:dyDescent="0.25">
      <c r="A137"/>
      <c r="B137"/>
    </row>
  </sheetData>
  <mergeCells count="1">
    <mergeCell ref="A1:I1"/>
  </mergeCells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FF"/>
  </sheetPr>
  <dimension ref="B19:C20"/>
  <sheetViews>
    <sheetView showGridLines="0" workbookViewId="0">
      <selection activeCell="I26" sqref="I26"/>
    </sheetView>
  </sheetViews>
  <sheetFormatPr defaultColWidth="7.2109375" defaultRowHeight="14.5" x14ac:dyDescent="0.35"/>
  <cols>
    <col min="1" max="16384" width="7.2109375" style="5"/>
  </cols>
  <sheetData>
    <row r="19" spans="2:3" x14ac:dyDescent="0.35">
      <c r="B19" s="60"/>
    </row>
    <row r="20" spans="2:3" x14ac:dyDescent="0.35">
      <c r="B20" s="60"/>
      <c r="C20" s="6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V68"/>
  <sheetViews>
    <sheetView topLeftCell="A3" zoomScale="81" workbookViewId="0">
      <selection activeCell="H15" sqref="H15"/>
    </sheetView>
  </sheetViews>
  <sheetFormatPr defaultColWidth="7.2109375" defaultRowHeight="14.5" x14ac:dyDescent="0.35"/>
  <cols>
    <col min="1" max="1" width="9.5" style="5" bestFit="1" customWidth="1"/>
    <col min="2" max="2" width="11.140625" style="5" bestFit="1" customWidth="1"/>
    <col min="3" max="3" width="12" style="5" bestFit="1" customWidth="1"/>
    <col min="4" max="4" width="14.42578125" style="5" bestFit="1" customWidth="1"/>
    <col min="5" max="5" width="10.5" style="5" bestFit="1" customWidth="1"/>
    <col min="6" max="6" width="9.0703125" style="5" bestFit="1" customWidth="1"/>
    <col min="7" max="7" width="7.35546875" style="5" bestFit="1" customWidth="1"/>
    <col min="8" max="8" width="14.2109375" style="5" bestFit="1" customWidth="1"/>
    <col min="9" max="9" width="11.78515625" style="5" bestFit="1" customWidth="1"/>
    <col min="10" max="10" width="8.5" style="5" bestFit="1" customWidth="1"/>
    <col min="11" max="11" width="12.7109375" style="5" bestFit="1" customWidth="1"/>
    <col min="12" max="12" width="13.92578125" style="5" bestFit="1" customWidth="1"/>
    <col min="13" max="13" width="15.0703125" style="5" bestFit="1" customWidth="1"/>
    <col min="14" max="14" width="9.640625" style="5" bestFit="1" customWidth="1"/>
    <col min="15" max="15" width="10.5" style="5" bestFit="1" customWidth="1"/>
    <col min="16" max="16" width="17.42578125" style="5" bestFit="1" customWidth="1"/>
    <col min="17" max="17" width="15.0703125" style="5" bestFit="1" customWidth="1"/>
    <col min="18" max="18" width="14.78515625" style="5" bestFit="1" customWidth="1"/>
    <col min="19" max="19" width="10.28515625" style="5" bestFit="1" customWidth="1"/>
    <col min="20" max="21" width="9.7109375" style="5" bestFit="1" customWidth="1"/>
    <col min="22" max="22" width="12.28515625" style="5" bestFit="1" customWidth="1"/>
    <col min="23" max="23" width="9.85546875" style="5" bestFit="1" customWidth="1"/>
    <col min="24" max="16384" width="7.2109375" style="5"/>
  </cols>
  <sheetData>
    <row r="1" spans="1:22" ht="18.5" x14ac:dyDescent="0.45">
      <c r="A1" s="92" t="s">
        <v>394</v>
      </c>
      <c r="B1" s="92"/>
      <c r="C1" s="92"/>
      <c r="D1" s="92"/>
    </row>
    <row r="3" spans="1:22" x14ac:dyDescent="0.35">
      <c r="A3" s="62" t="s">
        <v>395</v>
      </c>
      <c r="B3" s="62" t="s">
        <v>396</v>
      </c>
      <c r="C3" s="103" t="s">
        <v>568</v>
      </c>
      <c r="D3" s="103" t="s">
        <v>567</v>
      </c>
      <c r="E3" s="62" t="s">
        <v>397</v>
      </c>
      <c r="F3" s="62" t="s">
        <v>398</v>
      </c>
      <c r="G3" s="62" t="s">
        <v>399</v>
      </c>
      <c r="H3" s="62" t="s">
        <v>400</v>
      </c>
      <c r="I3" s="62" t="s">
        <v>352</v>
      </c>
      <c r="J3" s="62" t="s">
        <v>334</v>
      </c>
      <c r="K3" s="62" t="s">
        <v>401</v>
      </c>
      <c r="L3" s="62" t="s">
        <v>402</v>
      </c>
      <c r="M3" s="62" t="s">
        <v>403</v>
      </c>
      <c r="N3" s="62" t="s">
        <v>404</v>
      </c>
      <c r="O3" s="62" t="s">
        <v>405</v>
      </c>
      <c r="P3" s="62" t="s">
        <v>406</v>
      </c>
      <c r="Q3" s="62" t="s">
        <v>407</v>
      </c>
      <c r="R3" s="62" t="s">
        <v>292</v>
      </c>
      <c r="S3" s="62" t="s">
        <v>408</v>
      </c>
      <c r="T3" s="62" t="s">
        <v>409</v>
      </c>
      <c r="U3" s="62" t="s">
        <v>410</v>
      </c>
      <c r="V3" s="62" t="s">
        <v>411</v>
      </c>
    </row>
    <row r="4" spans="1:22" ht="15.5" x14ac:dyDescent="0.35">
      <c r="A4" s="63">
        <v>1368</v>
      </c>
      <c r="B4" s="64">
        <v>45287</v>
      </c>
      <c r="C4" s="63">
        <v>27</v>
      </c>
      <c r="D4" s="63" t="s">
        <v>412</v>
      </c>
      <c r="E4" s="63" t="s">
        <v>413</v>
      </c>
      <c r="F4" s="63" t="s">
        <v>414</v>
      </c>
      <c r="G4" s="63" t="s">
        <v>415</v>
      </c>
      <c r="H4" s="63" t="s">
        <v>416</v>
      </c>
      <c r="I4" s="63" t="s">
        <v>417</v>
      </c>
      <c r="J4" s="63" t="s">
        <v>317</v>
      </c>
      <c r="K4" s="64">
        <f t="shared" ref="K4:K35" si="0">B4+2</f>
        <v>45289</v>
      </c>
      <c r="L4" s="63" t="s">
        <v>418</v>
      </c>
      <c r="M4" s="63" t="s">
        <v>419</v>
      </c>
      <c r="N4" s="63" t="s">
        <v>414</v>
      </c>
      <c r="O4" s="63" t="s">
        <v>415</v>
      </c>
      <c r="P4" s="63" t="s">
        <v>416</v>
      </c>
      <c r="Q4" s="63" t="s">
        <v>420</v>
      </c>
      <c r="R4" s="63" t="s">
        <v>421</v>
      </c>
      <c r="S4" s="65">
        <v>14</v>
      </c>
      <c r="T4" s="63">
        <v>19</v>
      </c>
      <c r="U4" s="65">
        <f t="shared" ref="U4:U35" si="1">S4*T4</f>
        <v>266</v>
      </c>
      <c r="V4" s="66">
        <v>25.802</v>
      </c>
    </row>
    <row r="5" spans="1:22" ht="15.5" x14ac:dyDescent="0.35">
      <c r="A5" s="63">
        <v>1369</v>
      </c>
      <c r="B5" s="64">
        <v>45287</v>
      </c>
      <c r="C5" s="63">
        <v>27</v>
      </c>
      <c r="D5" s="63" t="s">
        <v>412</v>
      </c>
      <c r="E5" s="63" t="s">
        <v>413</v>
      </c>
      <c r="F5" s="63" t="s">
        <v>414</v>
      </c>
      <c r="G5" s="63" t="s">
        <v>415</v>
      </c>
      <c r="H5" s="63" t="s">
        <v>416</v>
      </c>
      <c r="I5" s="63" t="s">
        <v>417</v>
      </c>
      <c r="J5" s="63" t="s">
        <v>317</v>
      </c>
      <c r="K5" s="64">
        <f t="shared" si="0"/>
        <v>45289</v>
      </c>
      <c r="L5" s="63" t="s">
        <v>418</v>
      </c>
      <c r="M5" s="63" t="s">
        <v>419</v>
      </c>
      <c r="N5" s="63" t="s">
        <v>414</v>
      </c>
      <c r="O5" s="63" t="s">
        <v>415</v>
      </c>
      <c r="P5" s="63" t="s">
        <v>416</v>
      </c>
      <c r="Q5" s="63" t="s">
        <v>422</v>
      </c>
      <c r="R5" s="63" t="s">
        <v>423</v>
      </c>
      <c r="S5" s="65">
        <v>3.5</v>
      </c>
      <c r="T5" s="63">
        <v>60</v>
      </c>
      <c r="U5" s="65">
        <f t="shared" si="1"/>
        <v>210</v>
      </c>
      <c r="V5" s="66">
        <v>20.16</v>
      </c>
    </row>
    <row r="6" spans="1:22" ht="15.5" x14ac:dyDescent="0.35">
      <c r="A6" s="63">
        <v>1370</v>
      </c>
      <c r="B6" s="64">
        <v>45264</v>
      </c>
      <c r="C6" s="63">
        <v>4</v>
      </c>
      <c r="D6" s="63" t="s">
        <v>424</v>
      </c>
      <c r="E6" s="63" t="s">
        <v>425</v>
      </c>
      <c r="F6" s="63" t="s">
        <v>426</v>
      </c>
      <c r="G6" s="63" t="s">
        <v>427</v>
      </c>
      <c r="H6" s="63" t="s">
        <v>416</v>
      </c>
      <c r="I6" s="63" t="s">
        <v>428</v>
      </c>
      <c r="J6" s="63" t="s">
        <v>297</v>
      </c>
      <c r="K6" s="64">
        <f t="shared" si="0"/>
        <v>45266</v>
      </c>
      <c r="L6" s="63" t="s">
        <v>429</v>
      </c>
      <c r="M6" s="63" t="s">
        <v>430</v>
      </c>
      <c r="N6" s="63" t="s">
        <v>426</v>
      </c>
      <c r="O6" s="63" t="s">
        <v>427</v>
      </c>
      <c r="P6" s="63" t="s">
        <v>416</v>
      </c>
      <c r="Q6" s="63" t="s">
        <v>431</v>
      </c>
      <c r="R6" s="63" t="s">
        <v>423</v>
      </c>
      <c r="S6" s="65">
        <v>30</v>
      </c>
      <c r="T6" s="63">
        <v>81</v>
      </c>
      <c r="U6" s="65">
        <f t="shared" si="1"/>
        <v>2430</v>
      </c>
      <c r="V6" s="66">
        <v>255.15</v>
      </c>
    </row>
    <row r="7" spans="1:22" ht="15.5" x14ac:dyDescent="0.35">
      <c r="A7" s="63">
        <v>1371</v>
      </c>
      <c r="B7" s="64">
        <v>45264</v>
      </c>
      <c r="C7" s="63">
        <v>4</v>
      </c>
      <c r="D7" s="63" t="s">
        <v>424</v>
      </c>
      <c r="E7" s="63" t="s">
        <v>425</v>
      </c>
      <c r="F7" s="63" t="s">
        <v>426</v>
      </c>
      <c r="G7" s="63" t="s">
        <v>427</v>
      </c>
      <c r="H7" s="63" t="s">
        <v>416</v>
      </c>
      <c r="I7" s="63" t="s">
        <v>428</v>
      </c>
      <c r="J7" s="63" t="s">
        <v>297</v>
      </c>
      <c r="K7" s="64">
        <f t="shared" si="0"/>
        <v>45266</v>
      </c>
      <c r="L7" s="63" t="s">
        <v>429</v>
      </c>
      <c r="M7" s="63" t="s">
        <v>430</v>
      </c>
      <c r="N7" s="63" t="s">
        <v>426</v>
      </c>
      <c r="O7" s="63" t="s">
        <v>427</v>
      </c>
      <c r="P7" s="63" t="s">
        <v>416</v>
      </c>
      <c r="Q7" s="63" t="s">
        <v>432</v>
      </c>
      <c r="R7" s="63" t="s">
        <v>423</v>
      </c>
      <c r="S7" s="65">
        <v>53</v>
      </c>
      <c r="T7" s="63">
        <v>83</v>
      </c>
      <c r="U7" s="65">
        <f t="shared" si="1"/>
        <v>4399</v>
      </c>
      <c r="V7" s="66">
        <v>461.89500000000004</v>
      </c>
    </row>
    <row r="8" spans="1:22" ht="15.5" x14ac:dyDescent="0.35">
      <c r="A8" s="63">
        <v>1372</v>
      </c>
      <c r="B8" s="64">
        <v>45264</v>
      </c>
      <c r="C8" s="63">
        <v>4</v>
      </c>
      <c r="D8" s="63" t="s">
        <v>424</v>
      </c>
      <c r="E8" s="63" t="s">
        <v>425</v>
      </c>
      <c r="F8" s="63" t="s">
        <v>426</v>
      </c>
      <c r="G8" s="63" t="s">
        <v>427</v>
      </c>
      <c r="H8" s="63" t="s">
        <v>416</v>
      </c>
      <c r="I8" s="63" t="s">
        <v>428</v>
      </c>
      <c r="J8" s="63" t="s">
        <v>297</v>
      </c>
      <c r="K8" s="64">
        <f t="shared" si="0"/>
        <v>45266</v>
      </c>
      <c r="L8" s="63" t="s">
        <v>429</v>
      </c>
      <c r="M8" s="63" t="s">
        <v>430</v>
      </c>
      <c r="N8" s="63" t="s">
        <v>426</v>
      </c>
      <c r="O8" s="63" t="s">
        <v>427</v>
      </c>
      <c r="P8" s="63" t="s">
        <v>416</v>
      </c>
      <c r="Q8" s="63" t="s">
        <v>422</v>
      </c>
      <c r="R8" s="63" t="s">
        <v>423</v>
      </c>
      <c r="S8" s="65">
        <v>3.5</v>
      </c>
      <c r="T8" s="63">
        <v>75</v>
      </c>
      <c r="U8" s="65">
        <f t="shared" si="1"/>
        <v>262.5</v>
      </c>
      <c r="V8" s="66">
        <v>26.25</v>
      </c>
    </row>
    <row r="9" spans="1:22" ht="15.5" x14ac:dyDescent="0.35">
      <c r="A9" s="63">
        <v>1373</v>
      </c>
      <c r="B9" s="64">
        <v>45272</v>
      </c>
      <c r="C9" s="63">
        <v>12</v>
      </c>
      <c r="D9" s="63" t="s">
        <v>433</v>
      </c>
      <c r="E9" s="63" t="s">
        <v>434</v>
      </c>
      <c r="F9" s="63" t="s">
        <v>414</v>
      </c>
      <c r="G9" s="63" t="s">
        <v>415</v>
      </c>
      <c r="H9" s="63" t="s">
        <v>416</v>
      </c>
      <c r="I9" s="63" t="s">
        <v>417</v>
      </c>
      <c r="J9" s="63" t="s">
        <v>317</v>
      </c>
      <c r="K9" s="64">
        <f t="shared" si="0"/>
        <v>45274</v>
      </c>
      <c r="L9" s="63" t="s">
        <v>418</v>
      </c>
      <c r="M9" s="63" t="s">
        <v>435</v>
      </c>
      <c r="N9" s="63" t="s">
        <v>414</v>
      </c>
      <c r="O9" s="63" t="s">
        <v>415</v>
      </c>
      <c r="P9" s="63" t="s">
        <v>416</v>
      </c>
      <c r="Q9" s="63" t="s">
        <v>436</v>
      </c>
      <c r="R9" s="63" t="s">
        <v>421</v>
      </c>
      <c r="S9" s="65">
        <v>18</v>
      </c>
      <c r="T9" s="63">
        <v>97</v>
      </c>
      <c r="U9" s="65">
        <f t="shared" si="1"/>
        <v>1746</v>
      </c>
      <c r="V9" s="66">
        <v>183.33000000000004</v>
      </c>
    </row>
    <row r="10" spans="1:22" ht="15.5" x14ac:dyDescent="0.35">
      <c r="A10" s="63">
        <v>1374</v>
      </c>
      <c r="B10" s="64">
        <v>45272</v>
      </c>
      <c r="C10" s="63">
        <v>12</v>
      </c>
      <c r="D10" s="63" t="s">
        <v>433</v>
      </c>
      <c r="E10" s="63" t="s">
        <v>434</v>
      </c>
      <c r="F10" s="63" t="s">
        <v>414</v>
      </c>
      <c r="G10" s="63" t="s">
        <v>415</v>
      </c>
      <c r="H10" s="63" t="s">
        <v>416</v>
      </c>
      <c r="I10" s="63" t="s">
        <v>417</v>
      </c>
      <c r="J10" s="63" t="s">
        <v>317</v>
      </c>
      <c r="K10" s="64">
        <f t="shared" si="0"/>
        <v>45274</v>
      </c>
      <c r="L10" s="63" t="s">
        <v>418</v>
      </c>
      <c r="M10" s="63" t="s">
        <v>435</v>
      </c>
      <c r="N10" s="63" t="s">
        <v>414</v>
      </c>
      <c r="O10" s="63" t="s">
        <v>415</v>
      </c>
      <c r="P10" s="63" t="s">
        <v>416</v>
      </c>
      <c r="Q10" s="63" t="s">
        <v>437</v>
      </c>
      <c r="R10" s="63" t="s">
        <v>421</v>
      </c>
      <c r="S10" s="65">
        <v>46</v>
      </c>
      <c r="T10" s="63">
        <v>61</v>
      </c>
      <c r="U10" s="65">
        <f t="shared" si="1"/>
        <v>2806</v>
      </c>
      <c r="V10" s="66">
        <v>291.82400000000001</v>
      </c>
    </row>
    <row r="11" spans="1:22" ht="15.5" x14ac:dyDescent="0.35">
      <c r="A11" s="63">
        <v>1375</v>
      </c>
      <c r="B11" s="64">
        <v>45268</v>
      </c>
      <c r="C11" s="63">
        <v>8</v>
      </c>
      <c r="D11" s="63" t="s">
        <v>438</v>
      </c>
      <c r="E11" s="63" t="s">
        <v>439</v>
      </c>
      <c r="F11" s="63" t="s">
        <v>440</v>
      </c>
      <c r="G11" s="63" t="s">
        <v>441</v>
      </c>
      <c r="H11" s="63" t="s">
        <v>416</v>
      </c>
      <c r="I11" s="63" t="s">
        <v>442</v>
      </c>
      <c r="J11" s="63" t="s">
        <v>313</v>
      </c>
      <c r="K11" s="64">
        <f t="shared" si="0"/>
        <v>45270</v>
      </c>
      <c r="L11" s="63" t="s">
        <v>443</v>
      </c>
      <c r="M11" s="63" t="s">
        <v>444</v>
      </c>
      <c r="N11" s="63" t="s">
        <v>440</v>
      </c>
      <c r="O11" s="63" t="s">
        <v>441</v>
      </c>
      <c r="P11" s="63" t="s">
        <v>416</v>
      </c>
      <c r="Q11" s="63" t="s">
        <v>445</v>
      </c>
      <c r="R11" s="63" t="s">
        <v>446</v>
      </c>
      <c r="S11" s="65">
        <v>9.1999999999999993</v>
      </c>
      <c r="T11" s="63">
        <v>28</v>
      </c>
      <c r="U11" s="65">
        <f t="shared" si="1"/>
        <v>257.59999999999997</v>
      </c>
      <c r="V11" s="66">
        <v>24.471999999999998</v>
      </c>
    </row>
    <row r="12" spans="1:22" ht="15.5" x14ac:dyDescent="0.35">
      <c r="A12" s="63">
        <v>1376</v>
      </c>
      <c r="B12" s="64">
        <v>45264</v>
      </c>
      <c r="C12" s="63">
        <v>4</v>
      </c>
      <c r="D12" s="63" t="s">
        <v>424</v>
      </c>
      <c r="E12" s="63" t="s">
        <v>425</v>
      </c>
      <c r="F12" s="63" t="s">
        <v>426</v>
      </c>
      <c r="G12" s="63" t="s">
        <v>427</v>
      </c>
      <c r="H12" s="63" t="s">
        <v>416</v>
      </c>
      <c r="I12" s="63" t="s">
        <v>428</v>
      </c>
      <c r="J12" s="63" t="s">
        <v>297</v>
      </c>
      <c r="K12" s="64">
        <f t="shared" si="0"/>
        <v>45266</v>
      </c>
      <c r="L12" s="63" t="s">
        <v>443</v>
      </c>
      <c r="M12" s="63" t="s">
        <v>430</v>
      </c>
      <c r="N12" s="63" t="s">
        <v>426</v>
      </c>
      <c r="O12" s="63" t="s">
        <v>427</v>
      </c>
      <c r="P12" s="63" t="s">
        <v>416</v>
      </c>
      <c r="Q12" s="63" t="s">
        <v>445</v>
      </c>
      <c r="R12" s="63" t="s">
        <v>446</v>
      </c>
      <c r="S12" s="65">
        <v>9.1999999999999993</v>
      </c>
      <c r="T12" s="63">
        <v>97</v>
      </c>
      <c r="U12" s="65">
        <f t="shared" si="1"/>
        <v>892.4</v>
      </c>
      <c r="V12" s="66">
        <v>93.702000000000012</v>
      </c>
    </row>
    <row r="13" spans="1:22" ht="15.5" x14ac:dyDescent="0.35">
      <c r="A13" s="63">
        <v>1377</v>
      </c>
      <c r="B13" s="64">
        <v>45289</v>
      </c>
      <c r="C13" s="63">
        <v>29</v>
      </c>
      <c r="D13" s="63" t="s">
        <v>447</v>
      </c>
      <c r="E13" s="63" t="s">
        <v>448</v>
      </c>
      <c r="F13" s="63" t="s">
        <v>449</v>
      </c>
      <c r="G13" s="63" t="s">
        <v>450</v>
      </c>
      <c r="H13" s="63" t="s">
        <v>416</v>
      </c>
      <c r="I13" s="63" t="s">
        <v>451</v>
      </c>
      <c r="J13" s="63" t="s">
        <v>317</v>
      </c>
      <c r="K13" s="64">
        <f t="shared" si="0"/>
        <v>45291</v>
      </c>
      <c r="L13" s="63" t="s">
        <v>418</v>
      </c>
      <c r="M13" s="63" t="s">
        <v>452</v>
      </c>
      <c r="N13" s="63" t="s">
        <v>449</v>
      </c>
      <c r="O13" s="63" t="s">
        <v>450</v>
      </c>
      <c r="P13" s="63" t="s">
        <v>416</v>
      </c>
      <c r="Q13" s="63" t="s">
        <v>453</v>
      </c>
      <c r="R13" s="63" t="s">
        <v>454</v>
      </c>
      <c r="S13" s="65">
        <v>12.75</v>
      </c>
      <c r="T13" s="63">
        <v>23</v>
      </c>
      <c r="U13" s="65">
        <f t="shared" si="1"/>
        <v>293.25</v>
      </c>
      <c r="V13" s="66">
        <v>29.325000000000003</v>
      </c>
    </row>
    <row r="14" spans="1:22" ht="15.5" x14ac:dyDescent="0.35">
      <c r="A14" s="63">
        <v>1378</v>
      </c>
      <c r="B14" s="64">
        <v>45263</v>
      </c>
      <c r="C14" s="63">
        <v>3</v>
      </c>
      <c r="D14" s="63" t="s">
        <v>455</v>
      </c>
      <c r="E14" s="63" t="s">
        <v>456</v>
      </c>
      <c r="F14" s="63" t="s">
        <v>457</v>
      </c>
      <c r="G14" s="63" t="s">
        <v>458</v>
      </c>
      <c r="H14" s="63" t="s">
        <v>416</v>
      </c>
      <c r="I14" s="63" t="s">
        <v>417</v>
      </c>
      <c r="J14" s="63" t="s">
        <v>317</v>
      </c>
      <c r="K14" s="64">
        <f t="shared" si="0"/>
        <v>45265</v>
      </c>
      <c r="L14" s="63" t="s">
        <v>418</v>
      </c>
      <c r="M14" s="63" t="s">
        <v>459</v>
      </c>
      <c r="N14" s="63" t="s">
        <v>457</v>
      </c>
      <c r="O14" s="63" t="s">
        <v>458</v>
      </c>
      <c r="P14" s="63" t="s">
        <v>416</v>
      </c>
      <c r="Q14" s="63" t="s">
        <v>460</v>
      </c>
      <c r="R14" s="63" t="s">
        <v>461</v>
      </c>
      <c r="S14" s="65">
        <v>9.65</v>
      </c>
      <c r="T14" s="63">
        <v>89</v>
      </c>
      <c r="U14" s="65">
        <f t="shared" si="1"/>
        <v>858.85</v>
      </c>
      <c r="V14" s="66">
        <v>81.59075</v>
      </c>
    </row>
    <row r="15" spans="1:22" ht="15.5" x14ac:dyDescent="0.35">
      <c r="A15" s="63">
        <v>1379</v>
      </c>
      <c r="B15" s="64">
        <v>45266</v>
      </c>
      <c r="C15" s="63">
        <v>6</v>
      </c>
      <c r="D15" s="63" t="s">
        <v>462</v>
      </c>
      <c r="E15" s="63" t="s">
        <v>463</v>
      </c>
      <c r="F15" s="63" t="s">
        <v>464</v>
      </c>
      <c r="G15" s="63" t="s">
        <v>465</v>
      </c>
      <c r="H15" s="63" t="s">
        <v>416</v>
      </c>
      <c r="I15" s="63" t="s">
        <v>466</v>
      </c>
      <c r="J15" s="63" t="s">
        <v>313</v>
      </c>
      <c r="K15" s="64">
        <f t="shared" si="0"/>
        <v>45268</v>
      </c>
      <c r="L15" s="63" t="s">
        <v>418</v>
      </c>
      <c r="M15" s="63" t="s">
        <v>467</v>
      </c>
      <c r="N15" s="63" t="s">
        <v>464</v>
      </c>
      <c r="O15" s="63" t="s">
        <v>465</v>
      </c>
      <c r="P15" s="63" t="s">
        <v>416</v>
      </c>
      <c r="Q15" s="63" t="s">
        <v>468</v>
      </c>
      <c r="R15" s="63" t="s">
        <v>469</v>
      </c>
      <c r="S15" s="65">
        <v>40</v>
      </c>
      <c r="T15" s="63">
        <v>25</v>
      </c>
      <c r="U15" s="65">
        <f t="shared" si="1"/>
        <v>1000</v>
      </c>
      <c r="V15" s="66">
        <v>96</v>
      </c>
    </row>
    <row r="16" spans="1:22" ht="15.5" x14ac:dyDescent="0.35">
      <c r="A16" s="63">
        <v>1380</v>
      </c>
      <c r="B16" s="64">
        <v>45288</v>
      </c>
      <c r="C16" s="63">
        <v>28</v>
      </c>
      <c r="D16" s="63" t="s">
        <v>470</v>
      </c>
      <c r="E16" s="63" t="s">
        <v>471</v>
      </c>
      <c r="F16" s="63" t="s">
        <v>472</v>
      </c>
      <c r="G16" s="63" t="s">
        <v>473</v>
      </c>
      <c r="H16" s="63" t="s">
        <v>416</v>
      </c>
      <c r="I16" s="63" t="s">
        <v>474</v>
      </c>
      <c r="J16" s="63" t="s">
        <v>315</v>
      </c>
      <c r="K16" s="64">
        <f t="shared" si="0"/>
        <v>45290</v>
      </c>
      <c r="L16" s="63" t="s">
        <v>443</v>
      </c>
      <c r="M16" s="63" t="s">
        <v>475</v>
      </c>
      <c r="N16" s="63" t="s">
        <v>472</v>
      </c>
      <c r="O16" s="63" t="s">
        <v>473</v>
      </c>
      <c r="P16" s="63" t="s">
        <v>416</v>
      </c>
      <c r="Q16" s="63" t="s">
        <v>437</v>
      </c>
      <c r="R16" s="63" t="s">
        <v>421</v>
      </c>
      <c r="S16" s="65">
        <v>46</v>
      </c>
      <c r="T16" s="63">
        <v>19</v>
      </c>
      <c r="U16" s="65">
        <f t="shared" si="1"/>
        <v>874</v>
      </c>
      <c r="V16" s="66">
        <v>89.14800000000001</v>
      </c>
    </row>
    <row r="17" spans="1:22" ht="15.5" x14ac:dyDescent="0.35">
      <c r="A17" s="63">
        <v>1381</v>
      </c>
      <c r="B17" s="64">
        <v>45268</v>
      </c>
      <c r="C17" s="63">
        <v>8</v>
      </c>
      <c r="D17" s="63" t="s">
        <v>438</v>
      </c>
      <c r="E17" s="63" t="s">
        <v>439</v>
      </c>
      <c r="F17" s="63" t="s">
        <v>440</v>
      </c>
      <c r="G17" s="63" t="s">
        <v>441</v>
      </c>
      <c r="H17" s="63" t="s">
        <v>416</v>
      </c>
      <c r="I17" s="63" t="s">
        <v>442</v>
      </c>
      <c r="J17" s="63" t="s">
        <v>313</v>
      </c>
      <c r="K17" s="64">
        <f t="shared" si="0"/>
        <v>45270</v>
      </c>
      <c r="L17" s="63" t="s">
        <v>443</v>
      </c>
      <c r="M17" s="63" t="s">
        <v>444</v>
      </c>
      <c r="N17" s="63" t="s">
        <v>440</v>
      </c>
      <c r="O17" s="63" t="s">
        <v>441</v>
      </c>
      <c r="P17" s="63" t="s">
        <v>416</v>
      </c>
      <c r="Q17" s="63" t="s">
        <v>453</v>
      </c>
      <c r="R17" s="63" t="s">
        <v>454</v>
      </c>
      <c r="S17" s="65">
        <v>12.75</v>
      </c>
      <c r="T17" s="63">
        <v>36</v>
      </c>
      <c r="U17" s="65">
        <f t="shared" si="1"/>
        <v>459</v>
      </c>
      <c r="V17" s="66">
        <v>45.441000000000003</v>
      </c>
    </row>
    <row r="18" spans="1:22" ht="15.5" x14ac:dyDescent="0.35">
      <c r="A18" s="63">
        <v>1382</v>
      </c>
      <c r="B18" s="64">
        <v>45270</v>
      </c>
      <c r="C18" s="63">
        <v>10</v>
      </c>
      <c r="D18" s="63" t="s">
        <v>476</v>
      </c>
      <c r="E18" s="63" t="s">
        <v>477</v>
      </c>
      <c r="F18" s="63" t="s">
        <v>478</v>
      </c>
      <c r="G18" s="63" t="s">
        <v>479</v>
      </c>
      <c r="H18" s="63" t="s">
        <v>416</v>
      </c>
      <c r="I18" s="63" t="s">
        <v>480</v>
      </c>
      <c r="J18" s="63" t="s">
        <v>297</v>
      </c>
      <c r="K18" s="64">
        <f t="shared" si="0"/>
        <v>45272</v>
      </c>
      <c r="L18" s="63" t="s">
        <v>418</v>
      </c>
      <c r="M18" s="63" t="s">
        <v>481</v>
      </c>
      <c r="N18" s="63" t="s">
        <v>478</v>
      </c>
      <c r="O18" s="63" t="s">
        <v>479</v>
      </c>
      <c r="P18" s="63" t="s">
        <v>416</v>
      </c>
      <c r="Q18" s="63" t="s">
        <v>482</v>
      </c>
      <c r="R18" s="63" t="s">
        <v>421</v>
      </c>
      <c r="S18" s="65">
        <v>2.99</v>
      </c>
      <c r="T18" s="63">
        <v>93</v>
      </c>
      <c r="U18" s="65">
        <f t="shared" si="1"/>
        <v>278.07</v>
      </c>
      <c r="V18" s="66">
        <v>26.416650000000001</v>
      </c>
    </row>
    <row r="19" spans="1:22" ht="15.5" x14ac:dyDescent="0.35">
      <c r="A19" s="63">
        <v>1383</v>
      </c>
      <c r="B19" s="64">
        <v>45267</v>
      </c>
      <c r="C19" s="63">
        <v>7</v>
      </c>
      <c r="D19" s="63" t="s">
        <v>483</v>
      </c>
      <c r="E19" s="63" t="s">
        <v>484</v>
      </c>
      <c r="F19" s="63" t="s">
        <v>485</v>
      </c>
      <c r="G19" s="63" t="s">
        <v>486</v>
      </c>
      <c r="H19" s="63" t="s">
        <v>416</v>
      </c>
      <c r="I19" s="63" t="s">
        <v>442</v>
      </c>
      <c r="J19" s="63" t="s">
        <v>313</v>
      </c>
      <c r="K19" s="64">
        <f t="shared" si="0"/>
        <v>45269</v>
      </c>
      <c r="L19" s="63" t="s">
        <v>418</v>
      </c>
      <c r="M19" s="63" t="s">
        <v>487</v>
      </c>
      <c r="N19" s="63" t="s">
        <v>485</v>
      </c>
      <c r="O19" s="63" t="s">
        <v>486</v>
      </c>
      <c r="P19" s="63" t="s">
        <v>416</v>
      </c>
      <c r="Q19" s="63" t="s">
        <v>437</v>
      </c>
      <c r="R19" s="63" t="s">
        <v>421</v>
      </c>
      <c r="S19" s="65">
        <v>46</v>
      </c>
      <c r="T19" s="63">
        <v>64</v>
      </c>
      <c r="U19" s="65">
        <f t="shared" si="1"/>
        <v>2944</v>
      </c>
      <c r="V19" s="66">
        <v>279.68</v>
      </c>
    </row>
    <row r="20" spans="1:22" ht="15.5" x14ac:dyDescent="0.35">
      <c r="A20" s="63">
        <v>1384</v>
      </c>
      <c r="B20" s="64">
        <v>45270</v>
      </c>
      <c r="C20" s="63">
        <v>10</v>
      </c>
      <c r="D20" s="63" t="s">
        <v>476</v>
      </c>
      <c r="E20" s="63" t="s">
        <v>477</v>
      </c>
      <c r="F20" s="63" t="s">
        <v>478</v>
      </c>
      <c r="G20" s="63" t="s">
        <v>479</v>
      </c>
      <c r="H20" s="63" t="s">
        <v>416</v>
      </c>
      <c r="I20" s="63" t="s">
        <v>480</v>
      </c>
      <c r="J20" s="63" t="s">
        <v>297</v>
      </c>
      <c r="K20" s="64">
        <f t="shared" si="0"/>
        <v>45272</v>
      </c>
      <c r="L20" s="63" t="s">
        <v>429</v>
      </c>
      <c r="M20" s="63" t="s">
        <v>481</v>
      </c>
      <c r="N20" s="63" t="s">
        <v>478</v>
      </c>
      <c r="O20" s="63" t="s">
        <v>479</v>
      </c>
      <c r="P20" s="63" t="s">
        <v>416</v>
      </c>
      <c r="Q20" s="63" t="s">
        <v>488</v>
      </c>
      <c r="R20" s="63" t="s">
        <v>489</v>
      </c>
      <c r="S20" s="65">
        <v>25</v>
      </c>
      <c r="T20" s="63">
        <v>84</v>
      </c>
      <c r="U20" s="65">
        <f t="shared" si="1"/>
        <v>2100</v>
      </c>
      <c r="V20" s="66">
        <v>220.5</v>
      </c>
    </row>
    <row r="21" spans="1:22" ht="15.5" x14ac:dyDescent="0.35">
      <c r="A21" s="63">
        <v>1385</v>
      </c>
      <c r="B21" s="64">
        <v>45270</v>
      </c>
      <c r="C21" s="63">
        <v>10</v>
      </c>
      <c r="D21" s="63" t="s">
        <v>476</v>
      </c>
      <c r="E21" s="63" t="s">
        <v>477</v>
      </c>
      <c r="F21" s="63" t="s">
        <v>478</v>
      </c>
      <c r="G21" s="63" t="s">
        <v>479</v>
      </c>
      <c r="H21" s="63" t="s">
        <v>416</v>
      </c>
      <c r="I21" s="63" t="s">
        <v>480</v>
      </c>
      <c r="J21" s="63" t="s">
        <v>297</v>
      </c>
      <c r="K21" s="64">
        <f t="shared" si="0"/>
        <v>45272</v>
      </c>
      <c r="L21" s="63" t="s">
        <v>429</v>
      </c>
      <c r="M21" s="63" t="s">
        <v>481</v>
      </c>
      <c r="N21" s="63" t="s">
        <v>478</v>
      </c>
      <c r="O21" s="63" t="s">
        <v>479</v>
      </c>
      <c r="P21" s="63" t="s">
        <v>416</v>
      </c>
      <c r="Q21" s="63" t="s">
        <v>490</v>
      </c>
      <c r="R21" s="63" t="s">
        <v>491</v>
      </c>
      <c r="S21" s="65">
        <v>22</v>
      </c>
      <c r="T21" s="63">
        <v>72</v>
      </c>
      <c r="U21" s="65">
        <f t="shared" si="1"/>
        <v>1584</v>
      </c>
      <c r="V21" s="66">
        <v>150.47999999999999</v>
      </c>
    </row>
    <row r="22" spans="1:22" ht="15.5" x14ac:dyDescent="0.35">
      <c r="A22" s="63">
        <v>1386</v>
      </c>
      <c r="B22" s="64">
        <v>45270</v>
      </c>
      <c r="C22" s="63">
        <v>10</v>
      </c>
      <c r="D22" s="63" t="s">
        <v>476</v>
      </c>
      <c r="E22" s="63" t="s">
        <v>477</v>
      </c>
      <c r="F22" s="63" t="s">
        <v>478</v>
      </c>
      <c r="G22" s="63" t="s">
        <v>479</v>
      </c>
      <c r="H22" s="63" t="s">
        <v>416</v>
      </c>
      <c r="I22" s="63" t="s">
        <v>480</v>
      </c>
      <c r="J22" s="63" t="s">
        <v>297</v>
      </c>
      <c r="K22" s="64">
        <f t="shared" si="0"/>
        <v>45272</v>
      </c>
      <c r="L22" s="63" t="s">
        <v>429</v>
      </c>
      <c r="M22" s="63" t="s">
        <v>481</v>
      </c>
      <c r="N22" s="63" t="s">
        <v>478</v>
      </c>
      <c r="O22" s="63" t="s">
        <v>479</v>
      </c>
      <c r="P22" s="63" t="s">
        <v>416</v>
      </c>
      <c r="Q22" s="63" t="s">
        <v>445</v>
      </c>
      <c r="R22" s="63" t="s">
        <v>446</v>
      </c>
      <c r="S22" s="65">
        <v>9.1999999999999993</v>
      </c>
      <c r="T22" s="63">
        <v>60</v>
      </c>
      <c r="U22" s="65">
        <f t="shared" si="1"/>
        <v>552</v>
      </c>
      <c r="V22" s="66">
        <v>56.856000000000002</v>
      </c>
    </row>
    <row r="23" spans="1:22" ht="15.5" x14ac:dyDescent="0.35">
      <c r="A23" s="63">
        <v>1387</v>
      </c>
      <c r="B23" s="64">
        <v>45271</v>
      </c>
      <c r="C23" s="63">
        <v>11</v>
      </c>
      <c r="D23" s="63" t="s">
        <v>492</v>
      </c>
      <c r="E23" s="63" t="s">
        <v>493</v>
      </c>
      <c r="F23" s="63" t="s">
        <v>494</v>
      </c>
      <c r="G23" s="63" t="s">
        <v>495</v>
      </c>
      <c r="H23" s="63" t="s">
        <v>416</v>
      </c>
      <c r="I23" s="63" t="s">
        <v>474</v>
      </c>
      <c r="J23" s="63" t="s">
        <v>315</v>
      </c>
      <c r="K23" s="64">
        <f t="shared" si="0"/>
        <v>45273</v>
      </c>
      <c r="L23" s="63" t="s">
        <v>443</v>
      </c>
      <c r="M23" s="63" t="s">
        <v>496</v>
      </c>
      <c r="N23" s="63" t="s">
        <v>494</v>
      </c>
      <c r="O23" s="63" t="s">
        <v>495</v>
      </c>
      <c r="P23" s="63" t="s">
        <v>416</v>
      </c>
      <c r="Q23" s="63" t="s">
        <v>422</v>
      </c>
      <c r="R23" s="63" t="s">
        <v>423</v>
      </c>
      <c r="S23" s="65">
        <v>3.5</v>
      </c>
      <c r="T23" s="63">
        <v>67</v>
      </c>
      <c r="U23" s="65">
        <f t="shared" si="1"/>
        <v>234.5</v>
      </c>
      <c r="V23" s="66">
        <v>22.746500000000001</v>
      </c>
    </row>
    <row r="24" spans="1:22" ht="15.5" x14ac:dyDescent="0.35">
      <c r="A24" s="63">
        <v>1388</v>
      </c>
      <c r="B24" s="64">
        <v>45271</v>
      </c>
      <c r="C24" s="63">
        <v>11</v>
      </c>
      <c r="D24" s="63" t="s">
        <v>492</v>
      </c>
      <c r="E24" s="63" t="s">
        <v>493</v>
      </c>
      <c r="F24" s="63" t="s">
        <v>494</v>
      </c>
      <c r="G24" s="63" t="s">
        <v>495</v>
      </c>
      <c r="H24" s="63" t="s">
        <v>416</v>
      </c>
      <c r="I24" s="63" t="s">
        <v>474</v>
      </c>
      <c r="J24" s="63" t="s">
        <v>315</v>
      </c>
      <c r="K24" s="64">
        <f t="shared" si="0"/>
        <v>45273</v>
      </c>
      <c r="L24" s="63" t="s">
        <v>443</v>
      </c>
      <c r="M24" s="63" t="s">
        <v>496</v>
      </c>
      <c r="N24" s="63" t="s">
        <v>494</v>
      </c>
      <c r="O24" s="63" t="s">
        <v>495</v>
      </c>
      <c r="P24" s="63" t="s">
        <v>416</v>
      </c>
      <c r="Q24" s="63" t="s">
        <v>482</v>
      </c>
      <c r="R24" s="63" t="s">
        <v>421</v>
      </c>
      <c r="S24" s="65">
        <v>2.99</v>
      </c>
      <c r="T24" s="63">
        <v>48</v>
      </c>
      <c r="U24" s="65">
        <f t="shared" si="1"/>
        <v>143.52000000000001</v>
      </c>
      <c r="V24" s="66">
        <v>13.634400000000001</v>
      </c>
    </row>
    <row r="25" spans="1:22" ht="15.5" x14ac:dyDescent="0.35">
      <c r="A25" s="63">
        <v>1389</v>
      </c>
      <c r="B25" s="64">
        <v>45261</v>
      </c>
      <c r="C25" s="63">
        <v>1</v>
      </c>
      <c r="D25" s="63" t="s">
        <v>497</v>
      </c>
      <c r="E25" s="63" t="s">
        <v>498</v>
      </c>
      <c r="F25" s="63" t="s">
        <v>499</v>
      </c>
      <c r="G25" s="63" t="s">
        <v>500</v>
      </c>
      <c r="H25" s="63" t="s">
        <v>416</v>
      </c>
      <c r="I25" s="63" t="s">
        <v>442</v>
      </c>
      <c r="J25" s="63" t="s">
        <v>313</v>
      </c>
      <c r="K25" s="64">
        <f t="shared" si="0"/>
        <v>45263</v>
      </c>
      <c r="L25" s="63" t="s">
        <v>443</v>
      </c>
      <c r="M25" s="63" t="s">
        <v>501</v>
      </c>
      <c r="N25" s="63" t="s">
        <v>499</v>
      </c>
      <c r="O25" s="63" t="s">
        <v>500</v>
      </c>
      <c r="P25" s="63" t="s">
        <v>416</v>
      </c>
      <c r="Q25" s="63" t="s">
        <v>436</v>
      </c>
      <c r="R25" s="63" t="s">
        <v>421</v>
      </c>
      <c r="S25" s="65">
        <v>18</v>
      </c>
      <c r="T25" s="63">
        <v>64</v>
      </c>
      <c r="U25" s="65">
        <f t="shared" si="1"/>
        <v>1152</v>
      </c>
      <c r="V25" s="66">
        <v>118.65600000000001</v>
      </c>
    </row>
    <row r="26" spans="1:22" ht="15.5" x14ac:dyDescent="0.35">
      <c r="A26" s="63">
        <v>1390</v>
      </c>
      <c r="B26" s="64">
        <v>45261</v>
      </c>
      <c r="C26" s="63">
        <v>1</v>
      </c>
      <c r="D26" s="63" t="s">
        <v>497</v>
      </c>
      <c r="E26" s="63" t="s">
        <v>498</v>
      </c>
      <c r="F26" s="63" t="s">
        <v>499</v>
      </c>
      <c r="G26" s="63" t="s">
        <v>500</v>
      </c>
      <c r="H26" s="63" t="s">
        <v>416</v>
      </c>
      <c r="I26" s="63" t="s">
        <v>442</v>
      </c>
      <c r="J26" s="63" t="s">
        <v>313</v>
      </c>
      <c r="K26" s="64">
        <f t="shared" si="0"/>
        <v>45263</v>
      </c>
      <c r="L26" s="63" t="s">
        <v>443</v>
      </c>
      <c r="M26" s="63" t="s">
        <v>501</v>
      </c>
      <c r="N26" s="63" t="s">
        <v>499</v>
      </c>
      <c r="O26" s="63" t="s">
        <v>500</v>
      </c>
      <c r="P26" s="63" t="s">
        <v>416</v>
      </c>
      <c r="Q26" s="63" t="s">
        <v>437</v>
      </c>
      <c r="R26" s="63" t="s">
        <v>421</v>
      </c>
      <c r="S26" s="65">
        <v>46</v>
      </c>
      <c r="T26" s="63">
        <v>82</v>
      </c>
      <c r="U26" s="65">
        <f t="shared" si="1"/>
        <v>3772</v>
      </c>
      <c r="V26" s="66">
        <v>392.28800000000007</v>
      </c>
    </row>
    <row r="27" spans="1:22" ht="15.5" x14ac:dyDescent="0.35">
      <c r="A27" s="63">
        <v>1391</v>
      </c>
      <c r="B27" s="64">
        <v>45261</v>
      </c>
      <c r="C27" s="63">
        <v>1</v>
      </c>
      <c r="D27" s="63" t="s">
        <v>497</v>
      </c>
      <c r="E27" s="63" t="s">
        <v>498</v>
      </c>
      <c r="F27" s="63" t="s">
        <v>499</v>
      </c>
      <c r="G27" s="63" t="s">
        <v>500</v>
      </c>
      <c r="H27" s="63" t="s">
        <v>416</v>
      </c>
      <c r="I27" s="63" t="s">
        <v>442</v>
      </c>
      <c r="J27" s="63" t="s">
        <v>313</v>
      </c>
      <c r="K27" s="64">
        <f t="shared" si="0"/>
        <v>45263</v>
      </c>
      <c r="L27" s="63" t="s">
        <v>443</v>
      </c>
      <c r="M27" s="63" t="s">
        <v>501</v>
      </c>
      <c r="N27" s="63" t="s">
        <v>499</v>
      </c>
      <c r="O27" s="63" t="s">
        <v>500</v>
      </c>
      <c r="P27" s="63" t="s">
        <v>416</v>
      </c>
      <c r="Q27" s="63" t="s">
        <v>482</v>
      </c>
      <c r="R27" s="63" t="s">
        <v>421</v>
      </c>
      <c r="S27" s="65">
        <v>2.99</v>
      </c>
      <c r="T27" s="63">
        <v>17</v>
      </c>
      <c r="U27" s="65">
        <f t="shared" si="1"/>
        <v>50.830000000000005</v>
      </c>
      <c r="V27" s="66">
        <v>5.1338300000000014</v>
      </c>
    </row>
    <row r="28" spans="1:22" ht="15.5" x14ac:dyDescent="0.35">
      <c r="A28" s="63">
        <v>1392</v>
      </c>
      <c r="B28" s="64">
        <v>45288</v>
      </c>
      <c r="C28" s="63">
        <v>28</v>
      </c>
      <c r="D28" s="63" t="s">
        <v>470</v>
      </c>
      <c r="E28" s="63" t="s">
        <v>471</v>
      </c>
      <c r="F28" s="63" t="s">
        <v>472</v>
      </c>
      <c r="G28" s="63" t="s">
        <v>473</v>
      </c>
      <c r="H28" s="63" t="s">
        <v>416</v>
      </c>
      <c r="I28" s="63" t="s">
        <v>474</v>
      </c>
      <c r="J28" s="63" t="s">
        <v>315</v>
      </c>
      <c r="K28" s="64">
        <f t="shared" si="0"/>
        <v>45290</v>
      </c>
      <c r="L28" s="63" t="s">
        <v>443</v>
      </c>
      <c r="M28" s="63" t="s">
        <v>475</v>
      </c>
      <c r="N28" s="63" t="s">
        <v>472</v>
      </c>
      <c r="O28" s="63" t="s">
        <v>473</v>
      </c>
      <c r="P28" s="63" t="s">
        <v>416</v>
      </c>
      <c r="Q28" s="63" t="s">
        <v>460</v>
      </c>
      <c r="R28" s="63" t="s">
        <v>461</v>
      </c>
      <c r="S28" s="65">
        <v>9.65</v>
      </c>
      <c r="T28" s="63">
        <v>38</v>
      </c>
      <c r="U28" s="65">
        <f t="shared" si="1"/>
        <v>366.7</v>
      </c>
      <c r="V28" s="66">
        <v>36.67</v>
      </c>
    </row>
    <row r="29" spans="1:22" ht="15.5" x14ac:dyDescent="0.35">
      <c r="A29" s="63">
        <v>1393</v>
      </c>
      <c r="B29" s="64">
        <v>45288</v>
      </c>
      <c r="C29" s="63">
        <v>28</v>
      </c>
      <c r="D29" s="63" t="s">
        <v>470</v>
      </c>
      <c r="E29" s="63" t="s">
        <v>471</v>
      </c>
      <c r="F29" s="63" t="s">
        <v>472</v>
      </c>
      <c r="G29" s="63" t="s">
        <v>473</v>
      </c>
      <c r="H29" s="63" t="s">
        <v>416</v>
      </c>
      <c r="I29" s="63" t="s">
        <v>474</v>
      </c>
      <c r="J29" s="63" t="s">
        <v>315</v>
      </c>
      <c r="K29" s="64">
        <f t="shared" si="0"/>
        <v>45290</v>
      </c>
      <c r="L29" s="63" t="s">
        <v>443</v>
      </c>
      <c r="M29" s="63" t="s">
        <v>475</v>
      </c>
      <c r="N29" s="63" t="s">
        <v>472</v>
      </c>
      <c r="O29" s="63" t="s">
        <v>473</v>
      </c>
      <c r="P29" s="63" t="s">
        <v>416</v>
      </c>
      <c r="Q29" s="63" t="s">
        <v>502</v>
      </c>
      <c r="R29" s="63" t="s">
        <v>503</v>
      </c>
      <c r="S29" s="65">
        <v>18.399999999999999</v>
      </c>
      <c r="T29" s="63">
        <v>25</v>
      </c>
      <c r="U29" s="65">
        <f t="shared" si="1"/>
        <v>459.99999999999994</v>
      </c>
      <c r="V29" s="66">
        <v>45.54</v>
      </c>
    </row>
    <row r="30" spans="1:22" ht="15.5" x14ac:dyDescent="0.35">
      <c r="A30" s="63">
        <v>1394</v>
      </c>
      <c r="B30" s="64">
        <v>45269</v>
      </c>
      <c r="C30" s="63">
        <v>9</v>
      </c>
      <c r="D30" s="63" t="s">
        <v>504</v>
      </c>
      <c r="E30" s="63" t="s">
        <v>505</v>
      </c>
      <c r="F30" s="63" t="s">
        <v>506</v>
      </c>
      <c r="G30" s="63" t="s">
        <v>507</v>
      </c>
      <c r="H30" s="63" t="s">
        <v>416</v>
      </c>
      <c r="I30" s="63" t="s">
        <v>508</v>
      </c>
      <c r="J30" s="63" t="s">
        <v>317</v>
      </c>
      <c r="K30" s="64">
        <f t="shared" si="0"/>
        <v>45271</v>
      </c>
      <c r="L30" s="63" t="s">
        <v>429</v>
      </c>
      <c r="M30" s="63" t="s">
        <v>509</v>
      </c>
      <c r="N30" s="63" t="s">
        <v>506</v>
      </c>
      <c r="O30" s="63" t="s">
        <v>507</v>
      </c>
      <c r="P30" s="63" t="s">
        <v>416</v>
      </c>
      <c r="Q30" s="63" t="s">
        <v>510</v>
      </c>
      <c r="R30" s="63" t="s">
        <v>511</v>
      </c>
      <c r="S30" s="65">
        <v>19.5</v>
      </c>
      <c r="T30" s="63">
        <v>85</v>
      </c>
      <c r="U30" s="65">
        <f t="shared" si="1"/>
        <v>1657.5</v>
      </c>
      <c r="V30" s="66">
        <v>165.75</v>
      </c>
    </row>
    <row r="31" spans="1:22" ht="15.5" x14ac:dyDescent="0.35">
      <c r="A31" s="63">
        <v>1395</v>
      </c>
      <c r="B31" s="64">
        <v>45269</v>
      </c>
      <c r="C31" s="63">
        <v>9</v>
      </c>
      <c r="D31" s="63" t="s">
        <v>504</v>
      </c>
      <c r="E31" s="63" t="s">
        <v>505</v>
      </c>
      <c r="F31" s="63" t="s">
        <v>506</v>
      </c>
      <c r="G31" s="63" t="s">
        <v>507</v>
      </c>
      <c r="H31" s="63" t="s">
        <v>416</v>
      </c>
      <c r="I31" s="63" t="s">
        <v>508</v>
      </c>
      <c r="J31" s="63" t="s">
        <v>317</v>
      </c>
      <c r="K31" s="64">
        <f t="shared" si="0"/>
        <v>45271</v>
      </c>
      <c r="L31" s="63" t="s">
        <v>429</v>
      </c>
      <c r="M31" s="63" t="s">
        <v>509</v>
      </c>
      <c r="N31" s="63" t="s">
        <v>506</v>
      </c>
      <c r="O31" s="63" t="s">
        <v>507</v>
      </c>
      <c r="P31" s="63" t="s">
        <v>416</v>
      </c>
      <c r="Q31" s="63" t="s">
        <v>512</v>
      </c>
      <c r="R31" s="63" t="s">
        <v>513</v>
      </c>
      <c r="S31" s="65">
        <v>34.799999999999997</v>
      </c>
      <c r="T31" s="63">
        <v>18</v>
      </c>
      <c r="U31" s="65">
        <f t="shared" si="1"/>
        <v>626.4</v>
      </c>
      <c r="V31" s="66">
        <v>61.3872</v>
      </c>
    </row>
    <row r="32" spans="1:22" ht="15.5" x14ac:dyDescent="0.35">
      <c r="A32" s="63">
        <v>1396</v>
      </c>
      <c r="B32" s="64">
        <v>45266</v>
      </c>
      <c r="C32" s="63">
        <v>6</v>
      </c>
      <c r="D32" s="63" t="s">
        <v>462</v>
      </c>
      <c r="E32" s="63" t="s">
        <v>463</v>
      </c>
      <c r="F32" s="63" t="s">
        <v>464</v>
      </c>
      <c r="G32" s="63" t="s">
        <v>465</v>
      </c>
      <c r="H32" s="63" t="s">
        <v>416</v>
      </c>
      <c r="I32" s="63" t="s">
        <v>466</v>
      </c>
      <c r="J32" s="63" t="s">
        <v>313</v>
      </c>
      <c r="K32" s="64">
        <f t="shared" si="0"/>
        <v>45268</v>
      </c>
      <c r="L32" s="63" t="s">
        <v>418</v>
      </c>
      <c r="M32" s="63" t="s">
        <v>467</v>
      </c>
      <c r="N32" s="63" t="s">
        <v>464</v>
      </c>
      <c r="O32" s="63" t="s">
        <v>465</v>
      </c>
      <c r="P32" s="63" t="s">
        <v>416</v>
      </c>
      <c r="Q32" s="63" t="s">
        <v>420</v>
      </c>
      <c r="R32" s="63" t="s">
        <v>421</v>
      </c>
      <c r="S32" s="65">
        <v>14</v>
      </c>
      <c r="T32" s="63">
        <v>85</v>
      </c>
      <c r="U32" s="65">
        <f t="shared" si="1"/>
        <v>1190</v>
      </c>
      <c r="V32" s="66">
        <v>115.42999999999999</v>
      </c>
    </row>
    <row r="33" spans="1:22" ht="15.5" x14ac:dyDescent="0.35">
      <c r="A33" s="63">
        <v>1397</v>
      </c>
      <c r="B33" s="64">
        <v>45268</v>
      </c>
      <c r="C33" s="63">
        <v>8</v>
      </c>
      <c r="D33" s="63" t="s">
        <v>438</v>
      </c>
      <c r="E33" s="63" t="s">
        <v>439</v>
      </c>
      <c r="F33" s="63" t="s">
        <v>440</v>
      </c>
      <c r="G33" s="63" t="s">
        <v>441</v>
      </c>
      <c r="H33" s="63" t="s">
        <v>416</v>
      </c>
      <c r="I33" s="63" t="s">
        <v>442</v>
      </c>
      <c r="J33" s="63" t="s">
        <v>313</v>
      </c>
      <c r="K33" s="64">
        <f t="shared" si="0"/>
        <v>45270</v>
      </c>
      <c r="L33" s="63" t="s">
        <v>418</v>
      </c>
      <c r="M33" s="63" t="s">
        <v>444</v>
      </c>
      <c r="N33" s="63" t="s">
        <v>440</v>
      </c>
      <c r="O33" s="63" t="s">
        <v>441</v>
      </c>
      <c r="P33" s="63" t="s">
        <v>416</v>
      </c>
      <c r="Q33" s="63" t="s">
        <v>468</v>
      </c>
      <c r="R33" s="63" t="s">
        <v>469</v>
      </c>
      <c r="S33" s="65">
        <v>40</v>
      </c>
      <c r="T33" s="63">
        <v>82</v>
      </c>
      <c r="U33" s="65">
        <f t="shared" si="1"/>
        <v>3280</v>
      </c>
      <c r="V33" s="66">
        <v>318.15999999999997</v>
      </c>
    </row>
    <row r="34" spans="1:22" ht="15.5" x14ac:dyDescent="0.35">
      <c r="A34" s="63">
        <v>1398</v>
      </c>
      <c r="B34" s="64">
        <v>45268</v>
      </c>
      <c r="C34" s="63">
        <v>8</v>
      </c>
      <c r="D34" s="63" t="s">
        <v>438</v>
      </c>
      <c r="E34" s="63" t="s">
        <v>439</v>
      </c>
      <c r="F34" s="63" t="s">
        <v>440</v>
      </c>
      <c r="G34" s="63" t="s">
        <v>441</v>
      </c>
      <c r="H34" s="63" t="s">
        <v>416</v>
      </c>
      <c r="I34" s="63" t="s">
        <v>442</v>
      </c>
      <c r="J34" s="63" t="s">
        <v>313</v>
      </c>
      <c r="K34" s="64">
        <f t="shared" si="0"/>
        <v>45270</v>
      </c>
      <c r="L34" s="63" t="s">
        <v>418</v>
      </c>
      <c r="M34" s="63" t="s">
        <v>444</v>
      </c>
      <c r="N34" s="63" t="s">
        <v>440</v>
      </c>
      <c r="O34" s="63" t="s">
        <v>441</v>
      </c>
      <c r="P34" s="63" t="s">
        <v>416</v>
      </c>
      <c r="Q34" s="63" t="s">
        <v>445</v>
      </c>
      <c r="R34" s="63" t="s">
        <v>446</v>
      </c>
      <c r="S34" s="65">
        <v>9.1999999999999993</v>
      </c>
      <c r="T34" s="63">
        <v>47</v>
      </c>
      <c r="U34" s="65">
        <f t="shared" si="1"/>
        <v>432.4</v>
      </c>
      <c r="V34" s="66">
        <v>41.510399999999997</v>
      </c>
    </row>
    <row r="35" spans="1:22" ht="15.5" x14ac:dyDescent="0.35">
      <c r="A35" s="63">
        <v>1399</v>
      </c>
      <c r="B35" s="64">
        <v>45285</v>
      </c>
      <c r="C35" s="63">
        <v>25</v>
      </c>
      <c r="D35" s="63" t="s">
        <v>514</v>
      </c>
      <c r="E35" s="63" t="s">
        <v>515</v>
      </c>
      <c r="F35" s="63" t="s">
        <v>478</v>
      </c>
      <c r="G35" s="63" t="s">
        <v>479</v>
      </c>
      <c r="H35" s="63" t="s">
        <v>416</v>
      </c>
      <c r="I35" s="63" t="s">
        <v>480</v>
      </c>
      <c r="J35" s="63" t="s">
        <v>297</v>
      </c>
      <c r="K35" s="64">
        <f t="shared" si="0"/>
        <v>45287</v>
      </c>
      <c r="L35" s="63" t="s">
        <v>429</v>
      </c>
      <c r="M35" s="63" t="s">
        <v>516</v>
      </c>
      <c r="N35" s="63" t="s">
        <v>478</v>
      </c>
      <c r="O35" s="63" t="s">
        <v>479</v>
      </c>
      <c r="P35" s="63" t="s">
        <v>416</v>
      </c>
      <c r="Q35" s="63" t="s">
        <v>517</v>
      </c>
      <c r="R35" s="63" t="s">
        <v>446</v>
      </c>
      <c r="S35" s="65">
        <v>10</v>
      </c>
      <c r="T35" s="63">
        <v>99</v>
      </c>
      <c r="U35" s="65">
        <f t="shared" si="1"/>
        <v>990</v>
      </c>
      <c r="V35" s="66">
        <v>99</v>
      </c>
    </row>
    <row r="36" spans="1:22" ht="15.5" x14ac:dyDescent="0.35">
      <c r="A36" s="63">
        <v>1400</v>
      </c>
      <c r="B36" s="64">
        <v>45286</v>
      </c>
      <c r="C36" s="63">
        <v>26</v>
      </c>
      <c r="D36" s="63" t="s">
        <v>518</v>
      </c>
      <c r="E36" s="63" t="s">
        <v>519</v>
      </c>
      <c r="F36" s="63" t="s">
        <v>494</v>
      </c>
      <c r="G36" s="63" t="s">
        <v>495</v>
      </c>
      <c r="H36" s="63" t="s">
        <v>416</v>
      </c>
      <c r="I36" s="63" t="s">
        <v>474</v>
      </c>
      <c r="J36" s="63" t="s">
        <v>315</v>
      </c>
      <c r="K36" s="64">
        <f t="shared" ref="K36:K68" si="2">B36+2</f>
        <v>45288</v>
      </c>
      <c r="L36" s="63" t="s">
        <v>443</v>
      </c>
      <c r="M36" s="63" t="s">
        <v>520</v>
      </c>
      <c r="N36" s="63" t="s">
        <v>494</v>
      </c>
      <c r="O36" s="63" t="s">
        <v>495</v>
      </c>
      <c r="P36" s="63" t="s">
        <v>416</v>
      </c>
      <c r="Q36" s="63" t="s">
        <v>521</v>
      </c>
      <c r="R36" s="63" t="s">
        <v>522</v>
      </c>
      <c r="S36" s="65">
        <v>21.35</v>
      </c>
      <c r="T36" s="63">
        <v>49</v>
      </c>
      <c r="U36" s="65">
        <f t="shared" ref="U36:U67" si="3">S36*T36</f>
        <v>1046.1500000000001</v>
      </c>
      <c r="V36" s="66">
        <v>106.70730000000002</v>
      </c>
    </row>
    <row r="37" spans="1:22" ht="15.5" x14ac:dyDescent="0.35">
      <c r="A37" s="63">
        <v>1401</v>
      </c>
      <c r="B37" s="64">
        <v>45286</v>
      </c>
      <c r="C37" s="63">
        <v>26</v>
      </c>
      <c r="D37" s="63" t="s">
        <v>518</v>
      </c>
      <c r="E37" s="63" t="s">
        <v>519</v>
      </c>
      <c r="F37" s="63" t="s">
        <v>494</v>
      </c>
      <c r="G37" s="63" t="s">
        <v>495</v>
      </c>
      <c r="H37" s="63" t="s">
        <v>416</v>
      </c>
      <c r="I37" s="63" t="s">
        <v>474</v>
      </c>
      <c r="J37" s="63" t="s">
        <v>315</v>
      </c>
      <c r="K37" s="64">
        <f t="shared" si="2"/>
        <v>45288</v>
      </c>
      <c r="L37" s="63" t="s">
        <v>443</v>
      </c>
      <c r="M37" s="63" t="s">
        <v>520</v>
      </c>
      <c r="N37" s="63" t="s">
        <v>494</v>
      </c>
      <c r="O37" s="63" t="s">
        <v>495</v>
      </c>
      <c r="P37" s="63" t="s">
        <v>416</v>
      </c>
      <c r="Q37" s="63" t="s">
        <v>460</v>
      </c>
      <c r="R37" s="63" t="s">
        <v>461</v>
      </c>
      <c r="S37" s="65">
        <v>9.65</v>
      </c>
      <c r="T37" s="63">
        <v>72</v>
      </c>
      <c r="U37" s="65">
        <f t="shared" si="3"/>
        <v>694.80000000000007</v>
      </c>
      <c r="V37" s="66">
        <v>72.954000000000008</v>
      </c>
    </row>
    <row r="38" spans="1:22" ht="15.5" x14ac:dyDescent="0.35">
      <c r="A38" s="63">
        <v>1402</v>
      </c>
      <c r="B38" s="64">
        <v>45286</v>
      </c>
      <c r="C38" s="63">
        <v>26</v>
      </c>
      <c r="D38" s="63" t="s">
        <v>518</v>
      </c>
      <c r="E38" s="63" t="s">
        <v>519</v>
      </c>
      <c r="F38" s="63" t="s">
        <v>494</v>
      </c>
      <c r="G38" s="63" t="s">
        <v>495</v>
      </c>
      <c r="H38" s="63" t="s">
        <v>416</v>
      </c>
      <c r="I38" s="63" t="s">
        <v>474</v>
      </c>
      <c r="J38" s="63" t="s">
        <v>315</v>
      </c>
      <c r="K38" s="64">
        <f t="shared" si="2"/>
        <v>45288</v>
      </c>
      <c r="L38" s="63" t="s">
        <v>443</v>
      </c>
      <c r="M38" s="63" t="s">
        <v>520</v>
      </c>
      <c r="N38" s="63" t="s">
        <v>494</v>
      </c>
      <c r="O38" s="63" t="s">
        <v>495</v>
      </c>
      <c r="P38" s="63" t="s">
        <v>416</v>
      </c>
      <c r="Q38" s="63" t="s">
        <v>502</v>
      </c>
      <c r="R38" s="63" t="s">
        <v>503</v>
      </c>
      <c r="S38" s="65">
        <v>18.399999999999999</v>
      </c>
      <c r="T38" s="63">
        <v>99</v>
      </c>
      <c r="U38" s="65">
        <f t="shared" si="3"/>
        <v>1821.6</v>
      </c>
      <c r="V38" s="66">
        <v>191.268</v>
      </c>
    </row>
    <row r="39" spans="1:22" ht="15.5" x14ac:dyDescent="0.35">
      <c r="A39" s="63">
        <v>1403</v>
      </c>
      <c r="B39" s="64">
        <v>45289</v>
      </c>
      <c r="C39" s="63">
        <v>29</v>
      </c>
      <c r="D39" s="63" t="s">
        <v>447</v>
      </c>
      <c r="E39" s="63" t="s">
        <v>448</v>
      </c>
      <c r="F39" s="63" t="s">
        <v>449</v>
      </c>
      <c r="G39" s="63" t="s">
        <v>450</v>
      </c>
      <c r="H39" s="63" t="s">
        <v>416</v>
      </c>
      <c r="I39" s="63" t="s">
        <v>451</v>
      </c>
      <c r="J39" s="63" t="s">
        <v>317</v>
      </c>
      <c r="K39" s="64">
        <f t="shared" si="2"/>
        <v>45291</v>
      </c>
      <c r="L39" s="63" t="s">
        <v>418</v>
      </c>
      <c r="M39" s="63" t="s">
        <v>452</v>
      </c>
      <c r="N39" s="63" t="s">
        <v>449</v>
      </c>
      <c r="O39" s="63" t="s">
        <v>450</v>
      </c>
      <c r="P39" s="63" t="s">
        <v>416</v>
      </c>
      <c r="Q39" s="63" t="s">
        <v>420</v>
      </c>
      <c r="R39" s="63" t="s">
        <v>421</v>
      </c>
      <c r="S39" s="65">
        <v>14</v>
      </c>
      <c r="T39" s="63">
        <v>10</v>
      </c>
      <c r="U39" s="65">
        <f t="shared" si="3"/>
        <v>140</v>
      </c>
      <c r="V39" s="66">
        <v>13.86</v>
      </c>
    </row>
    <row r="40" spans="1:22" ht="15.5" x14ac:dyDescent="0.35">
      <c r="A40" s="63">
        <v>1404</v>
      </c>
      <c r="B40" s="64">
        <v>45266</v>
      </c>
      <c r="C40" s="63">
        <v>6</v>
      </c>
      <c r="D40" s="63" t="s">
        <v>462</v>
      </c>
      <c r="E40" s="63" t="s">
        <v>463</v>
      </c>
      <c r="F40" s="63" t="s">
        <v>464</v>
      </c>
      <c r="G40" s="63" t="s">
        <v>465</v>
      </c>
      <c r="H40" s="63" t="s">
        <v>416</v>
      </c>
      <c r="I40" s="63" t="s">
        <v>466</v>
      </c>
      <c r="J40" s="63" t="s">
        <v>313</v>
      </c>
      <c r="K40" s="64">
        <f t="shared" si="2"/>
        <v>45268</v>
      </c>
      <c r="L40" s="63" t="s">
        <v>443</v>
      </c>
      <c r="M40" s="63" t="s">
        <v>467</v>
      </c>
      <c r="N40" s="63" t="s">
        <v>464</v>
      </c>
      <c r="O40" s="63" t="s">
        <v>465</v>
      </c>
      <c r="P40" s="63" t="s">
        <v>416</v>
      </c>
      <c r="Q40" s="63" t="s">
        <v>453</v>
      </c>
      <c r="R40" s="63" t="s">
        <v>454</v>
      </c>
      <c r="S40" s="65">
        <v>12.75</v>
      </c>
      <c r="T40" s="63">
        <v>100</v>
      </c>
      <c r="U40" s="65">
        <f t="shared" si="3"/>
        <v>1275</v>
      </c>
      <c r="V40" s="66">
        <v>122.39999999999999</v>
      </c>
    </row>
    <row r="41" spans="1:22" ht="15.5" x14ac:dyDescent="0.35">
      <c r="A41" s="63">
        <v>1405</v>
      </c>
      <c r="B41" s="64">
        <v>45287</v>
      </c>
      <c r="C41" s="63">
        <v>27</v>
      </c>
      <c r="D41" s="63" t="s">
        <v>412</v>
      </c>
      <c r="E41" s="63" t="s">
        <v>413</v>
      </c>
      <c r="F41" s="63" t="s">
        <v>414</v>
      </c>
      <c r="G41" s="63" t="s">
        <v>415</v>
      </c>
      <c r="H41" s="63" t="s">
        <v>416</v>
      </c>
      <c r="I41" s="63" t="s">
        <v>417</v>
      </c>
      <c r="J41" s="63" t="s">
        <v>317</v>
      </c>
      <c r="K41" s="64">
        <f t="shared" si="2"/>
        <v>45289</v>
      </c>
      <c r="L41" s="63" t="s">
        <v>418</v>
      </c>
      <c r="M41" s="63" t="s">
        <v>419</v>
      </c>
      <c r="N41" s="63" t="s">
        <v>414</v>
      </c>
      <c r="O41" s="63" t="s">
        <v>415</v>
      </c>
      <c r="P41" s="63" t="s">
        <v>416</v>
      </c>
      <c r="Q41" s="63" t="s">
        <v>453</v>
      </c>
      <c r="R41" s="63" t="s">
        <v>454</v>
      </c>
      <c r="S41" s="65">
        <v>12.75</v>
      </c>
      <c r="T41" s="63">
        <v>100</v>
      </c>
      <c r="U41" s="65">
        <f t="shared" si="3"/>
        <v>1275</v>
      </c>
      <c r="V41" s="66">
        <v>27</v>
      </c>
    </row>
    <row r="42" spans="1:22" ht="15.5" x14ac:dyDescent="0.35">
      <c r="A42" s="63">
        <v>1406</v>
      </c>
      <c r="B42" s="64">
        <v>45264</v>
      </c>
      <c r="C42" s="63">
        <v>4</v>
      </c>
      <c r="D42" s="63" t="s">
        <v>424</v>
      </c>
      <c r="E42" s="63" t="s">
        <v>425</v>
      </c>
      <c r="F42" s="63" t="s">
        <v>426</v>
      </c>
      <c r="G42" s="63" t="s">
        <v>427</v>
      </c>
      <c r="H42" s="63" t="s">
        <v>416</v>
      </c>
      <c r="I42" s="63" t="s">
        <v>428</v>
      </c>
      <c r="J42" s="63" t="s">
        <v>297</v>
      </c>
      <c r="K42" s="64">
        <f t="shared" si="2"/>
        <v>45266</v>
      </c>
      <c r="L42" s="63" t="s">
        <v>429</v>
      </c>
      <c r="M42" s="63" t="s">
        <v>430</v>
      </c>
      <c r="N42" s="63" t="s">
        <v>426</v>
      </c>
      <c r="O42" s="63" t="s">
        <v>427</v>
      </c>
      <c r="P42" s="63" t="s">
        <v>416</v>
      </c>
      <c r="Q42" s="63" t="s">
        <v>523</v>
      </c>
      <c r="R42" s="63" t="s">
        <v>489</v>
      </c>
      <c r="S42" s="65">
        <v>81</v>
      </c>
      <c r="T42" s="63">
        <v>62</v>
      </c>
      <c r="U42" s="65">
        <f t="shared" si="3"/>
        <v>5022</v>
      </c>
      <c r="V42" s="66">
        <v>117.93600000000001</v>
      </c>
    </row>
    <row r="43" spans="1:22" ht="15.5" x14ac:dyDescent="0.35">
      <c r="A43" s="63">
        <v>1407</v>
      </c>
      <c r="B43" s="64">
        <v>45264</v>
      </c>
      <c r="C43" s="63">
        <v>4</v>
      </c>
      <c r="D43" s="63" t="s">
        <v>424</v>
      </c>
      <c r="E43" s="63" t="s">
        <v>425</v>
      </c>
      <c r="F43" s="63" t="s">
        <v>426</v>
      </c>
      <c r="G43" s="63" t="s">
        <v>427</v>
      </c>
      <c r="H43" s="63" t="s">
        <v>416</v>
      </c>
      <c r="I43" s="63" t="s">
        <v>428</v>
      </c>
      <c r="J43" s="63" t="s">
        <v>297</v>
      </c>
      <c r="K43" s="64">
        <f t="shared" si="2"/>
        <v>45266</v>
      </c>
      <c r="L43" s="63" t="s">
        <v>429</v>
      </c>
      <c r="M43" s="63" t="s">
        <v>430</v>
      </c>
      <c r="N43" s="63" t="s">
        <v>426</v>
      </c>
      <c r="O43" s="63" t="s">
        <v>427</v>
      </c>
      <c r="P43" s="63" t="s">
        <v>416</v>
      </c>
      <c r="Q43" s="63" t="s">
        <v>524</v>
      </c>
      <c r="R43" s="63" t="s">
        <v>525</v>
      </c>
      <c r="S43" s="65">
        <v>7</v>
      </c>
      <c r="T43" s="63">
        <v>91</v>
      </c>
      <c r="U43" s="65">
        <f t="shared" si="3"/>
        <v>637</v>
      </c>
      <c r="V43" s="66">
        <v>13.719999999999999</v>
      </c>
    </row>
    <row r="44" spans="1:22" ht="15.5" x14ac:dyDescent="0.35">
      <c r="A44" s="63">
        <v>1408</v>
      </c>
      <c r="B44" s="64">
        <v>45272</v>
      </c>
      <c r="C44" s="63">
        <v>12</v>
      </c>
      <c r="D44" s="63" t="s">
        <v>433</v>
      </c>
      <c r="E44" s="63" t="s">
        <v>434</v>
      </c>
      <c r="F44" s="63" t="s">
        <v>414</v>
      </c>
      <c r="G44" s="63" t="s">
        <v>415</v>
      </c>
      <c r="H44" s="63" t="s">
        <v>416</v>
      </c>
      <c r="I44" s="63" t="s">
        <v>417</v>
      </c>
      <c r="J44" s="63" t="s">
        <v>317</v>
      </c>
      <c r="K44" s="64">
        <f t="shared" si="2"/>
        <v>45274</v>
      </c>
      <c r="L44" s="63" t="s">
        <v>418</v>
      </c>
      <c r="M44" s="63" t="s">
        <v>435</v>
      </c>
      <c r="N44" s="63" t="s">
        <v>414</v>
      </c>
      <c r="O44" s="63" t="s">
        <v>415</v>
      </c>
      <c r="P44" s="63" t="s">
        <v>416</v>
      </c>
      <c r="Q44" s="63" t="s">
        <v>524</v>
      </c>
      <c r="R44" s="63" t="s">
        <v>525</v>
      </c>
      <c r="S44" s="65">
        <v>7</v>
      </c>
      <c r="T44" s="63">
        <v>91</v>
      </c>
      <c r="U44" s="65">
        <f t="shared" si="3"/>
        <v>637</v>
      </c>
      <c r="V44" s="66">
        <v>8</v>
      </c>
    </row>
    <row r="45" spans="1:22" ht="15.5" x14ac:dyDescent="0.35">
      <c r="A45" s="63">
        <v>1409</v>
      </c>
      <c r="B45" s="64">
        <v>45268</v>
      </c>
      <c r="C45" s="63">
        <v>8</v>
      </c>
      <c r="D45" s="63" t="s">
        <v>438</v>
      </c>
      <c r="E45" s="63" t="s">
        <v>439</v>
      </c>
      <c r="F45" s="63" t="s">
        <v>440</v>
      </c>
      <c r="G45" s="63" t="s">
        <v>441</v>
      </c>
      <c r="H45" s="63" t="s">
        <v>416</v>
      </c>
      <c r="I45" s="63" t="s">
        <v>442</v>
      </c>
      <c r="J45" s="63" t="s">
        <v>313</v>
      </c>
      <c r="K45" s="64">
        <f t="shared" si="2"/>
        <v>45270</v>
      </c>
      <c r="L45" s="63" t="s">
        <v>443</v>
      </c>
      <c r="M45" s="63" t="s">
        <v>444</v>
      </c>
      <c r="N45" s="63" t="s">
        <v>440</v>
      </c>
      <c r="O45" s="63" t="s">
        <v>441</v>
      </c>
      <c r="P45" s="63" t="s">
        <v>416</v>
      </c>
      <c r="Q45" s="63" t="s">
        <v>512</v>
      </c>
      <c r="R45" s="63" t="s">
        <v>513</v>
      </c>
      <c r="S45" s="65">
        <v>34.799999999999997</v>
      </c>
      <c r="T45" s="63">
        <v>29</v>
      </c>
      <c r="U45" s="65">
        <f t="shared" si="3"/>
        <v>1009.1999999999999</v>
      </c>
      <c r="V45" s="66">
        <v>300.846</v>
      </c>
    </row>
    <row r="46" spans="1:22" ht="15.5" x14ac:dyDescent="0.35">
      <c r="A46" s="63">
        <v>1410</v>
      </c>
      <c r="B46" s="64">
        <v>45264</v>
      </c>
      <c r="C46" s="63">
        <v>4</v>
      </c>
      <c r="D46" s="63" t="s">
        <v>424</v>
      </c>
      <c r="E46" s="63" t="s">
        <v>425</v>
      </c>
      <c r="F46" s="63" t="s">
        <v>426</v>
      </c>
      <c r="G46" s="63" t="s">
        <v>427</v>
      </c>
      <c r="H46" s="63" t="s">
        <v>416</v>
      </c>
      <c r="I46" s="63" t="s">
        <v>428</v>
      </c>
      <c r="J46" s="63" t="s">
        <v>297</v>
      </c>
      <c r="K46" s="64">
        <f t="shared" si="2"/>
        <v>45266</v>
      </c>
      <c r="L46" s="63" t="s">
        <v>443</v>
      </c>
      <c r="M46" s="63" t="s">
        <v>430</v>
      </c>
      <c r="N46" s="63" t="s">
        <v>426</v>
      </c>
      <c r="O46" s="63" t="s">
        <v>427</v>
      </c>
      <c r="P46" s="63" t="s">
        <v>416</v>
      </c>
      <c r="Q46" s="63" t="s">
        <v>512</v>
      </c>
      <c r="R46" s="63" t="s">
        <v>513</v>
      </c>
      <c r="S46" s="65">
        <v>34.799999999999997</v>
      </c>
      <c r="T46" s="63">
        <v>29</v>
      </c>
      <c r="U46" s="65">
        <f t="shared" si="3"/>
        <v>1009.1999999999999</v>
      </c>
      <c r="V46" s="66">
        <v>9</v>
      </c>
    </row>
    <row r="47" spans="1:22" ht="15.5" x14ac:dyDescent="0.35">
      <c r="A47" s="63">
        <v>1411</v>
      </c>
      <c r="B47" s="64">
        <v>45289</v>
      </c>
      <c r="C47" s="63">
        <v>29</v>
      </c>
      <c r="D47" s="63" t="s">
        <v>447</v>
      </c>
      <c r="E47" s="63" t="s">
        <v>448</v>
      </c>
      <c r="F47" s="63" t="s">
        <v>449</v>
      </c>
      <c r="G47" s="63" t="s">
        <v>450</v>
      </c>
      <c r="H47" s="63" t="s">
        <v>416</v>
      </c>
      <c r="I47" s="63" t="s">
        <v>451</v>
      </c>
      <c r="J47" s="63" t="s">
        <v>317</v>
      </c>
      <c r="K47" s="64">
        <f t="shared" si="2"/>
        <v>45291</v>
      </c>
      <c r="L47" s="63" t="s">
        <v>418</v>
      </c>
      <c r="M47" s="63" t="s">
        <v>452</v>
      </c>
      <c r="N47" s="63" t="s">
        <v>449</v>
      </c>
      <c r="O47" s="63" t="s">
        <v>450</v>
      </c>
      <c r="P47" s="63" t="s">
        <v>416</v>
      </c>
      <c r="Q47" s="63" t="s">
        <v>512</v>
      </c>
      <c r="R47" s="63" t="s">
        <v>513</v>
      </c>
      <c r="S47" s="65">
        <v>34.799999999999997</v>
      </c>
      <c r="T47" s="63">
        <v>29</v>
      </c>
      <c r="U47" s="65">
        <f t="shared" si="3"/>
        <v>1009.1999999999999</v>
      </c>
      <c r="V47" s="66">
        <v>23</v>
      </c>
    </row>
    <row r="48" spans="1:22" ht="15.5" x14ac:dyDescent="0.35">
      <c r="A48" s="63">
        <v>1412</v>
      </c>
      <c r="B48" s="64">
        <v>45263</v>
      </c>
      <c r="C48" s="63">
        <v>3</v>
      </c>
      <c r="D48" s="63" t="s">
        <v>455</v>
      </c>
      <c r="E48" s="63" t="s">
        <v>456</v>
      </c>
      <c r="F48" s="63" t="s">
        <v>457</v>
      </c>
      <c r="G48" s="63" t="s">
        <v>458</v>
      </c>
      <c r="H48" s="63" t="s">
        <v>416</v>
      </c>
      <c r="I48" s="63" t="s">
        <v>417</v>
      </c>
      <c r="J48" s="63" t="s">
        <v>317</v>
      </c>
      <c r="K48" s="64">
        <f t="shared" si="2"/>
        <v>45265</v>
      </c>
      <c r="L48" s="63" t="s">
        <v>418</v>
      </c>
      <c r="M48" s="63" t="s">
        <v>459</v>
      </c>
      <c r="N48" s="63" t="s">
        <v>457</v>
      </c>
      <c r="O48" s="63" t="s">
        <v>458</v>
      </c>
      <c r="P48" s="63" t="s">
        <v>416</v>
      </c>
      <c r="Q48" s="63" t="s">
        <v>526</v>
      </c>
      <c r="R48" s="63" t="s">
        <v>491</v>
      </c>
      <c r="S48" s="65">
        <v>10</v>
      </c>
      <c r="T48" s="63">
        <v>49</v>
      </c>
      <c r="U48" s="65">
        <f t="shared" si="3"/>
        <v>490</v>
      </c>
      <c r="V48" s="66">
        <v>90.25</v>
      </c>
    </row>
    <row r="49" spans="1:22" ht="15.5" x14ac:dyDescent="0.35">
      <c r="A49" s="63">
        <v>1413</v>
      </c>
      <c r="B49" s="64">
        <v>45263</v>
      </c>
      <c r="C49" s="63">
        <v>3</v>
      </c>
      <c r="D49" s="63" t="s">
        <v>455</v>
      </c>
      <c r="E49" s="63" t="s">
        <v>456</v>
      </c>
      <c r="F49" s="63" t="s">
        <v>457</v>
      </c>
      <c r="G49" s="63" t="s">
        <v>458</v>
      </c>
      <c r="H49" s="63" t="s">
        <v>416</v>
      </c>
      <c r="I49" s="63" t="s">
        <v>417</v>
      </c>
      <c r="J49" s="63" t="s">
        <v>317</v>
      </c>
      <c r="K49" s="64">
        <f t="shared" si="2"/>
        <v>45265</v>
      </c>
      <c r="L49" s="63" t="s">
        <v>418</v>
      </c>
      <c r="M49" s="63" t="s">
        <v>459</v>
      </c>
      <c r="N49" s="63" t="s">
        <v>457</v>
      </c>
      <c r="O49" s="63" t="s">
        <v>458</v>
      </c>
      <c r="P49" s="63" t="s">
        <v>416</v>
      </c>
      <c r="Q49" s="63" t="s">
        <v>468</v>
      </c>
      <c r="R49" s="63" t="s">
        <v>469</v>
      </c>
      <c r="S49" s="65">
        <v>40</v>
      </c>
      <c r="T49" s="63">
        <v>29</v>
      </c>
      <c r="U49" s="65">
        <f t="shared" si="3"/>
        <v>1160</v>
      </c>
      <c r="V49" s="66">
        <v>239.12</v>
      </c>
    </row>
    <row r="50" spans="1:22" ht="15.5" x14ac:dyDescent="0.35">
      <c r="A50" s="63">
        <v>1414</v>
      </c>
      <c r="B50" s="64">
        <v>45266</v>
      </c>
      <c r="C50" s="63">
        <v>6</v>
      </c>
      <c r="D50" s="63" t="s">
        <v>462</v>
      </c>
      <c r="E50" s="63" t="s">
        <v>463</v>
      </c>
      <c r="F50" s="63" t="s">
        <v>464</v>
      </c>
      <c r="G50" s="63" t="s">
        <v>465</v>
      </c>
      <c r="H50" s="63" t="s">
        <v>416</v>
      </c>
      <c r="I50" s="63" t="s">
        <v>466</v>
      </c>
      <c r="J50" s="63" t="s">
        <v>313</v>
      </c>
      <c r="K50" s="64">
        <f t="shared" si="2"/>
        <v>45268</v>
      </c>
      <c r="L50" s="63" t="s">
        <v>418</v>
      </c>
      <c r="M50" s="63" t="s">
        <v>467</v>
      </c>
      <c r="N50" s="63" t="s">
        <v>464</v>
      </c>
      <c r="O50" s="63" t="s">
        <v>465</v>
      </c>
      <c r="P50" s="63" t="s">
        <v>416</v>
      </c>
      <c r="Q50" s="63" t="s">
        <v>468</v>
      </c>
      <c r="R50" s="63" t="s">
        <v>469</v>
      </c>
      <c r="S50" s="65">
        <v>40</v>
      </c>
      <c r="T50" s="63">
        <v>29</v>
      </c>
      <c r="U50" s="65">
        <f t="shared" si="3"/>
        <v>1160</v>
      </c>
      <c r="V50" s="66">
        <v>31</v>
      </c>
    </row>
    <row r="51" spans="1:22" ht="15.5" x14ac:dyDescent="0.35">
      <c r="A51" s="63">
        <v>1415</v>
      </c>
      <c r="B51" s="64">
        <v>45288</v>
      </c>
      <c r="C51" s="63">
        <v>28</v>
      </c>
      <c r="D51" s="63" t="s">
        <v>470</v>
      </c>
      <c r="E51" s="63" t="s">
        <v>471</v>
      </c>
      <c r="F51" s="63" t="s">
        <v>472</v>
      </c>
      <c r="G51" s="63" t="s">
        <v>473</v>
      </c>
      <c r="H51" s="63" t="s">
        <v>416</v>
      </c>
      <c r="I51" s="63" t="s">
        <v>474</v>
      </c>
      <c r="J51" s="63" t="s">
        <v>315</v>
      </c>
      <c r="K51" s="64">
        <f t="shared" si="2"/>
        <v>45290</v>
      </c>
      <c r="L51" s="63" t="s">
        <v>443</v>
      </c>
      <c r="M51" s="63" t="s">
        <v>475</v>
      </c>
      <c r="N51" s="63" t="s">
        <v>472</v>
      </c>
      <c r="O51" s="63" t="s">
        <v>473</v>
      </c>
      <c r="P51" s="63" t="s">
        <v>416</v>
      </c>
      <c r="Q51" s="63" t="s">
        <v>468</v>
      </c>
      <c r="R51" s="63" t="s">
        <v>469</v>
      </c>
      <c r="S51" s="65">
        <v>40</v>
      </c>
      <c r="T51" s="63">
        <v>29</v>
      </c>
      <c r="U51" s="65">
        <f t="shared" si="3"/>
        <v>1160</v>
      </c>
      <c r="V51" s="66">
        <v>20</v>
      </c>
    </row>
    <row r="52" spans="1:22" ht="15.5" x14ac:dyDescent="0.35">
      <c r="A52" s="63">
        <v>1416</v>
      </c>
      <c r="B52" s="64">
        <v>45268</v>
      </c>
      <c r="C52" s="63">
        <v>8</v>
      </c>
      <c r="D52" s="63" t="s">
        <v>438</v>
      </c>
      <c r="E52" s="63" t="s">
        <v>439</v>
      </c>
      <c r="F52" s="63" t="s">
        <v>440</v>
      </c>
      <c r="G52" s="63" t="s">
        <v>441</v>
      </c>
      <c r="H52" s="63" t="s">
        <v>416</v>
      </c>
      <c r="I52" s="63" t="s">
        <v>442</v>
      </c>
      <c r="J52" s="63" t="s">
        <v>313</v>
      </c>
      <c r="K52" s="64">
        <f t="shared" si="2"/>
        <v>45270</v>
      </c>
      <c r="L52" s="63" t="s">
        <v>443</v>
      </c>
      <c r="M52" s="63" t="s">
        <v>444</v>
      </c>
      <c r="N52" s="63" t="s">
        <v>440</v>
      </c>
      <c r="O52" s="63" t="s">
        <v>441</v>
      </c>
      <c r="P52" s="63" t="s">
        <v>416</v>
      </c>
      <c r="Q52" s="63" t="s">
        <v>468</v>
      </c>
      <c r="R52" s="63" t="s">
        <v>469</v>
      </c>
      <c r="S52" s="65">
        <v>40</v>
      </c>
      <c r="T52" s="63">
        <v>29</v>
      </c>
      <c r="U52" s="65">
        <f t="shared" si="3"/>
        <v>1160</v>
      </c>
      <c r="V52" s="66">
        <v>34</v>
      </c>
    </row>
    <row r="53" spans="1:22" ht="15.5" x14ac:dyDescent="0.35">
      <c r="A53" s="63">
        <v>1417</v>
      </c>
      <c r="B53" s="64">
        <v>45270</v>
      </c>
      <c r="C53" s="63">
        <v>10</v>
      </c>
      <c r="D53" s="63" t="s">
        <v>476</v>
      </c>
      <c r="E53" s="63" t="s">
        <v>477</v>
      </c>
      <c r="F53" s="63" t="s">
        <v>478</v>
      </c>
      <c r="G53" s="63" t="s">
        <v>479</v>
      </c>
      <c r="H53" s="63" t="s">
        <v>416</v>
      </c>
      <c r="I53" s="63" t="s">
        <v>480</v>
      </c>
      <c r="J53" s="63" t="s">
        <v>297</v>
      </c>
      <c r="K53" s="64">
        <f t="shared" si="2"/>
        <v>45272</v>
      </c>
      <c r="L53" s="63" t="s">
        <v>418</v>
      </c>
      <c r="M53" s="63" t="s">
        <v>481</v>
      </c>
      <c r="N53" s="63" t="s">
        <v>478</v>
      </c>
      <c r="O53" s="63" t="s">
        <v>479</v>
      </c>
      <c r="P53" s="63" t="s">
        <v>416</v>
      </c>
      <c r="Q53" s="63" t="s">
        <v>527</v>
      </c>
      <c r="R53" s="63" t="s">
        <v>423</v>
      </c>
      <c r="S53" s="65">
        <v>10</v>
      </c>
      <c r="T53" s="63">
        <v>81</v>
      </c>
      <c r="U53" s="65">
        <f t="shared" si="3"/>
        <v>810</v>
      </c>
      <c r="V53" s="66">
        <v>62.83</v>
      </c>
    </row>
    <row r="54" spans="1:22" ht="15.5" x14ac:dyDescent="0.35">
      <c r="A54" s="63">
        <v>1418</v>
      </c>
      <c r="B54" s="64">
        <v>45267</v>
      </c>
      <c r="C54" s="63">
        <v>7</v>
      </c>
      <c r="D54" s="63" t="s">
        <v>483</v>
      </c>
      <c r="E54" s="63" t="s">
        <v>484</v>
      </c>
      <c r="F54" s="63" t="s">
        <v>485</v>
      </c>
      <c r="G54" s="63" t="s">
        <v>486</v>
      </c>
      <c r="H54" s="63" t="s">
        <v>416</v>
      </c>
      <c r="I54" s="63" t="s">
        <v>442</v>
      </c>
      <c r="J54" s="63" t="s">
        <v>313</v>
      </c>
      <c r="K54" s="64">
        <f t="shared" si="2"/>
        <v>45269</v>
      </c>
      <c r="L54" s="63" t="s">
        <v>418</v>
      </c>
      <c r="M54" s="63" t="s">
        <v>487</v>
      </c>
      <c r="N54" s="63" t="s">
        <v>485</v>
      </c>
      <c r="O54" s="63" t="s">
        <v>486</v>
      </c>
      <c r="P54" s="63" t="s">
        <v>416</v>
      </c>
      <c r="Q54" s="63" t="s">
        <v>527</v>
      </c>
      <c r="R54" s="63" t="s">
        <v>423</v>
      </c>
      <c r="S54" s="65">
        <v>10</v>
      </c>
      <c r="T54" s="63">
        <v>81</v>
      </c>
      <c r="U54" s="65">
        <f t="shared" si="3"/>
        <v>810</v>
      </c>
      <c r="V54" s="66">
        <v>33</v>
      </c>
    </row>
    <row r="55" spans="1:22" ht="15.5" x14ac:dyDescent="0.35">
      <c r="A55" s="63">
        <v>1419</v>
      </c>
      <c r="B55" s="64">
        <v>45270</v>
      </c>
      <c r="C55" s="63">
        <v>10</v>
      </c>
      <c r="D55" s="63" t="s">
        <v>476</v>
      </c>
      <c r="E55" s="63" t="s">
        <v>477</v>
      </c>
      <c r="F55" s="63" t="s">
        <v>478</v>
      </c>
      <c r="G55" s="63" t="s">
        <v>479</v>
      </c>
      <c r="H55" s="63" t="s">
        <v>416</v>
      </c>
      <c r="I55" s="63" t="s">
        <v>480</v>
      </c>
      <c r="J55" s="63" t="s">
        <v>297</v>
      </c>
      <c r="K55" s="64">
        <f t="shared" si="2"/>
        <v>45272</v>
      </c>
      <c r="L55" s="63" t="s">
        <v>429</v>
      </c>
      <c r="M55" s="63" t="s">
        <v>481</v>
      </c>
      <c r="N55" s="63" t="s">
        <v>478</v>
      </c>
      <c r="O55" s="63" t="s">
        <v>479</v>
      </c>
      <c r="P55" s="63" t="s">
        <v>416</v>
      </c>
      <c r="Q55" s="63" t="s">
        <v>422</v>
      </c>
      <c r="R55" s="63" t="s">
        <v>423</v>
      </c>
      <c r="S55" s="65">
        <v>3.5</v>
      </c>
      <c r="T55" s="63">
        <v>96</v>
      </c>
      <c r="U55" s="65">
        <f t="shared" si="3"/>
        <v>336</v>
      </c>
      <c r="V55" s="66">
        <v>21.315000000000001</v>
      </c>
    </row>
    <row r="56" spans="1:22" ht="15.5" x14ac:dyDescent="0.35">
      <c r="A56" s="63">
        <v>1420</v>
      </c>
      <c r="B56" s="64">
        <v>45271</v>
      </c>
      <c r="C56" s="63">
        <v>11</v>
      </c>
      <c r="D56" s="63" t="s">
        <v>492</v>
      </c>
      <c r="E56" s="63" t="s">
        <v>493</v>
      </c>
      <c r="F56" s="63" t="s">
        <v>494</v>
      </c>
      <c r="G56" s="63" t="s">
        <v>495</v>
      </c>
      <c r="H56" s="63" t="s">
        <v>416</v>
      </c>
      <c r="I56" s="63" t="s">
        <v>474</v>
      </c>
      <c r="J56" s="63" t="s">
        <v>315</v>
      </c>
      <c r="K56" s="64">
        <f t="shared" si="2"/>
        <v>45273</v>
      </c>
      <c r="L56" s="63" t="s">
        <v>443</v>
      </c>
      <c r="M56" s="63" t="s">
        <v>496</v>
      </c>
      <c r="N56" s="63" t="s">
        <v>494</v>
      </c>
      <c r="O56" s="63" t="s">
        <v>495</v>
      </c>
      <c r="P56" s="63" t="s">
        <v>416</v>
      </c>
      <c r="Q56" s="63" t="s">
        <v>468</v>
      </c>
      <c r="R56" s="63" t="s">
        <v>469</v>
      </c>
      <c r="S56" s="65">
        <v>40</v>
      </c>
      <c r="T56" s="63">
        <v>81</v>
      </c>
      <c r="U56" s="65">
        <f t="shared" si="3"/>
        <v>3240</v>
      </c>
      <c r="V56" s="66">
        <v>378</v>
      </c>
    </row>
    <row r="57" spans="1:22" ht="15.5" x14ac:dyDescent="0.35">
      <c r="A57" s="63">
        <v>1421</v>
      </c>
      <c r="B57" s="64">
        <v>45261</v>
      </c>
      <c r="C57" s="63">
        <v>1</v>
      </c>
      <c r="D57" s="63" t="s">
        <v>497</v>
      </c>
      <c r="E57" s="63" t="s">
        <v>498</v>
      </c>
      <c r="F57" s="63" t="s">
        <v>499</v>
      </c>
      <c r="G57" s="63" t="s">
        <v>500</v>
      </c>
      <c r="H57" s="63" t="s">
        <v>416</v>
      </c>
      <c r="I57" s="63" t="s">
        <v>442</v>
      </c>
      <c r="J57" s="63" t="s">
        <v>313</v>
      </c>
      <c r="K57" s="64">
        <f t="shared" si="2"/>
        <v>45263</v>
      </c>
      <c r="L57" s="63" t="s">
        <v>443</v>
      </c>
      <c r="M57" s="63" t="s">
        <v>501</v>
      </c>
      <c r="N57" s="63" t="s">
        <v>499</v>
      </c>
      <c r="O57" s="63" t="s">
        <v>500</v>
      </c>
      <c r="P57" s="63" t="s">
        <v>416</v>
      </c>
      <c r="Q57" s="63" t="s">
        <v>502</v>
      </c>
      <c r="R57" s="63" t="s">
        <v>503</v>
      </c>
      <c r="S57" s="65">
        <v>18.399999999999999</v>
      </c>
      <c r="T57" s="63">
        <v>88</v>
      </c>
      <c r="U57" s="65">
        <f t="shared" si="3"/>
        <v>1619.1999999999998</v>
      </c>
      <c r="V57" s="66">
        <v>148.13839999999999</v>
      </c>
    </row>
    <row r="58" spans="1:22" ht="15.5" x14ac:dyDescent="0.35">
      <c r="A58" s="63">
        <v>1422</v>
      </c>
      <c r="B58" s="64">
        <v>45288</v>
      </c>
      <c r="C58" s="63">
        <v>28</v>
      </c>
      <c r="D58" s="63" t="s">
        <v>470</v>
      </c>
      <c r="E58" s="63" t="s">
        <v>471</v>
      </c>
      <c r="F58" s="63" t="s">
        <v>472</v>
      </c>
      <c r="G58" s="63" t="s">
        <v>473</v>
      </c>
      <c r="H58" s="63" t="s">
        <v>416</v>
      </c>
      <c r="I58" s="63" t="s">
        <v>474</v>
      </c>
      <c r="J58" s="63" t="s">
        <v>315</v>
      </c>
      <c r="K58" s="64">
        <f t="shared" si="2"/>
        <v>45290</v>
      </c>
      <c r="L58" s="63" t="s">
        <v>443</v>
      </c>
      <c r="M58" s="63" t="s">
        <v>475</v>
      </c>
      <c r="N58" s="63" t="s">
        <v>472</v>
      </c>
      <c r="O58" s="63" t="s">
        <v>473</v>
      </c>
      <c r="P58" s="63" t="s">
        <v>416</v>
      </c>
      <c r="Q58" s="63" t="s">
        <v>437</v>
      </c>
      <c r="R58" s="63" t="s">
        <v>421</v>
      </c>
      <c r="S58" s="65">
        <v>46</v>
      </c>
      <c r="T58" s="63">
        <v>92</v>
      </c>
      <c r="U58" s="65">
        <f t="shared" si="3"/>
        <v>4232</v>
      </c>
      <c r="V58" s="66">
        <v>365.14800000000002</v>
      </c>
    </row>
    <row r="59" spans="1:22" ht="15.5" x14ac:dyDescent="0.35">
      <c r="A59" s="63">
        <v>1423</v>
      </c>
      <c r="B59" s="64">
        <v>45269</v>
      </c>
      <c r="C59" s="63">
        <v>9</v>
      </c>
      <c r="D59" s="63" t="s">
        <v>504</v>
      </c>
      <c r="E59" s="63" t="s">
        <v>505</v>
      </c>
      <c r="F59" s="63" t="s">
        <v>506</v>
      </c>
      <c r="G59" s="63" t="s">
        <v>507</v>
      </c>
      <c r="H59" s="63" t="s">
        <v>416</v>
      </c>
      <c r="I59" s="63" t="s">
        <v>508</v>
      </c>
      <c r="J59" s="63" t="s">
        <v>317</v>
      </c>
      <c r="K59" s="64">
        <f t="shared" si="2"/>
        <v>45271</v>
      </c>
      <c r="L59" s="63" t="s">
        <v>429</v>
      </c>
      <c r="M59" s="63" t="s">
        <v>509</v>
      </c>
      <c r="N59" s="63" t="s">
        <v>506</v>
      </c>
      <c r="O59" s="63" t="s">
        <v>507</v>
      </c>
      <c r="P59" s="63" t="s">
        <v>416</v>
      </c>
      <c r="Q59" s="63" t="s">
        <v>460</v>
      </c>
      <c r="R59" s="63" t="s">
        <v>461</v>
      </c>
      <c r="S59" s="65">
        <v>9.65</v>
      </c>
      <c r="T59" s="63">
        <v>34</v>
      </c>
      <c r="U59" s="65">
        <f t="shared" si="3"/>
        <v>328.1</v>
      </c>
      <c r="V59" s="66">
        <v>68.582550000000012</v>
      </c>
    </row>
    <row r="60" spans="1:22" ht="15.5" x14ac:dyDescent="0.35">
      <c r="A60" s="63">
        <v>1424</v>
      </c>
      <c r="B60" s="64">
        <v>45266</v>
      </c>
      <c r="C60" s="63">
        <v>6</v>
      </c>
      <c r="D60" s="63" t="s">
        <v>462</v>
      </c>
      <c r="E60" s="63" t="s">
        <v>463</v>
      </c>
      <c r="F60" s="63" t="s">
        <v>464</v>
      </c>
      <c r="G60" s="63" t="s">
        <v>465</v>
      </c>
      <c r="H60" s="63" t="s">
        <v>416</v>
      </c>
      <c r="I60" s="63" t="s">
        <v>466</v>
      </c>
      <c r="J60" s="63" t="s">
        <v>313</v>
      </c>
      <c r="K60" s="64">
        <f t="shared" si="2"/>
        <v>45268</v>
      </c>
      <c r="L60" s="63" t="s">
        <v>418</v>
      </c>
      <c r="M60" s="63" t="s">
        <v>467</v>
      </c>
      <c r="N60" s="63" t="s">
        <v>464</v>
      </c>
      <c r="O60" s="63" t="s">
        <v>465</v>
      </c>
      <c r="P60" s="63" t="s">
        <v>416</v>
      </c>
      <c r="Q60" s="63" t="s">
        <v>453</v>
      </c>
      <c r="R60" s="63" t="s">
        <v>454</v>
      </c>
      <c r="S60" s="65">
        <v>12.75</v>
      </c>
      <c r="T60" s="63">
        <v>41</v>
      </c>
      <c r="U60" s="65">
        <f t="shared" si="3"/>
        <v>522.75</v>
      </c>
      <c r="V60" s="66">
        <v>43.783500000000004</v>
      </c>
    </row>
    <row r="61" spans="1:22" ht="15.5" x14ac:dyDescent="0.35">
      <c r="A61" s="63">
        <v>1425</v>
      </c>
      <c r="B61" s="64">
        <v>45268</v>
      </c>
      <c r="C61" s="63">
        <v>8</v>
      </c>
      <c r="D61" s="63" t="s">
        <v>438</v>
      </c>
      <c r="E61" s="63" t="s">
        <v>439</v>
      </c>
      <c r="F61" s="63" t="s">
        <v>440</v>
      </c>
      <c r="G61" s="63" t="s">
        <v>441</v>
      </c>
      <c r="H61" s="63" t="s">
        <v>416</v>
      </c>
      <c r="I61" s="63" t="s">
        <v>442</v>
      </c>
      <c r="J61" s="63" t="s">
        <v>313</v>
      </c>
      <c r="K61" s="64">
        <f t="shared" si="2"/>
        <v>45270</v>
      </c>
      <c r="L61" s="63" t="s">
        <v>418</v>
      </c>
      <c r="M61" s="63" t="s">
        <v>444</v>
      </c>
      <c r="N61" s="63" t="s">
        <v>440</v>
      </c>
      <c r="O61" s="63" t="s">
        <v>441</v>
      </c>
      <c r="P61" s="63" t="s">
        <v>416</v>
      </c>
      <c r="Q61" s="63" t="s">
        <v>453</v>
      </c>
      <c r="R61" s="63" t="s">
        <v>454</v>
      </c>
      <c r="S61" s="65">
        <v>12.75</v>
      </c>
      <c r="T61" s="63">
        <v>67</v>
      </c>
      <c r="U61" s="65">
        <f t="shared" si="3"/>
        <v>854.25</v>
      </c>
      <c r="V61" s="66">
        <v>82.875</v>
      </c>
    </row>
    <row r="62" spans="1:22" ht="15.5" x14ac:dyDescent="0.35">
      <c r="A62" s="63">
        <v>1426</v>
      </c>
      <c r="B62" s="64">
        <v>45285</v>
      </c>
      <c r="C62" s="63">
        <v>25</v>
      </c>
      <c r="D62" s="63" t="s">
        <v>514</v>
      </c>
      <c r="E62" s="63" t="s">
        <v>515</v>
      </c>
      <c r="F62" s="63" t="s">
        <v>478</v>
      </c>
      <c r="G62" s="63" t="s">
        <v>479</v>
      </c>
      <c r="H62" s="63" t="s">
        <v>416</v>
      </c>
      <c r="I62" s="63" t="s">
        <v>480</v>
      </c>
      <c r="J62" s="63" t="s">
        <v>297</v>
      </c>
      <c r="K62" s="64">
        <f t="shared" si="2"/>
        <v>45287</v>
      </c>
      <c r="L62" s="63" t="s">
        <v>429</v>
      </c>
      <c r="M62" s="63" t="s">
        <v>516</v>
      </c>
      <c r="N62" s="63" t="s">
        <v>478</v>
      </c>
      <c r="O62" s="63" t="s">
        <v>479</v>
      </c>
      <c r="P62" s="63" t="s">
        <v>416</v>
      </c>
      <c r="Q62" s="63" t="s">
        <v>490</v>
      </c>
      <c r="R62" s="63" t="s">
        <v>491</v>
      </c>
      <c r="S62" s="65">
        <v>22</v>
      </c>
      <c r="T62" s="63">
        <v>74</v>
      </c>
      <c r="U62" s="65">
        <f t="shared" si="3"/>
        <v>1628</v>
      </c>
      <c r="V62" s="66">
        <v>84.47999999999999</v>
      </c>
    </row>
    <row r="63" spans="1:22" ht="15.5" x14ac:dyDescent="0.35">
      <c r="A63" s="63">
        <v>1427</v>
      </c>
      <c r="B63" s="64">
        <v>45286</v>
      </c>
      <c r="C63" s="63">
        <v>26</v>
      </c>
      <c r="D63" s="63" t="s">
        <v>518</v>
      </c>
      <c r="E63" s="63" t="s">
        <v>519</v>
      </c>
      <c r="F63" s="63" t="s">
        <v>494</v>
      </c>
      <c r="G63" s="63" t="s">
        <v>495</v>
      </c>
      <c r="H63" s="63" t="s">
        <v>416</v>
      </c>
      <c r="I63" s="63" t="s">
        <v>474</v>
      </c>
      <c r="J63" s="63" t="s">
        <v>315</v>
      </c>
      <c r="K63" s="64">
        <f t="shared" si="2"/>
        <v>45288</v>
      </c>
      <c r="L63" s="63" t="s">
        <v>443</v>
      </c>
      <c r="M63" s="63" t="s">
        <v>520</v>
      </c>
      <c r="N63" s="63" t="s">
        <v>494</v>
      </c>
      <c r="O63" s="63" t="s">
        <v>495</v>
      </c>
      <c r="P63" s="63" t="s">
        <v>416</v>
      </c>
      <c r="Q63" s="63" t="s">
        <v>488</v>
      </c>
      <c r="R63" s="63" t="s">
        <v>489</v>
      </c>
      <c r="S63" s="65">
        <v>25</v>
      </c>
      <c r="T63" s="63">
        <v>24</v>
      </c>
      <c r="U63" s="65">
        <f t="shared" si="3"/>
        <v>600</v>
      </c>
      <c r="V63" s="66">
        <v>164.15</v>
      </c>
    </row>
    <row r="64" spans="1:22" ht="15.5" x14ac:dyDescent="0.35">
      <c r="A64" s="63">
        <v>1428</v>
      </c>
      <c r="B64" s="64">
        <v>45289</v>
      </c>
      <c r="C64" s="63">
        <v>29</v>
      </c>
      <c r="D64" s="63" t="s">
        <v>447</v>
      </c>
      <c r="E64" s="63" t="s">
        <v>448</v>
      </c>
      <c r="F64" s="63" t="s">
        <v>449</v>
      </c>
      <c r="G64" s="63" t="s">
        <v>450</v>
      </c>
      <c r="H64" s="63" t="s">
        <v>416</v>
      </c>
      <c r="I64" s="63" t="s">
        <v>451</v>
      </c>
      <c r="J64" s="63" t="s">
        <v>317</v>
      </c>
      <c r="K64" s="64">
        <f t="shared" si="2"/>
        <v>45291</v>
      </c>
      <c r="L64" s="63" t="s">
        <v>418</v>
      </c>
      <c r="M64" s="63" t="s">
        <v>452</v>
      </c>
      <c r="N64" s="63" t="s">
        <v>449</v>
      </c>
      <c r="O64" s="63" t="s">
        <v>450</v>
      </c>
      <c r="P64" s="63" t="s">
        <v>416</v>
      </c>
      <c r="Q64" s="63" t="s">
        <v>528</v>
      </c>
      <c r="R64" s="63" t="s">
        <v>529</v>
      </c>
      <c r="S64" s="65">
        <v>39</v>
      </c>
      <c r="T64" s="63">
        <v>41</v>
      </c>
      <c r="U64" s="65">
        <f t="shared" si="3"/>
        <v>1599</v>
      </c>
      <c r="V64" s="66">
        <v>193.01100000000002</v>
      </c>
    </row>
    <row r="65" spans="1:22" ht="15.5" x14ac:dyDescent="0.35">
      <c r="A65" s="63">
        <v>1429</v>
      </c>
      <c r="B65" s="64">
        <v>45266</v>
      </c>
      <c r="C65" s="63">
        <v>6</v>
      </c>
      <c r="D65" s="63" t="s">
        <v>462</v>
      </c>
      <c r="E65" s="63" t="s">
        <v>463</v>
      </c>
      <c r="F65" s="63" t="s">
        <v>464</v>
      </c>
      <c r="G65" s="63" t="s">
        <v>465</v>
      </c>
      <c r="H65" s="63" t="s">
        <v>416</v>
      </c>
      <c r="I65" s="63" t="s">
        <v>466</v>
      </c>
      <c r="J65" s="63" t="s">
        <v>313</v>
      </c>
      <c r="K65" s="64">
        <f t="shared" si="2"/>
        <v>45268</v>
      </c>
      <c r="L65" s="63" t="s">
        <v>443</v>
      </c>
      <c r="M65" s="63" t="s">
        <v>467</v>
      </c>
      <c r="N65" s="63" t="s">
        <v>464</v>
      </c>
      <c r="O65" s="63" t="s">
        <v>465</v>
      </c>
      <c r="P65" s="63" t="s">
        <v>416</v>
      </c>
      <c r="Q65" s="63" t="s">
        <v>431</v>
      </c>
      <c r="R65" s="63" t="s">
        <v>423</v>
      </c>
      <c r="S65" s="65">
        <v>30</v>
      </c>
      <c r="T65" s="63">
        <v>12</v>
      </c>
      <c r="U65" s="65">
        <f t="shared" si="3"/>
        <v>360</v>
      </c>
      <c r="V65" s="66">
        <v>200.85</v>
      </c>
    </row>
    <row r="66" spans="1:22" ht="15.5" x14ac:dyDescent="0.35">
      <c r="A66" s="63">
        <v>1430</v>
      </c>
      <c r="B66" s="64">
        <v>45266</v>
      </c>
      <c r="C66" s="63">
        <v>6</v>
      </c>
      <c r="D66" s="63" t="s">
        <v>462</v>
      </c>
      <c r="E66" s="63" t="s">
        <v>463</v>
      </c>
      <c r="F66" s="63" t="s">
        <v>464</v>
      </c>
      <c r="G66" s="63" t="s">
        <v>465</v>
      </c>
      <c r="H66" s="63" t="s">
        <v>416</v>
      </c>
      <c r="I66" s="63" t="s">
        <v>466</v>
      </c>
      <c r="J66" s="63" t="s">
        <v>313</v>
      </c>
      <c r="K66" s="64">
        <f t="shared" si="2"/>
        <v>45268</v>
      </c>
      <c r="L66" s="63" t="s">
        <v>443</v>
      </c>
      <c r="M66" s="63" t="s">
        <v>467</v>
      </c>
      <c r="N66" s="63" t="s">
        <v>464</v>
      </c>
      <c r="O66" s="63" t="s">
        <v>465</v>
      </c>
      <c r="P66" s="63" t="s">
        <v>416</v>
      </c>
      <c r="Q66" s="63" t="s">
        <v>432</v>
      </c>
      <c r="R66" s="63" t="s">
        <v>423</v>
      </c>
      <c r="S66" s="65">
        <v>53</v>
      </c>
      <c r="T66" s="63">
        <v>68</v>
      </c>
      <c r="U66" s="65">
        <f t="shared" si="3"/>
        <v>3604</v>
      </c>
      <c r="V66" s="66">
        <v>225.62100000000001</v>
      </c>
    </row>
    <row r="67" spans="1:22" ht="15.5" x14ac:dyDescent="0.35">
      <c r="A67" s="63">
        <v>1431</v>
      </c>
      <c r="B67" s="64">
        <v>45264</v>
      </c>
      <c r="C67" s="63">
        <v>4</v>
      </c>
      <c r="D67" s="63" t="s">
        <v>424</v>
      </c>
      <c r="E67" s="63" t="s">
        <v>425</v>
      </c>
      <c r="F67" s="63" t="s">
        <v>426</v>
      </c>
      <c r="G67" s="63" t="s">
        <v>427</v>
      </c>
      <c r="H67" s="63" t="s">
        <v>416</v>
      </c>
      <c r="I67" s="63" t="s">
        <v>428</v>
      </c>
      <c r="J67" s="63" t="s">
        <v>297</v>
      </c>
      <c r="K67" s="64">
        <f t="shared" si="2"/>
        <v>45266</v>
      </c>
      <c r="L67" s="63" t="s">
        <v>443</v>
      </c>
      <c r="M67" s="63" t="s">
        <v>430</v>
      </c>
      <c r="N67" s="63" t="s">
        <v>426</v>
      </c>
      <c r="O67" s="63" t="s">
        <v>427</v>
      </c>
      <c r="P67" s="63" t="s">
        <v>416</v>
      </c>
      <c r="Q67" s="63" t="s">
        <v>530</v>
      </c>
      <c r="R67" s="63" t="s">
        <v>511</v>
      </c>
      <c r="S67" s="65">
        <v>38</v>
      </c>
      <c r="T67" s="63">
        <v>33</v>
      </c>
      <c r="U67" s="65">
        <f t="shared" si="3"/>
        <v>1254</v>
      </c>
      <c r="V67" s="66">
        <v>175.02800000000002</v>
      </c>
    </row>
    <row r="68" spans="1:22" ht="15.5" x14ac:dyDescent="0.35">
      <c r="A68" s="63">
        <v>1432</v>
      </c>
      <c r="B68" s="64">
        <v>45263</v>
      </c>
      <c r="C68" s="63">
        <v>3</v>
      </c>
      <c r="D68" s="63" t="s">
        <v>455</v>
      </c>
      <c r="E68" s="63" t="s">
        <v>456</v>
      </c>
      <c r="F68" s="63" t="s">
        <v>457</v>
      </c>
      <c r="G68" s="63" t="s">
        <v>458</v>
      </c>
      <c r="H68" s="63" t="s">
        <v>416</v>
      </c>
      <c r="I68" s="63" t="s">
        <v>417</v>
      </c>
      <c r="J68" s="63" t="s">
        <v>317</v>
      </c>
      <c r="K68" s="64">
        <f t="shared" si="2"/>
        <v>45265</v>
      </c>
      <c r="L68" s="63" t="s">
        <v>443</v>
      </c>
      <c r="M68" s="63" t="s">
        <v>459</v>
      </c>
      <c r="N68" s="63" t="s">
        <v>457</v>
      </c>
      <c r="O68" s="63" t="s">
        <v>458</v>
      </c>
      <c r="P68" s="63" t="s">
        <v>416</v>
      </c>
      <c r="Q68" s="63" t="s">
        <v>482</v>
      </c>
      <c r="R68" s="63" t="s">
        <v>421</v>
      </c>
      <c r="S68" s="65">
        <v>2.99</v>
      </c>
      <c r="T68" s="63">
        <v>12</v>
      </c>
      <c r="U68" s="65">
        <f>S68*T68</f>
        <v>35.880000000000003</v>
      </c>
      <c r="V68" s="66">
        <v>17.042999999999999</v>
      </c>
    </row>
  </sheetData>
  <autoFilter ref="A3:W68" xr:uid="{00000000-0009-0000-0000-00000A000000}"/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A6B9-61E6-4004-BA07-F4ECF36268D8}">
  <dimension ref="A3:N147"/>
  <sheetViews>
    <sheetView topLeftCell="A141" zoomScale="65" workbookViewId="0">
      <selection activeCell="L165" sqref="L165"/>
    </sheetView>
  </sheetViews>
  <sheetFormatPr defaultRowHeight="16" x14ac:dyDescent="0.4"/>
  <cols>
    <col min="1" max="1" width="28.35546875" bestFit="1" customWidth="1"/>
    <col min="2" max="2" width="15.2109375" bestFit="1" customWidth="1"/>
    <col min="3" max="4" width="7.92578125" bestFit="1" customWidth="1"/>
    <col min="5" max="5" width="4.92578125" bestFit="1" customWidth="1"/>
    <col min="6" max="6" width="7.92578125" bestFit="1" customWidth="1"/>
    <col min="7" max="7" width="4.92578125" bestFit="1" customWidth="1"/>
    <col min="8" max="9" width="7.92578125" bestFit="1" customWidth="1"/>
    <col min="10" max="10" width="6.92578125" bestFit="1" customWidth="1"/>
    <col min="11" max="11" width="4.92578125" bestFit="1" customWidth="1"/>
    <col min="12" max="13" width="7.92578125" bestFit="1" customWidth="1"/>
    <col min="14" max="14" width="12.0703125" bestFit="1" customWidth="1"/>
  </cols>
  <sheetData>
    <row r="3" spans="1:2" x14ac:dyDescent="0.4">
      <c r="A3" s="104" t="s">
        <v>548</v>
      </c>
      <c r="B3" s="105" t="s">
        <v>569</v>
      </c>
    </row>
    <row r="4" spans="1:2" x14ac:dyDescent="0.4">
      <c r="A4" s="106" t="s">
        <v>497</v>
      </c>
      <c r="B4" s="107">
        <v>6594.03</v>
      </c>
    </row>
    <row r="5" spans="1:2" x14ac:dyDescent="0.4">
      <c r="A5" s="106" t="s">
        <v>412</v>
      </c>
      <c r="B5" s="107">
        <v>1751</v>
      </c>
    </row>
    <row r="6" spans="1:2" x14ac:dyDescent="0.4">
      <c r="A6" s="106" t="s">
        <v>470</v>
      </c>
      <c r="B6" s="107">
        <v>7092.7</v>
      </c>
    </row>
    <row r="7" spans="1:2" x14ac:dyDescent="0.4">
      <c r="A7" s="106" t="s">
        <v>455</v>
      </c>
      <c r="B7" s="107">
        <v>2544.73</v>
      </c>
    </row>
    <row r="8" spans="1:2" x14ac:dyDescent="0.4">
      <c r="A8" s="106" t="s">
        <v>447</v>
      </c>
      <c r="B8" s="107">
        <v>3041.45</v>
      </c>
    </row>
    <row r="9" spans="1:2" x14ac:dyDescent="0.4">
      <c r="A9" s="106" t="s">
        <v>424</v>
      </c>
      <c r="B9" s="107">
        <v>15906.1</v>
      </c>
    </row>
    <row r="10" spans="1:2" x14ac:dyDescent="0.4">
      <c r="A10" s="106" t="s">
        <v>462</v>
      </c>
      <c r="B10" s="107">
        <v>9111.75</v>
      </c>
    </row>
    <row r="11" spans="1:2" x14ac:dyDescent="0.4">
      <c r="A11" s="106" t="s">
        <v>483</v>
      </c>
      <c r="B11" s="107">
        <v>3754</v>
      </c>
    </row>
    <row r="12" spans="1:2" x14ac:dyDescent="0.4">
      <c r="A12" s="106" t="s">
        <v>438</v>
      </c>
      <c r="B12" s="107">
        <v>7452.45</v>
      </c>
    </row>
    <row r="13" spans="1:2" x14ac:dyDescent="0.4">
      <c r="A13" s="106" t="s">
        <v>504</v>
      </c>
      <c r="B13" s="107">
        <v>2612</v>
      </c>
    </row>
    <row r="14" spans="1:2" x14ac:dyDescent="0.4">
      <c r="A14" s="106" t="s">
        <v>476</v>
      </c>
      <c r="B14" s="107">
        <v>5660.07</v>
      </c>
    </row>
    <row r="15" spans="1:2" x14ac:dyDescent="0.4">
      <c r="A15" s="106" t="s">
        <v>492</v>
      </c>
      <c r="B15" s="107">
        <v>3618.02</v>
      </c>
    </row>
    <row r="16" spans="1:2" x14ac:dyDescent="0.4">
      <c r="A16" s="106" t="s">
        <v>433</v>
      </c>
      <c r="B16" s="107">
        <v>5189</v>
      </c>
    </row>
    <row r="17" spans="1:2" x14ac:dyDescent="0.4">
      <c r="A17" s="106" t="s">
        <v>514</v>
      </c>
      <c r="B17" s="107">
        <v>2618</v>
      </c>
    </row>
    <row r="18" spans="1:2" x14ac:dyDescent="0.4">
      <c r="A18" s="106" t="s">
        <v>518</v>
      </c>
      <c r="B18" s="107">
        <v>4162.55</v>
      </c>
    </row>
    <row r="19" spans="1:2" x14ac:dyDescent="0.4">
      <c r="A19" s="108" t="s">
        <v>549</v>
      </c>
      <c r="B19" s="109">
        <v>81107.850000000006</v>
      </c>
    </row>
    <row r="25" spans="1:2" x14ac:dyDescent="0.4">
      <c r="A25" s="104" t="s">
        <v>548</v>
      </c>
      <c r="B25" s="105" t="s">
        <v>569</v>
      </c>
    </row>
    <row r="26" spans="1:2" x14ac:dyDescent="0.4">
      <c r="A26" s="106" t="s">
        <v>297</v>
      </c>
      <c r="B26" s="107">
        <v>24184.170000000002</v>
      </c>
    </row>
    <row r="27" spans="1:2" x14ac:dyDescent="0.4">
      <c r="A27" s="106" t="s">
        <v>313</v>
      </c>
      <c r="B27" s="107">
        <v>26912.23</v>
      </c>
    </row>
    <row r="28" spans="1:2" x14ac:dyDescent="0.4">
      <c r="A28" s="106" t="s">
        <v>315</v>
      </c>
      <c r="B28" s="107">
        <v>14873.27</v>
      </c>
    </row>
    <row r="29" spans="1:2" x14ac:dyDescent="0.4">
      <c r="A29" s="106" t="s">
        <v>317</v>
      </c>
      <c r="B29" s="107">
        <v>15138.18</v>
      </c>
    </row>
    <row r="30" spans="1:2" x14ac:dyDescent="0.4">
      <c r="A30" s="108" t="s">
        <v>549</v>
      </c>
      <c r="B30" s="109">
        <v>81107.850000000006</v>
      </c>
    </row>
    <row r="43" spans="1:2" x14ac:dyDescent="0.4">
      <c r="A43" s="104" t="s">
        <v>548</v>
      </c>
      <c r="B43" s="105" t="s">
        <v>569</v>
      </c>
    </row>
    <row r="44" spans="1:2" x14ac:dyDescent="0.4">
      <c r="A44" s="106" t="s">
        <v>429</v>
      </c>
      <c r="B44" s="107">
        <v>22552.5</v>
      </c>
    </row>
    <row r="45" spans="1:2" x14ac:dyDescent="0.4">
      <c r="A45" s="110" t="s">
        <v>488</v>
      </c>
      <c r="B45" s="107">
        <v>2100</v>
      </c>
    </row>
    <row r="46" spans="1:2" x14ac:dyDescent="0.4">
      <c r="A46" s="110" t="s">
        <v>490</v>
      </c>
      <c r="B46" s="107">
        <v>3212</v>
      </c>
    </row>
    <row r="47" spans="1:2" x14ac:dyDescent="0.4">
      <c r="A47" s="110" t="s">
        <v>445</v>
      </c>
      <c r="B47" s="107">
        <v>552</v>
      </c>
    </row>
    <row r="48" spans="1:2" x14ac:dyDescent="0.4">
      <c r="A48" s="110" t="s">
        <v>460</v>
      </c>
      <c r="B48" s="107">
        <v>328.1</v>
      </c>
    </row>
    <row r="49" spans="1:2" x14ac:dyDescent="0.4">
      <c r="A49" s="110" t="s">
        <v>432</v>
      </c>
      <c r="B49" s="107">
        <v>4399</v>
      </c>
    </row>
    <row r="50" spans="1:2" x14ac:dyDescent="0.4">
      <c r="A50" s="110" t="s">
        <v>431</v>
      </c>
      <c r="B50" s="107">
        <v>2430</v>
      </c>
    </row>
    <row r="51" spans="1:2" x14ac:dyDescent="0.4">
      <c r="A51" s="110" t="s">
        <v>422</v>
      </c>
      <c r="B51" s="107">
        <v>598.5</v>
      </c>
    </row>
    <row r="52" spans="1:2" x14ac:dyDescent="0.4">
      <c r="A52" s="110" t="s">
        <v>524</v>
      </c>
      <c r="B52" s="107">
        <v>637</v>
      </c>
    </row>
    <row r="53" spans="1:2" x14ac:dyDescent="0.4">
      <c r="A53" s="110" t="s">
        <v>523</v>
      </c>
      <c r="B53" s="107">
        <v>5022</v>
      </c>
    </row>
    <row r="54" spans="1:2" x14ac:dyDescent="0.4">
      <c r="A54" s="110" t="s">
        <v>512</v>
      </c>
      <c r="B54" s="107">
        <v>626.4</v>
      </c>
    </row>
    <row r="55" spans="1:2" x14ac:dyDescent="0.4">
      <c r="A55" s="110" t="s">
        <v>510</v>
      </c>
      <c r="B55" s="107">
        <v>1657.5</v>
      </c>
    </row>
    <row r="56" spans="1:2" x14ac:dyDescent="0.4">
      <c r="A56" s="110" t="s">
        <v>517</v>
      </c>
      <c r="B56" s="107">
        <v>990</v>
      </c>
    </row>
    <row r="57" spans="1:2" x14ac:dyDescent="0.4">
      <c r="A57" s="106" t="s">
        <v>418</v>
      </c>
      <c r="B57" s="107">
        <v>25771.77</v>
      </c>
    </row>
    <row r="58" spans="1:2" x14ac:dyDescent="0.4">
      <c r="A58" s="110" t="s">
        <v>527</v>
      </c>
      <c r="B58" s="107">
        <v>1620</v>
      </c>
    </row>
    <row r="59" spans="1:2" x14ac:dyDescent="0.4">
      <c r="A59" s="110" t="s">
        <v>420</v>
      </c>
      <c r="B59" s="107">
        <v>1596</v>
      </c>
    </row>
    <row r="60" spans="1:2" x14ac:dyDescent="0.4">
      <c r="A60" s="110" t="s">
        <v>436</v>
      </c>
      <c r="B60" s="107">
        <v>1746</v>
      </c>
    </row>
    <row r="61" spans="1:2" x14ac:dyDescent="0.4">
      <c r="A61" s="110" t="s">
        <v>453</v>
      </c>
      <c r="B61" s="107">
        <v>2945.25</v>
      </c>
    </row>
    <row r="62" spans="1:2" x14ac:dyDescent="0.4">
      <c r="A62" s="110" t="s">
        <v>445</v>
      </c>
      <c r="B62" s="107">
        <v>432.4</v>
      </c>
    </row>
    <row r="63" spans="1:2" x14ac:dyDescent="0.4">
      <c r="A63" s="110" t="s">
        <v>460</v>
      </c>
      <c r="B63" s="107">
        <v>858.85</v>
      </c>
    </row>
    <row r="64" spans="1:2" x14ac:dyDescent="0.4">
      <c r="A64" s="110" t="s">
        <v>437</v>
      </c>
      <c r="B64" s="107">
        <v>5750</v>
      </c>
    </row>
    <row r="65" spans="1:2" x14ac:dyDescent="0.4">
      <c r="A65" s="110" t="s">
        <v>468</v>
      </c>
      <c r="B65" s="107">
        <v>6600</v>
      </c>
    </row>
    <row r="66" spans="1:2" x14ac:dyDescent="0.4">
      <c r="A66" s="110" t="s">
        <v>422</v>
      </c>
      <c r="B66" s="107">
        <v>210</v>
      </c>
    </row>
    <row r="67" spans="1:2" x14ac:dyDescent="0.4">
      <c r="A67" s="110" t="s">
        <v>528</v>
      </c>
      <c r="B67" s="107">
        <v>1599</v>
      </c>
    </row>
    <row r="68" spans="1:2" x14ac:dyDescent="0.4">
      <c r="A68" s="110" t="s">
        <v>482</v>
      </c>
      <c r="B68" s="107">
        <v>278.07</v>
      </c>
    </row>
    <row r="69" spans="1:2" x14ac:dyDescent="0.4">
      <c r="A69" s="110" t="s">
        <v>524</v>
      </c>
      <c r="B69" s="107">
        <v>637</v>
      </c>
    </row>
    <row r="70" spans="1:2" x14ac:dyDescent="0.4">
      <c r="A70" s="110" t="s">
        <v>512</v>
      </c>
      <c r="B70" s="107">
        <v>1009.1999999999999</v>
      </c>
    </row>
    <row r="71" spans="1:2" x14ac:dyDescent="0.4">
      <c r="A71" s="110" t="s">
        <v>526</v>
      </c>
      <c r="B71" s="107">
        <v>490</v>
      </c>
    </row>
    <row r="72" spans="1:2" x14ac:dyDescent="0.4">
      <c r="A72" s="106" t="s">
        <v>443</v>
      </c>
      <c r="B72" s="107">
        <v>32783.58</v>
      </c>
    </row>
    <row r="73" spans="1:2" x14ac:dyDescent="0.4">
      <c r="A73" s="110" t="s">
        <v>488</v>
      </c>
      <c r="B73" s="107">
        <v>600</v>
      </c>
    </row>
    <row r="74" spans="1:2" x14ac:dyDescent="0.4">
      <c r="A74" s="110" t="s">
        <v>436</v>
      </c>
      <c r="B74" s="107">
        <v>1152</v>
      </c>
    </row>
    <row r="75" spans="1:2" x14ac:dyDescent="0.4">
      <c r="A75" s="110" t="s">
        <v>453</v>
      </c>
      <c r="B75" s="107">
        <v>1734</v>
      </c>
    </row>
    <row r="76" spans="1:2" x14ac:dyDescent="0.4">
      <c r="A76" s="110" t="s">
        <v>445</v>
      </c>
      <c r="B76" s="107">
        <v>1150</v>
      </c>
    </row>
    <row r="77" spans="1:2" x14ac:dyDescent="0.4">
      <c r="A77" s="110" t="s">
        <v>460</v>
      </c>
      <c r="B77" s="107">
        <v>1061.5</v>
      </c>
    </row>
    <row r="78" spans="1:2" x14ac:dyDescent="0.4">
      <c r="A78" s="110" t="s">
        <v>437</v>
      </c>
      <c r="B78" s="107">
        <v>8878</v>
      </c>
    </row>
    <row r="79" spans="1:2" x14ac:dyDescent="0.4">
      <c r="A79" s="110" t="s">
        <v>502</v>
      </c>
      <c r="B79" s="107">
        <v>3900.7999999999997</v>
      </c>
    </row>
    <row r="80" spans="1:2" x14ac:dyDescent="0.4">
      <c r="A80" s="110" t="s">
        <v>468</v>
      </c>
      <c r="B80" s="107">
        <v>5560</v>
      </c>
    </row>
    <row r="81" spans="1:2" x14ac:dyDescent="0.4">
      <c r="A81" s="110" t="s">
        <v>432</v>
      </c>
      <c r="B81" s="107">
        <v>3604</v>
      </c>
    </row>
    <row r="82" spans="1:2" x14ac:dyDescent="0.4">
      <c r="A82" s="110" t="s">
        <v>431</v>
      </c>
      <c r="B82" s="107">
        <v>360</v>
      </c>
    </row>
    <row r="83" spans="1:2" x14ac:dyDescent="0.4">
      <c r="A83" s="110" t="s">
        <v>422</v>
      </c>
      <c r="B83" s="107">
        <v>234.5</v>
      </c>
    </row>
    <row r="84" spans="1:2" x14ac:dyDescent="0.4">
      <c r="A84" s="110" t="s">
        <v>530</v>
      </c>
      <c r="B84" s="107">
        <v>1254</v>
      </c>
    </row>
    <row r="85" spans="1:2" x14ac:dyDescent="0.4">
      <c r="A85" s="110" t="s">
        <v>482</v>
      </c>
      <c r="B85" s="107">
        <v>230.23000000000002</v>
      </c>
    </row>
    <row r="86" spans="1:2" x14ac:dyDescent="0.4">
      <c r="A86" s="110" t="s">
        <v>512</v>
      </c>
      <c r="B86" s="107">
        <v>2018.3999999999999</v>
      </c>
    </row>
    <row r="87" spans="1:2" x14ac:dyDescent="0.4">
      <c r="A87" s="110" t="s">
        <v>521</v>
      </c>
      <c r="B87" s="107">
        <v>1046.1500000000001</v>
      </c>
    </row>
    <row r="88" spans="1:2" x14ac:dyDescent="0.4">
      <c r="A88" s="108" t="s">
        <v>549</v>
      </c>
      <c r="B88" s="109">
        <v>81107.849999999977</v>
      </c>
    </row>
    <row r="130" spans="1:14" x14ac:dyDescent="0.4">
      <c r="A130" s="104" t="s">
        <v>569</v>
      </c>
      <c r="B130" s="104" t="s">
        <v>570</v>
      </c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</row>
    <row r="131" spans="1:14" x14ac:dyDescent="0.4">
      <c r="A131" s="104" t="s">
        <v>548</v>
      </c>
      <c r="B131" s="105" t="s">
        <v>458</v>
      </c>
      <c r="C131" s="105" t="s">
        <v>450</v>
      </c>
      <c r="D131" s="105" t="s">
        <v>495</v>
      </c>
      <c r="E131" s="105" t="s">
        <v>486</v>
      </c>
      <c r="F131" s="105" t="s">
        <v>479</v>
      </c>
      <c r="G131" s="105" t="s">
        <v>415</v>
      </c>
      <c r="H131" s="105" t="s">
        <v>427</v>
      </c>
      <c r="I131" s="105" t="s">
        <v>441</v>
      </c>
      <c r="J131" s="105" t="s">
        <v>473</v>
      </c>
      <c r="K131" s="105" t="s">
        <v>507</v>
      </c>
      <c r="L131" s="105" t="s">
        <v>500</v>
      </c>
      <c r="M131" s="105" t="s">
        <v>465</v>
      </c>
      <c r="N131" s="105" t="s">
        <v>549</v>
      </c>
    </row>
    <row r="132" spans="1:14" x14ac:dyDescent="0.4">
      <c r="A132" s="106" t="s">
        <v>497</v>
      </c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>
        <v>6594.03</v>
      </c>
      <c r="M132" s="107"/>
      <c r="N132" s="107">
        <v>6594.03</v>
      </c>
    </row>
    <row r="133" spans="1:14" x14ac:dyDescent="0.4">
      <c r="A133" s="106" t="s">
        <v>412</v>
      </c>
      <c r="B133" s="107"/>
      <c r="C133" s="107"/>
      <c r="D133" s="107"/>
      <c r="E133" s="107"/>
      <c r="F133" s="107"/>
      <c r="G133" s="107">
        <v>1751</v>
      </c>
      <c r="H133" s="107"/>
      <c r="I133" s="107"/>
      <c r="J133" s="107"/>
      <c r="K133" s="107"/>
      <c r="L133" s="107"/>
      <c r="M133" s="107"/>
      <c r="N133" s="107">
        <v>1751</v>
      </c>
    </row>
    <row r="134" spans="1:14" x14ac:dyDescent="0.4">
      <c r="A134" s="106" t="s">
        <v>470</v>
      </c>
      <c r="B134" s="107"/>
      <c r="C134" s="107"/>
      <c r="D134" s="107"/>
      <c r="E134" s="107"/>
      <c r="F134" s="107"/>
      <c r="G134" s="107"/>
      <c r="H134" s="107"/>
      <c r="I134" s="107"/>
      <c r="J134" s="107">
        <v>7092.7</v>
      </c>
      <c r="K134" s="107"/>
      <c r="L134" s="107"/>
      <c r="M134" s="107"/>
      <c r="N134" s="107">
        <v>7092.7</v>
      </c>
    </row>
    <row r="135" spans="1:14" x14ac:dyDescent="0.4">
      <c r="A135" s="106" t="s">
        <v>455</v>
      </c>
      <c r="B135" s="107">
        <v>2544.73</v>
      </c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>
        <v>2544.73</v>
      </c>
    </row>
    <row r="136" spans="1:14" x14ac:dyDescent="0.4">
      <c r="A136" s="106" t="s">
        <v>447</v>
      </c>
      <c r="B136" s="107"/>
      <c r="C136" s="107">
        <v>3041.45</v>
      </c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>
        <v>3041.45</v>
      </c>
    </row>
    <row r="137" spans="1:14" x14ac:dyDescent="0.4">
      <c r="A137" s="106" t="s">
        <v>424</v>
      </c>
      <c r="B137" s="107"/>
      <c r="C137" s="107"/>
      <c r="D137" s="107"/>
      <c r="E137" s="107"/>
      <c r="F137" s="107"/>
      <c r="G137" s="107"/>
      <c r="H137" s="107">
        <v>15906.1</v>
      </c>
      <c r="I137" s="107"/>
      <c r="J137" s="107"/>
      <c r="K137" s="107"/>
      <c r="L137" s="107"/>
      <c r="M137" s="107"/>
      <c r="N137" s="107">
        <v>15906.1</v>
      </c>
    </row>
    <row r="138" spans="1:14" x14ac:dyDescent="0.4">
      <c r="A138" s="106" t="s">
        <v>462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>
        <v>9111.75</v>
      </c>
      <c r="N138" s="107">
        <v>9111.75</v>
      </c>
    </row>
    <row r="139" spans="1:14" x14ac:dyDescent="0.4">
      <c r="A139" s="106" t="s">
        <v>483</v>
      </c>
      <c r="B139" s="107"/>
      <c r="C139" s="107"/>
      <c r="D139" s="107"/>
      <c r="E139" s="107">
        <v>3754</v>
      </c>
      <c r="F139" s="107"/>
      <c r="G139" s="107"/>
      <c r="H139" s="107"/>
      <c r="I139" s="107"/>
      <c r="J139" s="107"/>
      <c r="K139" s="107"/>
      <c r="L139" s="107"/>
      <c r="M139" s="107"/>
      <c r="N139" s="107">
        <v>3754</v>
      </c>
    </row>
    <row r="140" spans="1:14" x14ac:dyDescent="0.4">
      <c r="A140" s="106" t="s">
        <v>438</v>
      </c>
      <c r="B140" s="107"/>
      <c r="C140" s="107"/>
      <c r="D140" s="107"/>
      <c r="E140" s="107"/>
      <c r="F140" s="107"/>
      <c r="G140" s="107"/>
      <c r="H140" s="107"/>
      <c r="I140" s="107">
        <v>7452.45</v>
      </c>
      <c r="J140" s="107"/>
      <c r="K140" s="107"/>
      <c r="L140" s="107"/>
      <c r="M140" s="107"/>
      <c r="N140" s="107">
        <v>7452.45</v>
      </c>
    </row>
    <row r="141" spans="1:14" x14ac:dyDescent="0.4">
      <c r="A141" s="106" t="s">
        <v>504</v>
      </c>
      <c r="B141" s="107"/>
      <c r="C141" s="107"/>
      <c r="D141" s="107"/>
      <c r="E141" s="107"/>
      <c r="F141" s="107"/>
      <c r="G141" s="107"/>
      <c r="H141" s="107"/>
      <c r="I141" s="107"/>
      <c r="J141" s="107"/>
      <c r="K141" s="107">
        <v>2612</v>
      </c>
      <c r="L141" s="107"/>
      <c r="M141" s="107"/>
      <c r="N141" s="107">
        <v>2612</v>
      </c>
    </row>
    <row r="142" spans="1:14" x14ac:dyDescent="0.4">
      <c r="A142" s="106" t="s">
        <v>476</v>
      </c>
      <c r="B142" s="107"/>
      <c r="C142" s="107"/>
      <c r="D142" s="107"/>
      <c r="E142" s="107"/>
      <c r="F142" s="107">
        <v>5660.07</v>
      </c>
      <c r="G142" s="107"/>
      <c r="H142" s="107"/>
      <c r="I142" s="107"/>
      <c r="J142" s="107"/>
      <c r="K142" s="107"/>
      <c r="L142" s="107"/>
      <c r="M142" s="107"/>
      <c r="N142" s="107">
        <v>5660.07</v>
      </c>
    </row>
    <row r="143" spans="1:14" x14ac:dyDescent="0.4">
      <c r="A143" s="106" t="s">
        <v>492</v>
      </c>
      <c r="B143" s="107"/>
      <c r="C143" s="107"/>
      <c r="D143" s="107">
        <v>3618.02</v>
      </c>
      <c r="E143" s="107"/>
      <c r="F143" s="107"/>
      <c r="G143" s="107"/>
      <c r="H143" s="107"/>
      <c r="I143" s="107"/>
      <c r="J143" s="107"/>
      <c r="K143" s="107"/>
      <c r="L143" s="107"/>
      <c r="M143" s="107"/>
      <c r="N143" s="107">
        <v>3618.02</v>
      </c>
    </row>
    <row r="144" spans="1:14" x14ac:dyDescent="0.4">
      <c r="A144" s="106" t="s">
        <v>433</v>
      </c>
      <c r="B144" s="107"/>
      <c r="C144" s="107"/>
      <c r="D144" s="107"/>
      <c r="E144" s="107"/>
      <c r="F144" s="107"/>
      <c r="G144" s="107">
        <v>5189</v>
      </c>
      <c r="H144" s="107"/>
      <c r="I144" s="107"/>
      <c r="J144" s="107"/>
      <c r="K144" s="107"/>
      <c r="L144" s="107"/>
      <c r="M144" s="107"/>
      <c r="N144" s="107">
        <v>5189</v>
      </c>
    </row>
    <row r="145" spans="1:14" x14ac:dyDescent="0.4">
      <c r="A145" s="106" t="s">
        <v>514</v>
      </c>
      <c r="B145" s="107"/>
      <c r="C145" s="107"/>
      <c r="D145" s="107"/>
      <c r="E145" s="107"/>
      <c r="F145" s="107">
        <v>2618</v>
      </c>
      <c r="G145" s="107"/>
      <c r="H145" s="107"/>
      <c r="I145" s="107"/>
      <c r="J145" s="107"/>
      <c r="K145" s="107"/>
      <c r="L145" s="107"/>
      <c r="M145" s="107"/>
      <c r="N145" s="107">
        <v>2618</v>
      </c>
    </row>
    <row r="146" spans="1:14" x14ac:dyDescent="0.4">
      <c r="A146" s="106" t="s">
        <v>518</v>
      </c>
      <c r="B146" s="107"/>
      <c r="C146" s="107"/>
      <c r="D146" s="107">
        <v>4162.55</v>
      </c>
      <c r="E146" s="107"/>
      <c r="F146" s="107"/>
      <c r="G146" s="107"/>
      <c r="H146" s="107"/>
      <c r="I146" s="107"/>
      <c r="J146" s="107"/>
      <c r="K146" s="107"/>
      <c r="L146" s="107"/>
      <c r="M146" s="107"/>
      <c r="N146" s="107">
        <v>4162.55</v>
      </c>
    </row>
    <row r="147" spans="1:14" x14ac:dyDescent="0.4">
      <c r="A147" s="108" t="s">
        <v>549</v>
      </c>
      <c r="B147" s="109">
        <v>2544.73</v>
      </c>
      <c r="C147" s="109">
        <v>3041.45</v>
      </c>
      <c r="D147" s="109">
        <v>7780.57</v>
      </c>
      <c r="E147" s="109">
        <v>3754</v>
      </c>
      <c r="F147" s="109">
        <v>8278.07</v>
      </c>
      <c r="G147" s="109">
        <v>6940</v>
      </c>
      <c r="H147" s="109">
        <v>15906.1</v>
      </c>
      <c r="I147" s="109">
        <v>7452.45</v>
      </c>
      <c r="J147" s="109">
        <v>7092.7</v>
      </c>
      <c r="K147" s="109">
        <v>2612</v>
      </c>
      <c r="L147" s="109">
        <v>6594.03</v>
      </c>
      <c r="M147" s="109">
        <v>9111.75</v>
      </c>
      <c r="N147" s="109">
        <v>81107.850000000006</v>
      </c>
    </row>
  </sheetData>
  <pageMargins left="0.7" right="0.7" top="0.75" bottom="0.75" header="0.3" footer="0.3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tabSelected="1" zoomScale="81" workbookViewId="0">
      <selection activeCell="M12" sqref="M12"/>
    </sheetView>
  </sheetViews>
  <sheetFormatPr defaultColWidth="10" defaultRowHeight="16" x14ac:dyDescent="0.4"/>
  <cols>
    <col min="1" max="1" width="25.92578125" bestFit="1" customWidth="1"/>
    <col min="2" max="2" width="8.42578125" bestFit="1" customWidth="1"/>
    <col min="3" max="3" width="12" bestFit="1" customWidth="1"/>
    <col min="4" max="4" width="14.78515625" bestFit="1" customWidth="1"/>
    <col min="9" max="9" width="1.85546875" bestFit="1" customWidth="1"/>
    <col min="10" max="10" width="24.5" bestFit="1" customWidth="1"/>
    <col min="13" max="13" width="10.140625" bestFit="1" customWidth="1"/>
  </cols>
  <sheetData>
    <row r="1" spans="1:13" ht="23.5" x14ac:dyDescent="0.55000000000000004">
      <c r="A1" s="48" t="s">
        <v>531</v>
      </c>
    </row>
    <row r="3" spans="1:13" ht="18.5" x14ac:dyDescent="0.45">
      <c r="A3" s="67" t="s">
        <v>532</v>
      </c>
      <c r="B3" s="67" t="s">
        <v>334</v>
      </c>
      <c r="C3" s="67" t="s">
        <v>533</v>
      </c>
      <c r="D3" s="79" t="s">
        <v>534</v>
      </c>
      <c r="I3" s="68"/>
      <c r="J3" s="97" t="s">
        <v>535</v>
      </c>
      <c r="K3" s="97"/>
      <c r="L3" s="97"/>
      <c r="M3" s="97"/>
    </row>
    <row r="4" spans="1:13" ht="18.5" x14ac:dyDescent="0.45">
      <c r="A4" s="69" t="s">
        <v>546</v>
      </c>
      <c r="B4" s="69" t="s">
        <v>537</v>
      </c>
      <c r="C4" s="70">
        <v>44286</v>
      </c>
      <c r="D4" s="80">
        <v>1499269</v>
      </c>
      <c r="I4" s="71">
        <v>1</v>
      </c>
      <c r="J4" s="98" t="s">
        <v>560</v>
      </c>
      <c r="K4" s="99"/>
      <c r="L4" s="99"/>
      <c r="M4" s="99"/>
    </row>
    <row r="5" spans="1:13" ht="18.5" x14ac:dyDescent="0.45">
      <c r="A5" s="69" t="s">
        <v>536</v>
      </c>
      <c r="B5" s="69" t="s">
        <v>538</v>
      </c>
      <c r="C5" s="70">
        <v>44377</v>
      </c>
      <c r="D5" s="80">
        <v>1449931</v>
      </c>
      <c r="I5" s="71">
        <v>2</v>
      </c>
      <c r="J5" s="72" t="s">
        <v>539</v>
      </c>
      <c r="K5" s="81" t="s">
        <v>559</v>
      </c>
      <c r="L5" s="72"/>
      <c r="M5" s="72"/>
    </row>
    <row r="6" spans="1:13" ht="18.5" x14ac:dyDescent="0.45">
      <c r="A6" s="69" t="s">
        <v>545</v>
      </c>
      <c r="B6" s="69" t="s">
        <v>538</v>
      </c>
      <c r="C6" s="70">
        <v>44469</v>
      </c>
      <c r="D6" s="80">
        <v>1440870</v>
      </c>
      <c r="I6" s="71">
        <v>3</v>
      </c>
      <c r="J6" s="98" t="s">
        <v>554</v>
      </c>
      <c r="K6" s="99"/>
      <c r="L6" s="99"/>
      <c r="M6" s="99"/>
    </row>
    <row r="7" spans="1:13" ht="18.5" x14ac:dyDescent="0.45">
      <c r="A7" s="69" t="s">
        <v>544</v>
      </c>
      <c r="B7" s="69" t="s">
        <v>541</v>
      </c>
      <c r="C7" s="70">
        <v>44469</v>
      </c>
      <c r="D7" s="80">
        <v>1436093</v>
      </c>
      <c r="I7" s="71">
        <v>4</v>
      </c>
      <c r="J7" s="98" t="s">
        <v>555</v>
      </c>
      <c r="K7" s="99"/>
      <c r="L7" s="99"/>
      <c r="M7" s="99"/>
    </row>
    <row r="8" spans="1:13" ht="18.5" x14ac:dyDescent="0.45">
      <c r="A8" s="69" t="s">
        <v>536</v>
      </c>
      <c r="B8" s="69" t="s">
        <v>541</v>
      </c>
      <c r="C8" s="70">
        <v>44469</v>
      </c>
      <c r="D8" s="80">
        <v>1431195</v>
      </c>
      <c r="I8" s="71">
        <v>5</v>
      </c>
      <c r="J8" s="99" t="s">
        <v>542</v>
      </c>
      <c r="K8" s="99"/>
      <c r="L8" s="99"/>
      <c r="M8" s="99"/>
    </row>
    <row r="9" spans="1:13" ht="18.5" x14ac:dyDescent="0.45">
      <c r="A9" s="69" t="s">
        <v>546</v>
      </c>
      <c r="B9" s="69" t="s">
        <v>541</v>
      </c>
      <c r="C9" s="70">
        <v>44377</v>
      </c>
      <c r="D9" s="80">
        <v>1420494</v>
      </c>
      <c r="I9" s="68"/>
      <c r="J9" s="73"/>
      <c r="K9" s="73"/>
      <c r="L9" s="73"/>
      <c r="M9" s="73"/>
    </row>
    <row r="10" spans="1:13" ht="18.5" x14ac:dyDescent="0.45">
      <c r="A10" s="69" t="s">
        <v>544</v>
      </c>
      <c r="B10" s="69" t="s">
        <v>540</v>
      </c>
      <c r="C10" s="70">
        <v>44469</v>
      </c>
      <c r="D10" s="80">
        <v>1419314</v>
      </c>
      <c r="I10" s="68"/>
      <c r="J10" s="94" t="s">
        <v>284</v>
      </c>
      <c r="K10" s="94"/>
      <c r="L10" s="94"/>
      <c r="M10" s="74"/>
    </row>
    <row r="11" spans="1:13" ht="18.5" x14ac:dyDescent="0.45">
      <c r="A11" s="69" t="s">
        <v>546</v>
      </c>
      <c r="B11" s="69" t="s">
        <v>540</v>
      </c>
      <c r="C11" s="70">
        <v>44469</v>
      </c>
      <c r="D11" s="80">
        <v>1416121</v>
      </c>
      <c r="I11" s="68"/>
      <c r="J11" s="93" t="s">
        <v>557</v>
      </c>
      <c r="K11" s="94"/>
      <c r="L11" s="94"/>
      <c r="M11" s="117" t="s">
        <v>536</v>
      </c>
    </row>
    <row r="12" spans="1:13" ht="18.5" x14ac:dyDescent="0.45">
      <c r="A12" s="69" t="s">
        <v>536</v>
      </c>
      <c r="B12" s="69" t="s">
        <v>540</v>
      </c>
      <c r="C12" s="70">
        <v>44286</v>
      </c>
      <c r="D12" s="80">
        <v>1349854</v>
      </c>
      <c r="I12" s="68"/>
      <c r="J12" s="93" t="s">
        <v>558</v>
      </c>
      <c r="K12" s="94"/>
      <c r="L12" s="94"/>
      <c r="M12" s="117" t="s">
        <v>541</v>
      </c>
    </row>
    <row r="13" spans="1:13" ht="18.75" customHeight="1" x14ac:dyDescent="0.45">
      <c r="A13" s="69" t="s">
        <v>544</v>
      </c>
      <c r="B13" s="69" t="s">
        <v>541</v>
      </c>
      <c r="C13" s="70">
        <v>44286</v>
      </c>
      <c r="D13" s="80">
        <v>1332342</v>
      </c>
      <c r="I13" s="68"/>
      <c r="J13" s="95" t="s">
        <v>543</v>
      </c>
      <c r="K13" s="95"/>
      <c r="L13" s="95"/>
      <c r="M13" s="96">
        <v>27285680</v>
      </c>
    </row>
    <row r="14" spans="1:13" ht="18.75" customHeight="1" x14ac:dyDescent="0.45">
      <c r="A14" s="69" t="s">
        <v>536</v>
      </c>
      <c r="B14" s="69" t="s">
        <v>540</v>
      </c>
      <c r="C14" s="70">
        <v>44469</v>
      </c>
      <c r="D14" s="80">
        <v>1331072</v>
      </c>
      <c r="I14" s="68"/>
      <c r="J14" s="95"/>
      <c r="K14" s="95"/>
      <c r="L14" s="95"/>
      <c r="M14" s="96"/>
    </row>
    <row r="15" spans="1:13" ht="18.5" x14ac:dyDescent="0.45">
      <c r="A15" s="69" t="s">
        <v>536</v>
      </c>
      <c r="B15" s="69" t="s">
        <v>537</v>
      </c>
      <c r="C15" s="70">
        <v>44469</v>
      </c>
      <c r="D15" s="80">
        <v>1309137</v>
      </c>
      <c r="I15" s="68"/>
      <c r="J15" s="95"/>
      <c r="K15" s="95"/>
      <c r="L15" s="95"/>
      <c r="M15" s="96"/>
    </row>
    <row r="16" spans="1:13" x14ac:dyDescent="0.35">
      <c r="A16" s="69" t="s">
        <v>545</v>
      </c>
      <c r="B16" s="69" t="s">
        <v>540</v>
      </c>
      <c r="C16" s="70">
        <v>44469</v>
      </c>
      <c r="D16" s="80">
        <v>1280710</v>
      </c>
      <c r="J16" s="95"/>
      <c r="K16" s="95"/>
      <c r="L16" s="95"/>
      <c r="M16" s="96"/>
    </row>
    <row r="17" spans="1:13" x14ac:dyDescent="0.35">
      <c r="A17" s="69" t="s">
        <v>544</v>
      </c>
      <c r="B17" s="69" t="s">
        <v>537</v>
      </c>
      <c r="C17" s="70">
        <v>44377</v>
      </c>
      <c r="D17" s="80">
        <v>1269010</v>
      </c>
      <c r="J17" s="95"/>
      <c r="K17" s="95"/>
      <c r="L17" s="95"/>
      <c r="M17" s="96"/>
    </row>
    <row r="18" spans="1:13" x14ac:dyDescent="0.35">
      <c r="A18" s="69" t="s">
        <v>546</v>
      </c>
      <c r="B18" s="69" t="s">
        <v>537</v>
      </c>
      <c r="C18" s="70">
        <v>44469</v>
      </c>
      <c r="D18" s="80">
        <v>1267870</v>
      </c>
    </row>
    <row r="19" spans="1:13" x14ac:dyDescent="0.35">
      <c r="A19" s="69" t="s">
        <v>546</v>
      </c>
      <c r="B19" s="69" t="s">
        <v>541</v>
      </c>
      <c r="C19" s="70">
        <v>44469</v>
      </c>
      <c r="D19" s="80">
        <v>1261584</v>
      </c>
    </row>
    <row r="20" spans="1:13" x14ac:dyDescent="0.35">
      <c r="A20" s="69" t="s">
        <v>545</v>
      </c>
      <c r="B20" s="69" t="s">
        <v>538</v>
      </c>
      <c r="C20" s="70">
        <v>44286</v>
      </c>
      <c r="D20" s="80">
        <v>1250695</v>
      </c>
    </row>
    <row r="21" spans="1:13" x14ac:dyDescent="0.35">
      <c r="A21" s="69" t="s">
        <v>536</v>
      </c>
      <c r="B21" s="69" t="s">
        <v>537</v>
      </c>
      <c r="C21" s="70">
        <v>44286</v>
      </c>
      <c r="D21" s="80">
        <v>1242677</v>
      </c>
    </row>
    <row r="22" spans="1:13" x14ac:dyDescent="0.35">
      <c r="A22" s="69" t="s">
        <v>544</v>
      </c>
      <c r="B22" s="69" t="s">
        <v>540</v>
      </c>
      <c r="C22" s="70">
        <v>44286</v>
      </c>
      <c r="D22" s="80">
        <v>1227391</v>
      </c>
    </row>
    <row r="23" spans="1:13" x14ac:dyDescent="0.35">
      <c r="A23" s="69" t="s">
        <v>536</v>
      </c>
      <c r="B23" s="69" t="s">
        <v>538</v>
      </c>
      <c r="C23" s="70">
        <v>44469</v>
      </c>
      <c r="D23" s="80">
        <v>1216894</v>
      </c>
    </row>
    <row r="24" spans="1:13" x14ac:dyDescent="0.35">
      <c r="A24" s="69" t="s">
        <v>545</v>
      </c>
      <c r="B24" s="69" t="s">
        <v>541</v>
      </c>
      <c r="C24" s="70">
        <v>44286</v>
      </c>
      <c r="D24" s="80">
        <v>1213455</v>
      </c>
    </row>
    <row r="25" spans="1:13" x14ac:dyDescent="0.35">
      <c r="A25" s="69" t="s">
        <v>544</v>
      </c>
      <c r="B25" s="69" t="s">
        <v>538</v>
      </c>
      <c r="C25" s="70">
        <v>44286</v>
      </c>
      <c r="D25" s="80">
        <v>1191364</v>
      </c>
    </row>
    <row r="26" spans="1:13" x14ac:dyDescent="0.35">
      <c r="A26" s="69" t="s">
        <v>545</v>
      </c>
      <c r="B26" s="69" t="s">
        <v>537</v>
      </c>
      <c r="C26" s="70">
        <v>44377</v>
      </c>
      <c r="D26" s="80">
        <v>1164510</v>
      </c>
    </row>
    <row r="27" spans="1:13" x14ac:dyDescent="0.35">
      <c r="A27" s="69" t="s">
        <v>545</v>
      </c>
      <c r="B27" s="69" t="s">
        <v>538</v>
      </c>
      <c r="C27" s="70">
        <v>44377</v>
      </c>
      <c r="D27" s="80">
        <v>1163870</v>
      </c>
    </row>
    <row r="28" spans="1:13" x14ac:dyDescent="0.35">
      <c r="A28" s="69" t="s">
        <v>546</v>
      </c>
      <c r="B28" s="69" t="s">
        <v>540</v>
      </c>
      <c r="C28" s="70">
        <v>44286</v>
      </c>
      <c r="D28" s="80">
        <v>1141777</v>
      </c>
    </row>
    <row r="29" spans="1:13" x14ac:dyDescent="0.35">
      <c r="A29" s="69" t="s">
        <v>536</v>
      </c>
      <c r="B29" s="69" t="s">
        <v>541</v>
      </c>
      <c r="C29" s="70">
        <v>44286</v>
      </c>
      <c r="D29" s="80">
        <v>1104078</v>
      </c>
    </row>
    <row r="30" spans="1:13" x14ac:dyDescent="0.35">
      <c r="A30" s="69" t="s">
        <v>545</v>
      </c>
      <c r="B30" s="69" t="s">
        <v>537</v>
      </c>
      <c r="C30" s="70">
        <v>44286</v>
      </c>
      <c r="D30" s="80">
        <v>1068137</v>
      </c>
    </row>
    <row r="31" spans="1:13" x14ac:dyDescent="0.35">
      <c r="A31" s="69" t="s">
        <v>546</v>
      </c>
      <c r="B31" s="69" t="s">
        <v>537</v>
      </c>
      <c r="C31" s="70">
        <v>44377</v>
      </c>
      <c r="D31" s="80">
        <v>1064145</v>
      </c>
    </row>
    <row r="32" spans="1:13" x14ac:dyDescent="0.35">
      <c r="A32" s="69" t="s">
        <v>545</v>
      </c>
      <c r="B32" s="69" t="s">
        <v>541</v>
      </c>
      <c r="C32" s="70">
        <v>44469</v>
      </c>
      <c r="D32" s="80">
        <v>1023357</v>
      </c>
    </row>
    <row r="33" spans="1:4" x14ac:dyDescent="0.35">
      <c r="A33" s="69" t="s">
        <v>546</v>
      </c>
      <c r="B33" s="69" t="s">
        <v>538</v>
      </c>
      <c r="C33" s="70">
        <v>44469</v>
      </c>
      <c r="D33" s="80">
        <v>1013266</v>
      </c>
    </row>
    <row r="34" spans="1:4" x14ac:dyDescent="0.35">
      <c r="A34" s="69" t="s">
        <v>544</v>
      </c>
      <c r="B34" s="69" t="s">
        <v>538</v>
      </c>
      <c r="C34" s="70">
        <v>44377</v>
      </c>
      <c r="D34" s="80">
        <v>994590</v>
      </c>
    </row>
    <row r="35" spans="1:4" x14ac:dyDescent="0.35">
      <c r="A35" s="69" t="s">
        <v>546</v>
      </c>
      <c r="B35" s="69" t="s">
        <v>538</v>
      </c>
      <c r="C35" s="70">
        <v>44286</v>
      </c>
      <c r="D35" s="80">
        <v>970517</v>
      </c>
    </row>
    <row r="36" spans="1:4" x14ac:dyDescent="0.35">
      <c r="A36" s="69" t="s">
        <v>544</v>
      </c>
      <c r="B36" s="69" t="s">
        <v>537</v>
      </c>
      <c r="C36" s="70">
        <v>44469</v>
      </c>
      <c r="D36" s="80">
        <v>962731</v>
      </c>
    </row>
    <row r="37" spans="1:4" x14ac:dyDescent="0.35">
      <c r="A37" s="69" t="s">
        <v>546</v>
      </c>
      <c r="B37" s="69" t="s">
        <v>538</v>
      </c>
      <c r="C37" s="70">
        <v>44377</v>
      </c>
      <c r="D37" s="80">
        <v>955424</v>
      </c>
    </row>
    <row r="38" spans="1:4" x14ac:dyDescent="0.35">
      <c r="A38" s="69" t="s">
        <v>544</v>
      </c>
      <c r="B38" s="69" t="s">
        <v>538</v>
      </c>
      <c r="C38" s="70">
        <v>44469</v>
      </c>
      <c r="D38" s="80">
        <v>953786</v>
      </c>
    </row>
    <row r="39" spans="1:4" x14ac:dyDescent="0.35">
      <c r="A39" s="69" t="s">
        <v>536</v>
      </c>
      <c r="B39" s="69" t="s">
        <v>541</v>
      </c>
      <c r="C39" s="70">
        <v>44377</v>
      </c>
      <c r="D39" s="80">
        <v>945886</v>
      </c>
    </row>
    <row r="40" spans="1:4" x14ac:dyDescent="0.35">
      <c r="A40" s="69" t="s">
        <v>536</v>
      </c>
      <c r="B40" s="69" t="s">
        <v>538</v>
      </c>
      <c r="C40" s="70">
        <v>44286</v>
      </c>
      <c r="D40" s="80">
        <v>921439</v>
      </c>
    </row>
    <row r="41" spans="1:4" x14ac:dyDescent="0.35">
      <c r="A41" s="69" t="s">
        <v>545</v>
      </c>
      <c r="B41" s="69" t="s">
        <v>537</v>
      </c>
      <c r="C41" s="70">
        <v>44469</v>
      </c>
      <c r="D41" s="80">
        <v>913945</v>
      </c>
    </row>
    <row r="42" spans="1:4" x14ac:dyDescent="0.35">
      <c r="A42" s="69" t="s">
        <v>544</v>
      </c>
      <c r="B42" s="69" t="s">
        <v>537</v>
      </c>
      <c r="C42" s="70">
        <v>44286</v>
      </c>
      <c r="D42" s="80">
        <v>907526</v>
      </c>
    </row>
    <row r="43" spans="1:4" x14ac:dyDescent="0.35">
      <c r="A43" s="69" t="s">
        <v>545</v>
      </c>
      <c r="B43" s="69" t="s">
        <v>540</v>
      </c>
      <c r="C43" s="70">
        <v>44377</v>
      </c>
      <c r="D43" s="80">
        <v>906880</v>
      </c>
    </row>
    <row r="44" spans="1:4" x14ac:dyDescent="0.35">
      <c r="A44" s="69" t="s">
        <v>536</v>
      </c>
      <c r="B44" s="69" t="s">
        <v>540</v>
      </c>
      <c r="C44" s="70">
        <v>44377</v>
      </c>
      <c r="D44" s="80">
        <v>906792</v>
      </c>
    </row>
    <row r="45" spans="1:4" x14ac:dyDescent="0.35">
      <c r="A45" s="69" t="s">
        <v>544</v>
      </c>
      <c r="B45" s="69" t="s">
        <v>541</v>
      </c>
      <c r="C45" s="70">
        <v>44377</v>
      </c>
      <c r="D45" s="80">
        <v>904338</v>
      </c>
    </row>
    <row r="46" spans="1:4" x14ac:dyDescent="0.35">
      <c r="A46" s="69" t="s">
        <v>546</v>
      </c>
      <c r="B46" s="69" t="s">
        <v>540</v>
      </c>
      <c r="C46" s="70">
        <v>44377</v>
      </c>
      <c r="D46" s="80">
        <v>903006</v>
      </c>
    </row>
    <row r="47" spans="1:4" x14ac:dyDescent="0.35">
      <c r="A47" s="69" t="s">
        <v>545</v>
      </c>
      <c r="B47" s="69" t="s">
        <v>540</v>
      </c>
      <c r="C47" s="70">
        <v>44286</v>
      </c>
      <c r="D47" s="80">
        <v>898949</v>
      </c>
    </row>
    <row r="48" spans="1:4" x14ac:dyDescent="0.35">
      <c r="A48" s="69" t="s">
        <v>544</v>
      </c>
      <c r="B48" s="69" t="s">
        <v>540</v>
      </c>
      <c r="C48" s="70">
        <v>44377</v>
      </c>
      <c r="D48" s="80">
        <v>894997</v>
      </c>
    </row>
    <row r="49" spans="1:4" x14ac:dyDescent="0.35">
      <c r="A49" s="69" t="s">
        <v>545</v>
      </c>
      <c r="B49" s="69" t="s">
        <v>541</v>
      </c>
      <c r="C49" s="70">
        <v>44377</v>
      </c>
      <c r="D49" s="80">
        <v>894539</v>
      </c>
    </row>
    <row r="50" spans="1:4" x14ac:dyDescent="0.35">
      <c r="A50" s="69" t="s">
        <v>536</v>
      </c>
      <c r="B50" s="69" t="s">
        <v>537</v>
      </c>
      <c r="C50" s="70">
        <v>44377</v>
      </c>
      <c r="D50" s="80">
        <v>856808</v>
      </c>
    </row>
    <row r="51" spans="1:4" x14ac:dyDescent="0.35">
      <c r="A51" s="69" t="s">
        <v>546</v>
      </c>
      <c r="B51" s="69" t="s">
        <v>541</v>
      </c>
      <c r="C51" s="70">
        <v>44286</v>
      </c>
      <c r="D51" s="80">
        <v>856208</v>
      </c>
    </row>
    <row r="52" spans="1:4" x14ac:dyDescent="0.35">
      <c r="A52" s="114"/>
      <c r="B52" s="114"/>
      <c r="C52" s="115"/>
      <c r="D52" s="116">
        <f>SUM(D4:D51)</f>
        <v>54548843</v>
      </c>
    </row>
  </sheetData>
  <mergeCells count="10">
    <mergeCell ref="J3:M3"/>
    <mergeCell ref="J4:M4"/>
    <mergeCell ref="J6:M6"/>
    <mergeCell ref="J7:M7"/>
    <mergeCell ref="J8:M8"/>
    <mergeCell ref="J11:L11"/>
    <mergeCell ref="J12:L12"/>
    <mergeCell ref="J13:L17"/>
    <mergeCell ref="M13:M17"/>
    <mergeCell ref="J10:L10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5707-1937-407F-97DC-E43FBE733266}">
  <dimension ref="A3:B15"/>
  <sheetViews>
    <sheetView zoomScale="93" workbookViewId="0">
      <selection activeCell="B6" sqref="B6"/>
    </sheetView>
  </sheetViews>
  <sheetFormatPr defaultRowHeight="16" x14ac:dyDescent="0.4"/>
  <cols>
    <col min="1" max="1" width="12.7109375" bestFit="1" customWidth="1"/>
    <col min="2" max="2" width="22.0703125" bestFit="1" customWidth="1"/>
  </cols>
  <sheetData>
    <row r="3" spans="1:2" x14ac:dyDescent="0.4">
      <c r="A3" s="75" t="s">
        <v>548</v>
      </c>
      <c r="B3" t="s">
        <v>556</v>
      </c>
    </row>
    <row r="4" spans="1:2" x14ac:dyDescent="0.4">
      <c r="A4" s="76" t="s">
        <v>540</v>
      </c>
      <c r="B4" s="102">
        <v>13676863</v>
      </c>
    </row>
    <row r="5" spans="1:2" x14ac:dyDescent="0.4">
      <c r="A5" s="76" t="s">
        <v>538</v>
      </c>
      <c r="B5" s="102">
        <v>13522646</v>
      </c>
    </row>
    <row r="6" spans="1:2" x14ac:dyDescent="0.4">
      <c r="A6" s="76" t="s">
        <v>541</v>
      </c>
      <c r="B6" s="102">
        <v>13823569</v>
      </c>
    </row>
    <row r="7" spans="1:2" x14ac:dyDescent="0.4">
      <c r="A7" s="76" t="s">
        <v>537</v>
      </c>
      <c r="B7" s="102">
        <v>13525765</v>
      </c>
    </row>
    <row r="8" spans="1:2" x14ac:dyDescent="0.4">
      <c r="A8" s="76" t="s">
        <v>549</v>
      </c>
      <c r="B8" s="102">
        <v>54548843</v>
      </c>
    </row>
    <row r="10" spans="1:2" x14ac:dyDescent="0.4">
      <c r="A10" s="75" t="s">
        <v>548</v>
      </c>
      <c r="B10" t="s">
        <v>556</v>
      </c>
    </row>
    <row r="11" spans="1:2" x14ac:dyDescent="0.4">
      <c r="A11" s="76" t="s">
        <v>536</v>
      </c>
      <c r="B11" s="102">
        <v>14065763</v>
      </c>
    </row>
    <row r="12" spans="1:2" x14ac:dyDescent="0.4">
      <c r="A12" s="76" t="s">
        <v>546</v>
      </c>
      <c r="B12" s="102">
        <v>13769681</v>
      </c>
    </row>
    <row r="13" spans="1:2" x14ac:dyDescent="0.4">
      <c r="A13" s="76" t="s">
        <v>544</v>
      </c>
      <c r="B13" s="102">
        <v>13493482</v>
      </c>
    </row>
    <row r="14" spans="1:2" x14ac:dyDescent="0.4">
      <c r="A14" s="76" t="s">
        <v>545</v>
      </c>
      <c r="B14" s="102">
        <v>13219917</v>
      </c>
    </row>
    <row r="15" spans="1:2" x14ac:dyDescent="0.4">
      <c r="A15" s="76" t="s">
        <v>549</v>
      </c>
      <c r="B15" s="102">
        <v>54548843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5623"/>
  </sheetPr>
  <dimension ref="A1:ER270"/>
  <sheetViews>
    <sheetView zoomScale="64" zoomScaleNormal="110" workbookViewId="0">
      <selection activeCell="H16" sqref="H16"/>
    </sheetView>
  </sheetViews>
  <sheetFormatPr defaultColWidth="7.2109375" defaultRowHeight="16" x14ac:dyDescent="0.4"/>
  <cols>
    <col min="1" max="1" width="7.640625" style="5" bestFit="1" customWidth="1"/>
    <col min="2" max="2" width="13.42578125" style="6" customWidth="1"/>
    <col min="3" max="3" width="8.85546875" style="5" bestFit="1" customWidth="1"/>
    <col min="4" max="4" width="12.0703125" style="5" customWidth="1"/>
    <col min="5" max="5" width="10.5703125" style="5" customWidth="1"/>
    <col min="6" max="6" width="11.2109375" style="5" customWidth="1"/>
    <col min="7" max="8" width="7.2109375" style="5"/>
    <col min="9" max="9" width="13.78515625" style="5" bestFit="1" customWidth="1"/>
    <col min="10" max="10" width="21.35546875" style="5" bestFit="1" customWidth="1"/>
    <col min="11" max="12" width="8" style="5" bestFit="1" customWidth="1"/>
    <col min="13" max="13" width="13.140625" style="5" bestFit="1" customWidth="1"/>
    <col min="14" max="14" width="11" style="5" bestFit="1" customWidth="1"/>
    <col min="15" max="15" width="8" style="5" bestFit="1" customWidth="1"/>
    <col min="16" max="16" width="12" style="5" bestFit="1" customWidth="1"/>
    <col min="17" max="26" width="8" style="5" bestFit="1" customWidth="1"/>
    <col min="27" max="27" width="7" style="5" bestFit="1" customWidth="1"/>
    <col min="28" max="31" width="8" style="5" bestFit="1" customWidth="1"/>
    <col min="32" max="32" width="15.140625" style="5" bestFit="1" customWidth="1"/>
    <col min="33" max="35" width="9" style="5" bestFit="1" customWidth="1"/>
    <col min="36" max="36" width="8" style="5" bestFit="1" customWidth="1"/>
    <col min="37" max="39" width="9" style="5" bestFit="1" customWidth="1"/>
    <col min="40" max="46" width="8" style="5" bestFit="1" customWidth="1"/>
    <col min="47" max="47" width="7" style="5" bestFit="1" customWidth="1"/>
    <col min="48" max="54" width="8" style="5" bestFit="1" customWidth="1"/>
    <col min="55" max="55" width="13.140625" style="5" bestFit="1" customWidth="1"/>
    <col min="56" max="56" width="8.5" style="5" bestFit="1" customWidth="1"/>
    <col min="57" max="62" width="9" style="5" bestFit="1" customWidth="1"/>
    <col min="63" max="66" width="8" style="5" bestFit="1" customWidth="1"/>
    <col min="67" max="67" width="7" style="5" bestFit="1" customWidth="1"/>
    <col min="68" max="77" width="8" style="5" bestFit="1" customWidth="1"/>
    <col min="78" max="78" width="13.140625" style="5" bestFit="1" customWidth="1"/>
    <col min="79" max="79" width="14.5703125" style="5" bestFit="1" customWidth="1"/>
    <col min="80" max="84" width="9" style="5" bestFit="1" customWidth="1"/>
    <col min="85" max="94" width="8" style="5" bestFit="1" customWidth="1"/>
    <col min="95" max="95" width="7" style="5" bestFit="1" customWidth="1"/>
    <col min="96" max="100" width="8" style="5" bestFit="1" customWidth="1"/>
    <col min="101" max="101" width="19.28515625" style="5" bestFit="1" customWidth="1"/>
    <col min="102" max="102" width="12.5" style="5" bestFit="1" customWidth="1"/>
    <col min="103" max="103" width="9" style="5" bestFit="1" customWidth="1"/>
    <col min="104" max="104" width="8" style="5" bestFit="1" customWidth="1"/>
    <col min="105" max="108" width="9" style="5" bestFit="1" customWidth="1"/>
    <col min="109" max="114" width="8" style="5" bestFit="1" customWidth="1"/>
    <col min="115" max="115" width="7" style="5" bestFit="1" customWidth="1"/>
    <col min="116" max="123" width="8" style="5" bestFit="1" customWidth="1"/>
    <col min="124" max="124" width="17.28515625" style="5" bestFit="1" customWidth="1"/>
    <col min="125" max="125" width="9.5" style="5" bestFit="1" customWidth="1"/>
    <col min="126" max="129" width="9" style="5" bestFit="1" customWidth="1"/>
    <col min="130" max="132" width="8" style="5" bestFit="1" customWidth="1"/>
    <col min="133" max="133" width="7" style="5" bestFit="1" customWidth="1"/>
    <col min="134" max="143" width="8" style="5" bestFit="1" customWidth="1"/>
    <col min="144" max="144" width="7" style="5" bestFit="1" customWidth="1"/>
    <col min="145" max="146" width="8" style="5" bestFit="1" customWidth="1"/>
    <col min="147" max="147" width="14.140625" style="5" bestFit="1" customWidth="1"/>
    <col min="148" max="148" width="12" style="5" bestFit="1" customWidth="1"/>
    <col min="149" max="16384" width="7.2109375" style="5"/>
  </cols>
  <sheetData>
    <row r="1" spans="1:148" ht="18.5" x14ac:dyDescent="0.45">
      <c r="A1" s="7" t="s">
        <v>125</v>
      </c>
      <c r="B1" s="8" t="s">
        <v>126</v>
      </c>
      <c r="C1" s="7" t="s">
        <v>127</v>
      </c>
      <c r="D1" s="7" t="s">
        <v>128</v>
      </c>
      <c r="E1" s="7" t="s">
        <v>129</v>
      </c>
      <c r="F1" s="7" t="s">
        <v>130</v>
      </c>
    </row>
    <row r="2" spans="1:148" ht="15.5" x14ac:dyDescent="0.35">
      <c r="A2" s="9" t="s">
        <v>141</v>
      </c>
      <c r="B2" s="10">
        <v>133250</v>
      </c>
      <c r="C2" s="9" t="s">
        <v>142</v>
      </c>
      <c r="D2" s="11">
        <v>2665</v>
      </c>
      <c r="E2" s="9">
        <v>3</v>
      </c>
      <c r="F2" s="9">
        <v>2</v>
      </c>
    </row>
    <row r="3" spans="1:148" ht="15.5" x14ac:dyDescent="0.35">
      <c r="A3" s="9" t="s">
        <v>150</v>
      </c>
      <c r="B3" s="10">
        <v>137250</v>
      </c>
      <c r="C3" s="9" t="s">
        <v>142</v>
      </c>
      <c r="D3" s="11">
        <v>2745</v>
      </c>
      <c r="E3" s="9">
        <v>4</v>
      </c>
      <c r="F3" s="9">
        <v>3</v>
      </c>
    </row>
    <row r="4" spans="1:148" ht="15.5" x14ac:dyDescent="0.35">
      <c r="A4" s="9" t="s">
        <v>156</v>
      </c>
      <c r="B4" s="10">
        <v>155250</v>
      </c>
      <c r="C4" s="9" t="s">
        <v>142</v>
      </c>
      <c r="D4" s="11">
        <v>3105</v>
      </c>
      <c r="E4" s="9">
        <v>4</v>
      </c>
      <c r="F4" s="9">
        <v>2</v>
      </c>
    </row>
    <row r="5" spans="1:148" x14ac:dyDescent="0.35">
      <c r="A5" s="9" t="s">
        <v>163</v>
      </c>
      <c r="B5" s="10">
        <v>100250</v>
      </c>
      <c r="C5" s="9" t="s">
        <v>142</v>
      </c>
      <c r="D5" s="11">
        <v>2005</v>
      </c>
      <c r="E5" s="9">
        <v>3</v>
      </c>
      <c r="F5" s="9">
        <v>1</v>
      </c>
      <c r="I5" s="75" t="s">
        <v>548</v>
      </c>
      <c r="J5" t="s">
        <v>562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</row>
    <row r="6" spans="1:148" x14ac:dyDescent="0.35">
      <c r="A6" s="9" t="s">
        <v>169</v>
      </c>
      <c r="B6" s="10">
        <v>124250</v>
      </c>
      <c r="C6" s="9" t="s">
        <v>142</v>
      </c>
      <c r="D6" s="11">
        <v>2485</v>
      </c>
      <c r="E6" s="9">
        <v>3</v>
      </c>
      <c r="F6" s="9">
        <v>3</v>
      </c>
      <c r="I6" s="76" t="s">
        <v>142</v>
      </c>
      <c r="J6">
        <v>2737750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</row>
    <row r="7" spans="1:148" x14ac:dyDescent="0.35">
      <c r="A7" s="9" t="s">
        <v>175</v>
      </c>
      <c r="B7" s="10">
        <v>95000</v>
      </c>
      <c r="C7" s="9" t="s">
        <v>142</v>
      </c>
      <c r="D7" s="11">
        <v>1900</v>
      </c>
      <c r="E7" s="9">
        <v>2</v>
      </c>
      <c r="F7" s="9">
        <v>2</v>
      </c>
      <c r="I7" s="76" t="s">
        <v>139</v>
      </c>
      <c r="J7">
        <v>2787750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</row>
    <row r="8" spans="1:148" x14ac:dyDescent="0.35">
      <c r="A8" s="9" t="s">
        <v>181</v>
      </c>
      <c r="B8" s="10">
        <v>132000</v>
      </c>
      <c r="C8" s="9" t="s">
        <v>142</v>
      </c>
      <c r="D8" s="11">
        <v>2640</v>
      </c>
      <c r="E8" s="9">
        <v>3</v>
      </c>
      <c r="F8" s="9">
        <v>1</v>
      </c>
      <c r="I8" s="76" t="s">
        <v>134</v>
      </c>
      <c r="J8">
        <v>2625750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</row>
    <row r="9" spans="1:148" x14ac:dyDescent="0.35">
      <c r="A9" s="9" t="s">
        <v>182</v>
      </c>
      <c r="B9" s="10">
        <v>119000</v>
      </c>
      <c r="C9" s="9" t="s">
        <v>142</v>
      </c>
      <c r="D9" s="11">
        <v>2380</v>
      </c>
      <c r="E9" s="9">
        <v>3</v>
      </c>
      <c r="F9" s="9">
        <v>2</v>
      </c>
      <c r="I9" s="76" t="s">
        <v>132</v>
      </c>
      <c r="J9">
        <v>2657750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</row>
    <row r="10" spans="1:148" x14ac:dyDescent="0.35">
      <c r="A10" s="9" t="s">
        <v>188</v>
      </c>
      <c r="B10" s="10">
        <v>143000</v>
      </c>
      <c r="C10" s="9" t="s">
        <v>142</v>
      </c>
      <c r="D10" s="11">
        <v>2860</v>
      </c>
      <c r="E10" s="9">
        <v>3</v>
      </c>
      <c r="F10" s="9">
        <v>2</v>
      </c>
      <c r="I10" s="76" t="s">
        <v>137</v>
      </c>
      <c r="J10">
        <v>2706750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</row>
    <row r="11" spans="1:148" x14ac:dyDescent="0.35">
      <c r="A11" s="9" t="s">
        <v>195</v>
      </c>
      <c r="B11" s="10">
        <v>142500</v>
      </c>
      <c r="C11" s="9" t="s">
        <v>142</v>
      </c>
      <c r="D11" s="11">
        <v>2850</v>
      </c>
      <c r="E11" s="9">
        <v>3</v>
      </c>
      <c r="F11" s="9">
        <v>2</v>
      </c>
      <c r="I11" s="76" t="s">
        <v>144</v>
      </c>
      <c r="J11">
        <v>2817750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</row>
    <row r="12" spans="1:148" x14ac:dyDescent="0.35">
      <c r="A12" s="9" t="s">
        <v>201</v>
      </c>
      <c r="B12" s="10">
        <v>84500</v>
      </c>
      <c r="C12" s="9" t="s">
        <v>142</v>
      </c>
      <c r="D12" s="11">
        <v>1690</v>
      </c>
      <c r="E12" s="9">
        <v>4</v>
      </c>
      <c r="F12" s="9">
        <v>3</v>
      </c>
      <c r="I12" s="76" t="s">
        <v>549</v>
      </c>
      <c r="J12">
        <v>16333500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</row>
    <row r="13" spans="1:148" x14ac:dyDescent="0.35">
      <c r="A13" s="9" t="s">
        <v>208</v>
      </c>
      <c r="B13" s="10">
        <v>108500</v>
      </c>
      <c r="C13" s="9" t="s">
        <v>142</v>
      </c>
      <c r="D13" s="11">
        <v>2170</v>
      </c>
      <c r="E13" s="9">
        <v>3</v>
      </c>
      <c r="F13" s="9">
        <v>2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</row>
    <row r="14" spans="1:148" x14ac:dyDescent="0.35">
      <c r="A14" s="9" t="s">
        <v>215</v>
      </c>
      <c r="B14" s="10">
        <v>132500</v>
      </c>
      <c r="C14" s="9" t="s">
        <v>142</v>
      </c>
      <c r="D14" s="11">
        <v>2650</v>
      </c>
      <c r="E14" s="9">
        <v>4</v>
      </c>
      <c r="F14" s="9">
        <v>3</v>
      </c>
      <c r="I14"/>
      <c r="J14"/>
      <c r="K14"/>
      <c r="L14"/>
      <c r="M14"/>
      <c r="N14"/>
      <c r="O14"/>
      <c r="P14"/>
    </row>
    <row r="15" spans="1:148" x14ac:dyDescent="0.35">
      <c r="A15" s="9" t="s">
        <v>221</v>
      </c>
      <c r="B15" s="10">
        <v>132750</v>
      </c>
      <c r="C15" s="9" t="s">
        <v>142</v>
      </c>
      <c r="D15" s="11">
        <v>2655</v>
      </c>
      <c r="E15" s="9">
        <v>4</v>
      </c>
      <c r="F15" s="9">
        <v>2</v>
      </c>
      <c r="I15"/>
      <c r="J15"/>
      <c r="K15"/>
      <c r="L15"/>
      <c r="M15"/>
      <c r="N15"/>
      <c r="O15"/>
      <c r="P15"/>
    </row>
    <row r="16" spans="1:148" x14ac:dyDescent="0.35">
      <c r="A16" s="9" t="s">
        <v>228</v>
      </c>
      <c r="B16" s="10">
        <v>150750</v>
      </c>
      <c r="C16" s="9" t="s">
        <v>142</v>
      </c>
      <c r="D16" s="11">
        <v>3015</v>
      </c>
      <c r="E16" s="9">
        <v>3</v>
      </c>
      <c r="F16" s="9">
        <v>1</v>
      </c>
      <c r="I16"/>
      <c r="J16"/>
      <c r="K16"/>
      <c r="L16"/>
      <c r="M16"/>
      <c r="N16"/>
      <c r="O16"/>
      <c r="P16"/>
    </row>
    <row r="17" spans="1:16" x14ac:dyDescent="0.35">
      <c r="A17" s="9" t="s">
        <v>234</v>
      </c>
      <c r="B17" s="10">
        <v>95750</v>
      </c>
      <c r="C17" s="9" t="s">
        <v>142</v>
      </c>
      <c r="D17" s="11">
        <v>1915</v>
      </c>
      <c r="E17" s="9">
        <v>3</v>
      </c>
      <c r="F17" s="9">
        <v>3</v>
      </c>
      <c r="I17"/>
      <c r="J17"/>
      <c r="K17"/>
      <c r="L17"/>
      <c r="M17"/>
      <c r="N17"/>
      <c r="O17"/>
      <c r="P17"/>
    </row>
    <row r="18" spans="1:16" x14ac:dyDescent="0.35">
      <c r="A18" s="9" t="s">
        <v>241</v>
      </c>
      <c r="B18" s="10">
        <v>119750</v>
      </c>
      <c r="C18" s="9" t="s">
        <v>142</v>
      </c>
      <c r="D18" s="11">
        <v>2395</v>
      </c>
      <c r="E18" s="9">
        <v>2</v>
      </c>
      <c r="F18" s="9">
        <v>2</v>
      </c>
      <c r="I18"/>
      <c r="J18"/>
      <c r="K18"/>
      <c r="L18"/>
      <c r="M18"/>
      <c r="N18"/>
      <c r="O18"/>
      <c r="P18"/>
    </row>
    <row r="19" spans="1:16" x14ac:dyDescent="0.35">
      <c r="A19" s="9" t="s">
        <v>247</v>
      </c>
      <c r="B19" s="10">
        <v>150000</v>
      </c>
      <c r="C19" s="9" t="s">
        <v>142</v>
      </c>
      <c r="D19" s="11">
        <v>3000</v>
      </c>
      <c r="E19" s="9">
        <v>3</v>
      </c>
      <c r="F19" s="9">
        <v>3</v>
      </c>
      <c r="I19"/>
      <c r="J19"/>
      <c r="K19"/>
      <c r="L19"/>
      <c r="M19"/>
      <c r="N19"/>
      <c r="O19"/>
      <c r="P19"/>
    </row>
    <row r="20" spans="1:16" x14ac:dyDescent="0.35">
      <c r="A20" s="9" t="s">
        <v>248</v>
      </c>
      <c r="B20" s="10">
        <v>143750</v>
      </c>
      <c r="C20" s="9" t="s">
        <v>142</v>
      </c>
      <c r="D20" s="11">
        <v>2875</v>
      </c>
      <c r="E20" s="9">
        <v>3</v>
      </c>
      <c r="F20" s="9">
        <v>3</v>
      </c>
      <c r="I20"/>
      <c r="J20"/>
      <c r="K20"/>
      <c r="L20"/>
      <c r="M20"/>
      <c r="N20"/>
      <c r="O20"/>
      <c r="P20"/>
    </row>
    <row r="21" spans="1:16" x14ac:dyDescent="0.35">
      <c r="A21" s="9" t="s">
        <v>254</v>
      </c>
      <c r="B21" s="10">
        <v>143250</v>
      </c>
      <c r="C21" s="9" t="s">
        <v>142</v>
      </c>
      <c r="D21" s="11">
        <v>2865</v>
      </c>
      <c r="E21" s="9">
        <v>3</v>
      </c>
      <c r="F21" s="9">
        <v>2</v>
      </c>
      <c r="I21"/>
      <c r="J21"/>
      <c r="K21"/>
      <c r="L21"/>
      <c r="M21"/>
      <c r="N21"/>
      <c r="O21"/>
      <c r="P21"/>
    </row>
    <row r="22" spans="1:16" x14ac:dyDescent="0.35">
      <c r="A22" s="9" t="s">
        <v>261</v>
      </c>
      <c r="B22" s="10">
        <v>85250</v>
      </c>
      <c r="C22" s="9" t="s">
        <v>142</v>
      </c>
      <c r="D22" s="11">
        <v>1705</v>
      </c>
      <c r="E22" s="9">
        <v>3</v>
      </c>
      <c r="F22" s="9">
        <v>2</v>
      </c>
      <c r="I22"/>
      <c r="J22"/>
      <c r="K22"/>
      <c r="L22"/>
      <c r="M22"/>
      <c r="N22"/>
      <c r="O22"/>
      <c r="P22"/>
    </row>
    <row r="23" spans="1:16" x14ac:dyDescent="0.35">
      <c r="A23" s="9" t="s">
        <v>267</v>
      </c>
      <c r="B23" s="10">
        <v>109250</v>
      </c>
      <c r="C23" s="9" t="s">
        <v>142</v>
      </c>
      <c r="D23" s="11">
        <v>2185</v>
      </c>
      <c r="E23" s="9">
        <v>4</v>
      </c>
      <c r="F23" s="9">
        <v>3</v>
      </c>
      <c r="I23"/>
      <c r="J23"/>
      <c r="K23"/>
      <c r="L23"/>
      <c r="M23"/>
      <c r="N23"/>
      <c r="O23"/>
      <c r="P23"/>
    </row>
    <row r="24" spans="1:16" x14ac:dyDescent="0.35">
      <c r="A24" s="9" t="s">
        <v>138</v>
      </c>
      <c r="B24" s="10">
        <v>125250</v>
      </c>
      <c r="C24" s="9" t="s">
        <v>139</v>
      </c>
      <c r="D24" s="11">
        <v>2505</v>
      </c>
      <c r="E24" s="9">
        <v>3</v>
      </c>
      <c r="F24" s="9">
        <v>1</v>
      </c>
      <c r="I24"/>
      <c r="J24"/>
      <c r="K24"/>
      <c r="L24"/>
      <c r="M24"/>
      <c r="N24"/>
      <c r="O24"/>
      <c r="P24"/>
    </row>
    <row r="25" spans="1:16" x14ac:dyDescent="0.35">
      <c r="A25" s="9" t="s">
        <v>147</v>
      </c>
      <c r="B25" s="10">
        <v>149250</v>
      </c>
      <c r="C25" s="9" t="s">
        <v>139</v>
      </c>
      <c r="D25" s="11">
        <v>2985</v>
      </c>
      <c r="E25" s="9">
        <v>3</v>
      </c>
      <c r="F25" s="9">
        <v>3</v>
      </c>
      <c r="I25"/>
      <c r="J25"/>
      <c r="K25"/>
      <c r="L25"/>
      <c r="M25"/>
      <c r="N25"/>
      <c r="O25"/>
      <c r="P25"/>
    </row>
    <row r="26" spans="1:16" x14ac:dyDescent="0.35">
      <c r="A26" s="9" t="s">
        <v>154</v>
      </c>
      <c r="B26" s="10">
        <v>149250</v>
      </c>
      <c r="C26" s="9" t="s">
        <v>139</v>
      </c>
      <c r="D26" s="11">
        <v>2985</v>
      </c>
      <c r="E26" s="9">
        <v>2</v>
      </c>
      <c r="F26" s="9">
        <v>2</v>
      </c>
      <c r="I26"/>
      <c r="J26"/>
      <c r="K26"/>
      <c r="L26"/>
      <c r="M26"/>
      <c r="N26"/>
      <c r="O26"/>
      <c r="P26"/>
    </row>
    <row r="27" spans="1:16" x14ac:dyDescent="0.35">
      <c r="A27" s="9" t="s">
        <v>160</v>
      </c>
      <c r="B27" s="10">
        <v>87000</v>
      </c>
      <c r="C27" s="9" t="s">
        <v>139</v>
      </c>
      <c r="D27" s="11">
        <v>1740</v>
      </c>
      <c r="E27" s="9">
        <v>3</v>
      </c>
      <c r="F27" s="9">
        <v>2</v>
      </c>
      <c r="I27"/>
      <c r="J27"/>
      <c r="K27"/>
      <c r="L27"/>
      <c r="M27"/>
      <c r="N27"/>
      <c r="O27"/>
      <c r="P27"/>
    </row>
    <row r="28" spans="1:16" x14ac:dyDescent="0.35">
      <c r="A28" s="9" t="s">
        <v>161</v>
      </c>
      <c r="B28" s="10">
        <v>92250</v>
      </c>
      <c r="C28" s="9" t="s">
        <v>139</v>
      </c>
      <c r="D28" s="11">
        <v>1845</v>
      </c>
      <c r="E28" s="9">
        <v>3</v>
      </c>
      <c r="F28" s="9">
        <v>3</v>
      </c>
      <c r="I28"/>
      <c r="J28"/>
      <c r="K28"/>
      <c r="L28"/>
      <c r="M28"/>
      <c r="N28"/>
      <c r="O28"/>
      <c r="P28"/>
    </row>
    <row r="29" spans="1:16" x14ac:dyDescent="0.35">
      <c r="A29" s="9" t="s">
        <v>167</v>
      </c>
      <c r="B29" s="10">
        <v>116250</v>
      </c>
      <c r="C29" s="9" t="s">
        <v>139</v>
      </c>
      <c r="D29" s="11">
        <v>2325</v>
      </c>
      <c r="E29" s="9">
        <v>3</v>
      </c>
      <c r="F29" s="9">
        <v>2</v>
      </c>
      <c r="I29"/>
      <c r="J29"/>
      <c r="K29"/>
      <c r="L29"/>
      <c r="M29"/>
      <c r="N29"/>
      <c r="O29"/>
      <c r="P29"/>
    </row>
    <row r="30" spans="1:16" x14ac:dyDescent="0.35">
      <c r="A30" s="9" t="s">
        <v>174</v>
      </c>
      <c r="B30" s="10">
        <v>140250</v>
      </c>
      <c r="C30" s="9" t="s">
        <v>139</v>
      </c>
      <c r="D30" s="11">
        <v>2805</v>
      </c>
      <c r="E30" s="9">
        <v>3</v>
      </c>
      <c r="F30" s="9">
        <v>2</v>
      </c>
      <c r="I30"/>
      <c r="J30"/>
      <c r="K30"/>
      <c r="L30"/>
      <c r="M30"/>
      <c r="N30"/>
      <c r="O30"/>
      <c r="P30"/>
    </row>
    <row r="31" spans="1:16" x14ac:dyDescent="0.35">
      <c r="A31" s="9" t="s">
        <v>179</v>
      </c>
      <c r="B31" s="10">
        <v>111000</v>
      </c>
      <c r="C31" s="9" t="s">
        <v>139</v>
      </c>
      <c r="D31" s="11">
        <v>2220</v>
      </c>
      <c r="E31" s="9">
        <v>4</v>
      </c>
      <c r="F31" s="9">
        <v>3</v>
      </c>
      <c r="I31"/>
      <c r="J31"/>
      <c r="K31"/>
      <c r="L31"/>
      <c r="M31"/>
      <c r="N31"/>
      <c r="O31"/>
      <c r="P31"/>
    </row>
    <row r="32" spans="1:16" x14ac:dyDescent="0.35">
      <c r="A32" s="9" t="s">
        <v>186</v>
      </c>
      <c r="B32" s="10">
        <v>135000</v>
      </c>
      <c r="C32" s="9" t="s">
        <v>139</v>
      </c>
      <c r="D32" s="11">
        <v>2700</v>
      </c>
      <c r="E32" s="9">
        <v>3</v>
      </c>
      <c r="F32" s="9">
        <v>2</v>
      </c>
      <c r="I32"/>
      <c r="J32"/>
      <c r="K32"/>
      <c r="L32"/>
      <c r="M32"/>
      <c r="N32"/>
      <c r="O32"/>
      <c r="P32"/>
    </row>
    <row r="33" spans="1:16" x14ac:dyDescent="0.35">
      <c r="A33" s="9" t="s">
        <v>193</v>
      </c>
      <c r="B33" s="10">
        <v>136500</v>
      </c>
      <c r="C33" s="9" t="s">
        <v>139</v>
      </c>
      <c r="D33" s="11">
        <v>2730</v>
      </c>
      <c r="E33" s="9">
        <v>4</v>
      </c>
      <c r="F33" s="9">
        <v>3</v>
      </c>
      <c r="I33"/>
      <c r="J33"/>
      <c r="K33"/>
      <c r="L33"/>
      <c r="M33"/>
      <c r="N33"/>
      <c r="O33"/>
      <c r="P33"/>
    </row>
    <row r="34" spans="1:16" x14ac:dyDescent="0.35">
      <c r="A34" s="9" t="s">
        <v>199</v>
      </c>
      <c r="B34" s="10">
        <v>154500</v>
      </c>
      <c r="C34" s="9" t="s">
        <v>139</v>
      </c>
      <c r="D34" s="11">
        <v>3090</v>
      </c>
      <c r="E34" s="9">
        <v>4</v>
      </c>
      <c r="F34" s="9">
        <v>2</v>
      </c>
      <c r="I34"/>
      <c r="J34"/>
      <c r="K34"/>
      <c r="L34"/>
      <c r="M34"/>
      <c r="N34"/>
      <c r="O34"/>
      <c r="P34"/>
    </row>
    <row r="35" spans="1:16" x14ac:dyDescent="0.35">
      <c r="A35" s="9" t="s">
        <v>206</v>
      </c>
      <c r="B35" s="10">
        <v>100500</v>
      </c>
      <c r="C35" s="9" t="s">
        <v>139</v>
      </c>
      <c r="D35" s="11">
        <v>2010</v>
      </c>
      <c r="E35" s="9">
        <v>3</v>
      </c>
      <c r="F35" s="9">
        <v>1</v>
      </c>
      <c r="I35"/>
      <c r="J35"/>
      <c r="K35"/>
      <c r="L35"/>
      <c r="M35"/>
      <c r="N35"/>
      <c r="O35"/>
      <c r="P35"/>
    </row>
    <row r="36" spans="1:16" x14ac:dyDescent="0.35">
      <c r="A36" s="9" t="s">
        <v>212</v>
      </c>
      <c r="B36" s="10">
        <v>124500</v>
      </c>
      <c r="C36" s="9" t="s">
        <v>139</v>
      </c>
      <c r="D36" s="11">
        <v>2490</v>
      </c>
      <c r="E36" s="9">
        <v>3</v>
      </c>
      <c r="F36" s="9">
        <v>3</v>
      </c>
      <c r="I36"/>
      <c r="J36"/>
      <c r="K36"/>
      <c r="L36"/>
      <c r="M36"/>
      <c r="N36"/>
      <c r="O36"/>
      <c r="P36"/>
    </row>
    <row r="37" spans="1:16" x14ac:dyDescent="0.35">
      <c r="A37" s="9" t="s">
        <v>219</v>
      </c>
      <c r="B37" s="10">
        <v>148500</v>
      </c>
      <c r="C37" s="9" t="s">
        <v>139</v>
      </c>
      <c r="D37" s="11">
        <v>2970</v>
      </c>
      <c r="E37" s="9">
        <v>2</v>
      </c>
      <c r="F37" s="9">
        <v>2</v>
      </c>
      <c r="I37"/>
      <c r="J37"/>
      <c r="K37"/>
      <c r="L37"/>
      <c r="M37"/>
      <c r="N37"/>
      <c r="O37"/>
      <c r="P37"/>
    </row>
    <row r="38" spans="1:16" x14ac:dyDescent="0.35">
      <c r="A38" s="9" t="s">
        <v>225</v>
      </c>
      <c r="B38" s="10">
        <v>144000</v>
      </c>
      <c r="C38" s="9" t="s">
        <v>139</v>
      </c>
      <c r="D38" s="11">
        <v>2880</v>
      </c>
      <c r="E38" s="9">
        <v>3</v>
      </c>
      <c r="F38" s="9">
        <v>2</v>
      </c>
      <c r="I38"/>
      <c r="J38"/>
      <c r="K38"/>
      <c r="L38"/>
      <c r="M38"/>
      <c r="N38"/>
      <c r="O38"/>
      <c r="P38"/>
    </row>
    <row r="39" spans="1:16" x14ac:dyDescent="0.35">
      <c r="A39" s="9" t="s">
        <v>226</v>
      </c>
      <c r="B39" s="10">
        <v>144750</v>
      </c>
      <c r="C39" s="9" t="s">
        <v>139</v>
      </c>
      <c r="D39" s="11">
        <v>2895</v>
      </c>
      <c r="E39" s="9">
        <v>3</v>
      </c>
      <c r="F39" s="9">
        <v>2</v>
      </c>
      <c r="I39"/>
      <c r="J39"/>
      <c r="K39"/>
      <c r="L39"/>
      <c r="M39"/>
      <c r="N39"/>
      <c r="O39"/>
      <c r="P39"/>
    </row>
    <row r="40" spans="1:16" x14ac:dyDescent="0.35">
      <c r="A40" s="9" t="s">
        <v>232</v>
      </c>
      <c r="B40" s="10">
        <v>87750</v>
      </c>
      <c r="C40" s="9" t="s">
        <v>139</v>
      </c>
      <c r="D40" s="11">
        <v>1755</v>
      </c>
      <c r="E40" s="9">
        <v>3</v>
      </c>
      <c r="F40" s="9">
        <v>2</v>
      </c>
      <c r="I40"/>
      <c r="J40"/>
      <c r="K40"/>
      <c r="L40"/>
      <c r="M40"/>
      <c r="N40"/>
      <c r="O40"/>
      <c r="P40"/>
    </row>
    <row r="41" spans="1:16" x14ac:dyDescent="0.35">
      <c r="A41" s="9" t="s">
        <v>239</v>
      </c>
      <c r="B41" s="10">
        <v>111750</v>
      </c>
      <c r="C41" s="9" t="s">
        <v>139</v>
      </c>
      <c r="D41" s="11">
        <v>2235</v>
      </c>
      <c r="E41" s="9">
        <v>3</v>
      </c>
      <c r="F41" s="9">
        <v>2</v>
      </c>
      <c r="I41"/>
      <c r="J41"/>
      <c r="K41"/>
      <c r="L41"/>
      <c r="M41"/>
      <c r="N41"/>
      <c r="O41"/>
      <c r="P41"/>
    </row>
    <row r="42" spans="1:16" x14ac:dyDescent="0.35">
      <c r="A42" s="9" t="s">
        <v>245</v>
      </c>
      <c r="B42" s="10">
        <v>135750</v>
      </c>
      <c r="C42" s="9" t="s">
        <v>139</v>
      </c>
      <c r="D42" s="11">
        <v>2715</v>
      </c>
      <c r="E42" s="9">
        <v>4</v>
      </c>
      <c r="F42" s="9">
        <v>3</v>
      </c>
      <c r="I42"/>
      <c r="J42"/>
      <c r="K42"/>
      <c r="L42"/>
      <c r="M42"/>
      <c r="N42"/>
      <c r="O42"/>
      <c r="P42"/>
    </row>
    <row r="43" spans="1:16" x14ac:dyDescent="0.35">
      <c r="A43" s="9" t="s">
        <v>252</v>
      </c>
      <c r="B43" s="10">
        <v>137250</v>
      </c>
      <c r="C43" s="9" t="s">
        <v>139</v>
      </c>
      <c r="D43" s="11">
        <v>2745</v>
      </c>
      <c r="E43" s="9">
        <v>3</v>
      </c>
      <c r="F43" s="9">
        <v>2</v>
      </c>
      <c r="I43"/>
      <c r="J43"/>
      <c r="K43"/>
      <c r="L43"/>
      <c r="M43"/>
      <c r="N43"/>
      <c r="O43"/>
      <c r="P43"/>
    </row>
    <row r="44" spans="1:16" x14ac:dyDescent="0.35">
      <c r="A44" s="9" t="s">
        <v>259</v>
      </c>
      <c r="B44" s="10">
        <v>155250</v>
      </c>
      <c r="C44" s="9" t="s">
        <v>139</v>
      </c>
      <c r="D44" s="11">
        <v>3105</v>
      </c>
      <c r="E44" s="9">
        <v>4</v>
      </c>
      <c r="F44" s="9">
        <v>3</v>
      </c>
      <c r="I44"/>
      <c r="J44"/>
      <c r="K44"/>
      <c r="L44"/>
      <c r="M44"/>
      <c r="N44"/>
      <c r="O44"/>
      <c r="P44"/>
    </row>
    <row r="45" spans="1:16" x14ac:dyDescent="0.35">
      <c r="A45" s="9" t="s">
        <v>265</v>
      </c>
      <c r="B45" s="10">
        <v>101250</v>
      </c>
      <c r="C45" s="9" t="s">
        <v>139</v>
      </c>
      <c r="D45" s="11">
        <v>2025</v>
      </c>
      <c r="E45" s="9">
        <v>4</v>
      </c>
      <c r="F45" s="9">
        <v>2</v>
      </c>
      <c r="I45"/>
      <c r="J45"/>
      <c r="K45"/>
      <c r="L45"/>
      <c r="M45"/>
      <c r="N45"/>
      <c r="O45"/>
      <c r="P45"/>
    </row>
    <row r="46" spans="1:16" x14ac:dyDescent="0.35">
      <c r="A46" s="9" t="s">
        <v>133</v>
      </c>
      <c r="B46" s="10">
        <v>79000</v>
      </c>
      <c r="C46" s="9" t="s">
        <v>134</v>
      </c>
      <c r="D46" s="11">
        <v>1580</v>
      </c>
      <c r="E46" s="9">
        <v>4</v>
      </c>
      <c r="F46" s="9">
        <v>3</v>
      </c>
      <c r="I46"/>
      <c r="J46"/>
      <c r="K46"/>
      <c r="L46"/>
      <c r="M46"/>
      <c r="N46"/>
      <c r="O46"/>
      <c r="P46"/>
    </row>
    <row r="47" spans="1:16" x14ac:dyDescent="0.35">
      <c r="A47" s="9" t="s">
        <v>135</v>
      </c>
      <c r="B47" s="10">
        <v>117250</v>
      </c>
      <c r="C47" s="9" t="s">
        <v>134</v>
      </c>
      <c r="D47" s="11">
        <v>2345</v>
      </c>
      <c r="E47" s="9">
        <v>3</v>
      </c>
      <c r="F47" s="9">
        <v>2</v>
      </c>
      <c r="I47"/>
      <c r="J47"/>
      <c r="K47"/>
      <c r="L47"/>
      <c r="M47"/>
      <c r="N47"/>
      <c r="O47"/>
      <c r="P47"/>
    </row>
    <row r="48" spans="1:16" x14ac:dyDescent="0.35">
      <c r="A48" s="9" t="s">
        <v>145</v>
      </c>
      <c r="B48" s="10">
        <v>141250</v>
      </c>
      <c r="C48" s="9" t="s">
        <v>134</v>
      </c>
      <c r="D48" s="11">
        <v>2825</v>
      </c>
      <c r="E48" s="9">
        <v>3</v>
      </c>
      <c r="F48" s="9">
        <v>2</v>
      </c>
      <c r="I48"/>
      <c r="J48"/>
      <c r="K48"/>
      <c r="L48"/>
      <c r="M48"/>
      <c r="N48"/>
      <c r="O48"/>
      <c r="P48"/>
    </row>
    <row r="49" spans="1:16" x14ac:dyDescent="0.35">
      <c r="A49" s="9" t="s">
        <v>152</v>
      </c>
      <c r="B49" s="10">
        <v>143250</v>
      </c>
      <c r="C49" s="9" t="s">
        <v>134</v>
      </c>
      <c r="D49" s="11">
        <v>2865</v>
      </c>
      <c r="E49" s="9">
        <v>3</v>
      </c>
      <c r="F49" s="9">
        <v>2</v>
      </c>
      <c r="I49"/>
      <c r="J49"/>
      <c r="K49"/>
      <c r="L49"/>
      <c r="M49"/>
      <c r="N49"/>
      <c r="O49"/>
      <c r="P49"/>
    </row>
    <row r="50" spans="1:16" x14ac:dyDescent="0.35">
      <c r="A50" s="9" t="s">
        <v>158</v>
      </c>
      <c r="B50" s="10">
        <v>84250</v>
      </c>
      <c r="C50" s="9" t="s">
        <v>134</v>
      </c>
      <c r="D50" s="11">
        <v>1685</v>
      </c>
      <c r="E50" s="9">
        <v>4</v>
      </c>
      <c r="F50" s="9">
        <v>3</v>
      </c>
      <c r="I50"/>
      <c r="J50"/>
      <c r="K50"/>
      <c r="L50"/>
      <c r="M50"/>
      <c r="N50"/>
      <c r="O50"/>
      <c r="P50"/>
    </row>
    <row r="51" spans="1:16" x14ac:dyDescent="0.35">
      <c r="A51" s="9" t="s">
        <v>165</v>
      </c>
      <c r="B51" s="10">
        <v>108250</v>
      </c>
      <c r="C51" s="9" t="s">
        <v>134</v>
      </c>
      <c r="D51" s="11">
        <v>2165</v>
      </c>
      <c r="E51" s="9">
        <v>3</v>
      </c>
      <c r="F51" s="9">
        <v>2</v>
      </c>
      <c r="I51"/>
      <c r="J51"/>
      <c r="K51"/>
      <c r="L51"/>
      <c r="M51"/>
      <c r="N51"/>
      <c r="O51"/>
      <c r="P51"/>
    </row>
    <row r="52" spans="1:16" x14ac:dyDescent="0.35">
      <c r="A52" s="9" t="s">
        <v>172</v>
      </c>
      <c r="B52" s="10">
        <v>132250</v>
      </c>
      <c r="C52" s="9" t="s">
        <v>134</v>
      </c>
      <c r="D52" s="11">
        <v>2645</v>
      </c>
      <c r="E52" s="9">
        <v>4</v>
      </c>
      <c r="F52" s="9">
        <v>3</v>
      </c>
      <c r="I52"/>
      <c r="J52"/>
      <c r="K52"/>
      <c r="L52"/>
      <c r="M52"/>
      <c r="N52"/>
      <c r="O52"/>
      <c r="P52"/>
    </row>
    <row r="53" spans="1:16" x14ac:dyDescent="0.35">
      <c r="A53" s="9" t="s">
        <v>177</v>
      </c>
      <c r="B53" s="10">
        <v>103000</v>
      </c>
      <c r="C53" s="9" t="s">
        <v>134</v>
      </c>
      <c r="D53" s="11">
        <v>2060</v>
      </c>
      <c r="E53" s="9">
        <v>4</v>
      </c>
      <c r="F53" s="9">
        <v>2</v>
      </c>
      <c r="I53"/>
      <c r="J53"/>
      <c r="K53"/>
      <c r="L53"/>
      <c r="M53"/>
      <c r="N53"/>
      <c r="O53"/>
      <c r="P53"/>
    </row>
    <row r="54" spans="1:16" x14ac:dyDescent="0.35">
      <c r="A54" s="9" t="s">
        <v>184</v>
      </c>
      <c r="B54" s="10">
        <v>127000</v>
      </c>
      <c r="C54" s="9" t="s">
        <v>134</v>
      </c>
      <c r="D54" s="11">
        <v>2540</v>
      </c>
      <c r="E54" s="9">
        <v>3</v>
      </c>
      <c r="F54" s="9">
        <v>1</v>
      </c>
      <c r="I54"/>
      <c r="J54"/>
      <c r="K54"/>
      <c r="L54"/>
      <c r="M54"/>
      <c r="N54"/>
      <c r="O54"/>
      <c r="P54"/>
    </row>
    <row r="55" spans="1:16" x14ac:dyDescent="0.35">
      <c r="A55" s="9" t="s">
        <v>190</v>
      </c>
      <c r="B55" s="10">
        <v>130500</v>
      </c>
      <c r="C55" s="9" t="s">
        <v>134</v>
      </c>
      <c r="D55" s="11">
        <v>2610</v>
      </c>
      <c r="E55" s="9">
        <v>3</v>
      </c>
      <c r="F55" s="9">
        <v>3</v>
      </c>
      <c r="I55"/>
      <c r="J55"/>
      <c r="K55"/>
      <c r="L55"/>
      <c r="M55"/>
      <c r="N55"/>
      <c r="O55"/>
      <c r="P55"/>
    </row>
    <row r="56" spans="1:16" x14ac:dyDescent="0.35">
      <c r="A56" s="9" t="s">
        <v>197</v>
      </c>
      <c r="B56" s="10">
        <v>148500</v>
      </c>
      <c r="C56" s="9" t="s">
        <v>134</v>
      </c>
      <c r="D56" s="11">
        <v>2970</v>
      </c>
      <c r="E56" s="9">
        <v>2</v>
      </c>
      <c r="F56" s="9">
        <v>2</v>
      </c>
      <c r="I56"/>
      <c r="J56"/>
      <c r="K56"/>
      <c r="L56"/>
      <c r="M56"/>
      <c r="N56"/>
      <c r="O56"/>
      <c r="P56"/>
    </row>
    <row r="57" spans="1:16" x14ac:dyDescent="0.35">
      <c r="A57" s="9" t="s">
        <v>203</v>
      </c>
      <c r="B57" s="10">
        <v>138000</v>
      </c>
      <c r="C57" s="9" t="s">
        <v>134</v>
      </c>
      <c r="D57" s="11">
        <v>2760</v>
      </c>
      <c r="E57" s="9">
        <v>3</v>
      </c>
      <c r="F57" s="9">
        <v>2</v>
      </c>
      <c r="I57"/>
      <c r="J57"/>
      <c r="K57"/>
      <c r="L57"/>
      <c r="M57"/>
      <c r="N57"/>
      <c r="O57"/>
      <c r="P57"/>
    </row>
    <row r="58" spans="1:16" x14ac:dyDescent="0.35">
      <c r="A58" s="9" t="s">
        <v>204</v>
      </c>
      <c r="B58" s="10">
        <v>92500</v>
      </c>
      <c r="C58" s="9" t="s">
        <v>134</v>
      </c>
      <c r="D58" s="11">
        <v>1850</v>
      </c>
      <c r="E58" s="9">
        <v>3</v>
      </c>
      <c r="F58" s="9">
        <v>3</v>
      </c>
      <c r="I58"/>
      <c r="J58"/>
      <c r="K58"/>
      <c r="L58"/>
      <c r="M58"/>
      <c r="N58"/>
      <c r="O58"/>
      <c r="P58"/>
    </row>
    <row r="59" spans="1:16" x14ac:dyDescent="0.35">
      <c r="A59" s="9" t="s">
        <v>210</v>
      </c>
      <c r="B59" s="10">
        <v>116500</v>
      </c>
      <c r="C59" s="9" t="s">
        <v>134</v>
      </c>
      <c r="D59" s="11">
        <v>2330</v>
      </c>
      <c r="E59" s="9">
        <v>3</v>
      </c>
      <c r="F59" s="9">
        <v>2</v>
      </c>
      <c r="I59"/>
      <c r="J59"/>
      <c r="K59"/>
      <c r="L59"/>
      <c r="M59"/>
      <c r="N59"/>
      <c r="O59"/>
      <c r="P59"/>
    </row>
    <row r="60" spans="1:16" x14ac:dyDescent="0.35">
      <c r="A60" s="9" t="s">
        <v>217</v>
      </c>
      <c r="B60" s="10">
        <v>140500</v>
      </c>
      <c r="C60" s="9" t="s">
        <v>134</v>
      </c>
      <c r="D60" s="11">
        <v>2810</v>
      </c>
      <c r="E60" s="9">
        <v>3</v>
      </c>
      <c r="F60" s="9">
        <v>2</v>
      </c>
      <c r="I60"/>
      <c r="J60"/>
      <c r="K60"/>
      <c r="L60"/>
      <c r="M60"/>
      <c r="N60"/>
      <c r="O60"/>
      <c r="P60"/>
    </row>
    <row r="61" spans="1:16" x14ac:dyDescent="0.35">
      <c r="A61" s="9" t="s">
        <v>223</v>
      </c>
      <c r="B61" s="10">
        <v>138750</v>
      </c>
      <c r="C61" s="9" t="s">
        <v>134</v>
      </c>
      <c r="D61" s="11">
        <v>2775</v>
      </c>
      <c r="E61" s="9">
        <v>4</v>
      </c>
      <c r="F61" s="9">
        <v>3</v>
      </c>
      <c r="I61"/>
      <c r="J61"/>
      <c r="K61"/>
      <c r="L61"/>
      <c r="M61"/>
      <c r="N61"/>
      <c r="O61"/>
      <c r="P61"/>
    </row>
    <row r="62" spans="1:16" x14ac:dyDescent="0.35">
      <c r="A62" s="9" t="s">
        <v>230</v>
      </c>
      <c r="B62" s="10">
        <v>79750</v>
      </c>
      <c r="C62" s="9" t="s">
        <v>134</v>
      </c>
      <c r="D62" s="11">
        <v>1595</v>
      </c>
      <c r="E62" s="9">
        <v>3</v>
      </c>
      <c r="F62" s="9">
        <v>2</v>
      </c>
      <c r="I62"/>
      <c r="J62"/>
      <c r="K62"/>
      <c r="L62"/>
      <c r="M62"/>
      <c r="N62"/>
      <c r="O62"/>
      <c r="P62"/>
    </row>
    <row r="63" spans="1:16" x14ac:dyDescent="0.35">
      <c r="A63" s="9" t="s">
        <v>237</v>
      </c>
      <c r="B63" s="10">
        <v>103750</v>
      </c>
      <c r="C63" s="9" t="s">
        <v>134</v>
      </c>
      <c r="D63" s="11">
        <v>2075</v>
      </c>
      <c r="E63" s="9">
        <v>4</v>
      </c>
      <c r="F63" s="9">
        <v>3</v>
      </c>
      <c r="I63"/>
      <c r="J63"/>
      <c r="K63"/>
      <c r="L63"/>
      <c r="M63"/>
      <c r="N63"/>
      <c r="O63"/>
      <c r="P63"/>
    </row>
    <row r="64" spans="1:16" x14ac:dyDescent="0.35">
      <c r="A64" s="9" t="s">
        <v>243</v>
      </c>
      <c r="B64" s="10">
        <v>127750</v>
      </c>
      <c r="C64" s="9" t="s">
        <v>134</v>
      </c>
      <c r="D64" s="11">
        <v>2555</v>
      </c>
      <c r="E64" s="9">
        <v>4</v>
      </c>
      <c r="F64" s="9">
        <v>2</v>
      </c>
      <c r="I64"/>
      <c r="J64"/>
      <c r="K64"/>
      <c r="L64"/>
      <c r="M64"/>
      <c r="N64"/>
      <c r="O64"/>
      <c r="P64"/>
    </row>
    <row r="65" spans="1:16" x14ac:dyDescent="0.35">
      <c r="A65" s="9" t="s">
        <v>250</v>
      </c>
      <c r="B65" s="10">
        <v>131250</v>
      </c>
      <c r="C65" s="9" t="s">
        <v>134</v>
      </c>
      <c r="D65" s="11">
        <v>2625</v>
      </c>
      <c r="E65" s="9">
        <v>3</v>
      </c>
      <c r="F65" s="9">
        <v>1</v>
      </c>
      <c r="I65"/>
      <c r="J65"/>
      <c r="K65"/>
      <c r="L65"/>
      <c r="M65"/>
      <c r="N65"/>
      <c r="O65"/>
      <c r="P65"/>
    </row>
    <row r="66" spans="1:16" x14ac:dyDescent="0.35">
      <c r="A66" s="9" t="s">
        <v>256</v>
      </c>
      <c r="B66" s="10">
        <v>149250</v>
      </c>
      <c r="C66" s="9" t="s">
        <v>134</v>
      </c>
      <c r="D66" s="11">
        <v>2985</v>
      </c>
      <c r="E66" s="9">
        <v>3</v>
      </c>
      <c r="F66" s="9">
        <v>3</v>
      </c>
      <c r="I66"/>
      <c r="J66"/>
      <c r="K66"/>
      <c r="L66"/>
      <c r="M66"/>
      <c r="N66"/>
      <c r="O66"/>
      <c r="P66"/>
    </row>
    <row r="67" spans="1:16" x14ac:dyDescent="0.35">
      <c r="A67" s="9" t="s">
        <v>263</v>
      </c>
      <c r="B67" s="10">
        <v>93250</v>
      </c>
      <c r="C67" s="9" t="s">
        <v>134</v>
      </c>
      <c r="D67" s="11">
        <v>1865</v>
      </c>
      <c r="E67" s="9">
        <v>2</v>
      </c>
      <c r="F67" s="9">
        <v>2</v>
      </c>
      <c r="I67"/>
      <c r="J67"/>
      <c r="K67"/>
      <c r="L67"/>
      <c r="M67"/>
      <c r="N67"/>
      <c r="O67"/>
      <c r="P67"/>
    </row>
    <row r="68" spans="1:16" x14ac:dyDescent="0.35">
      <c r="A68" s="9" t="s">
        <v>131</v>
      </c>
      <c r="B68" s="10">
        <v>129000</v>
      </c>
      <c r="C68" s="9" t="s">
        <v>132</v>
      </c>
      <c r="D68" s="11">
        <v>2580</v>
      </c>
      <c r="E68" s="9">
        <v>4</v>
      </c>
      <c r="F68" s="9">
        <v>2</v>
      </c>
      <c r="I68"/>
      <c r="J68"/>
      <c r="K68"/>
      <c r="L68"/>
      <c r="M68"/>
      <c r="N68"/>
      <c r="O68"/>
      <c r="P68"/>
    </row>
    <row r="69" spans="1:16" x14ac:dyDescent="0.35">
      <c r="A69" s="9" t="s">
        <v>140</v>
      </c>
      <c r="B69" s="10">
        <v>129250</v>
      </c>
      <c r="C69" s="9" t="s">
        <v>132</v>
      </c>
      <c r="D69" s="11">
        <v>2585</v>
      </c>
      <c r="E69" s="9">
        <v>2</v>
      </c>
      <c r="F69" s="9">
        <v>3</v>
      </c>
      <c r="I69"/>
      <c r="J69"/>
      <c r="K69"/>
      <c r="L69"/>
      <c r="M69"/>
      <c r="N69"/>
      <c r="O69"/>
      <c r="P69"/>
    </row>
    <row r="70" spans="1:16" x14ac:dyDescent="0.35">
      <c r="A70" s="9" t="s">
        <v>148</v>
      </c>
      <c r="B70" s="10">
        <v>134250</v>
      </c>
      <c r="C70" s="9" t="s">
        <v>132</v>
      </c>
      <c r="D70" s="11">
        <v>2685</v>
      </c>
      <c r="E70" s="9">
        <v>4</v>
      </c>
      <c r="F70" s="9">
        <v>2</v>
      </c>
      <c r="I70"/>
      <c r="J70"/>
      <c r="K70"/>
      <c r="L70"/>
      <c r="M70"/>
      <c r="N70"/>
      <c r="O70"/>
      <c r="P70"/>
    </row>
    <row r="71" spans="1:16" x14ac:dyDescent="0.35">
      <c r="A71" s="9" t="s">
        <v>155</v>
      </c>
      <c r="B71" s="10">
        <v>152250</v>
      </c>
      <c r="C71" s="9" t="s">
        <v>132</v>
      </c>
      <c r="D71" s="11">
        <v>3045</v>
      </c>
      <c r="E71" s="9">
        <v>3</v>
      </c>
      <c r="F71" s="9">
        <v>1</v>
      </c>
      <c r="I71"/>
      <c r="J71"/>
      <c r="K71"/>
      <c r="L71"/>
      <c r="M71"/>
      <c r="N71"/>
      <c r="O71"/>
      <c r="P71"/>
    </row>
    <row r="72" spans="1:16" x14ac:dyDescent="0.35">
      <c r="A72" s="9" t="s">
        <v>162</v>
      </c>
      <c r="B72" s="10">
        <v>96250</v>
      </c>
      <c r="C72" s="9" t="s">
        <v>132</v>
      </c>
      <c r="D72" s="11">
        <v>1925</v>
      </c>
      <c r="E72" s="9">
        <v>4</v>
      </c>
      <c r="F72" s="9">
        <v>2</v>
      </c>
      <c r="I72"/>
      <c r="J72"/>
      <c r="K72"/>
      <c r="L72"/>
      <c r="M72"/>
      <c r="N72"/>
      <c r="O72"/>
      <c r="P72"/>
    </row>
    <row r="73" spans="1:16" x14ac:dyDescent="0.35">
      <c r="A73" s="9" t="s">
        <v>168</v>
      </c>
      <c r="B73" s="10">
        <v>120250</v>
      </c>
      <c r="C73" s="9" t="s">
        <v>132</v>
      </c>
      <c r="D73" s="11">
        <v>2405</v>
      </c>
      <c r="E73" s="9">
        <v>4</v>
      </c>
      <c r="F73" s="9">
        <v>3</v>
      </c>
      <c r="I73"/>
      <c r="J73"/>
      <c r="K73"/>
      <c r="L73"/>
      <c r="M73"/>
      <c r="N73"/>
      <c r="O73"/>
      <c r="P73"/>
    </row>
    <row r="74" spans="1:16" x14ac:dyDescent="0.35">
      <c r="A74" s="9" t="s">
        <v>171</v>
      </c>
      <c r="B74" s="10">
        <v>91000</v>
      </c>
      <c r="C74" s="9" t="s">
        <v>132</v>
      </c>
      <c r="D74" s="11">
        <v>1820</v>
      </c>
      <c r="E74" s="9">
        <v>3</v>
      </c>
      <c r="F74" s="9">
        <v>2</v>
      </c>
      <c r="I74"/>
      <c r="J74"/>
      <c r="K74"/>
      <c r="L74"/>
      <c r="M74"/>
      <c r="N74"/>
      <c r="O74"/>
      <c r="P74"/>
    </row>
    <row r="75" spans="1:16" x14ac:dyDescent="0.35">
      <c r="A75" s="9" t="s">
        <v>180</v>
      </c>
      <c r="B75" s="10">
        <v>115000</v>
      </c>
      <c r="C75" s="9" t="s">
        <v>132</v>
      </c>
      <c r="D75" s="11">
        <v>2300</v>
      </c>
      <c r="E75" s="9">
        <v>3</v>
      </c>
      <c r="F75" s="9">
        <v>3</v>
      </c>
      <c r="I75"/>
      <c r="J75"/>
      <c r="K75"/>
      <c r="L75"/>
      <c r="M75"/>
      <c r="N75"/>
      <c r="O75"/>
      <c r="P75"/>
    </row>
    <row r="76" spans="1:16" x14ac:dyDescent="0.35">
      <c r="A76" s="9" t="s">
        <v>187</v>
      </c>
      <c r="B76" s="10">
        <v>139000</v>
      </c>
      <c r="C76" s="9" t="s">
        <v>132</v>
      </c>
      <c r="D76" s="11">
        <v>2780</v>
      </c>
      <c r="E76" s="9">
        <v>4</v>
      </c>
      <c r="F76" s="9">
        <v>2</v>
      </c>
      <c r="I76"/>
      <c r="J76"/>
      <c r="K76"/>
      <c r="L76"/>
      <c r="M76"/>
      <c r="N76"/>
      <c r="O76"/>
      <c r="P76"/>
    </row>
    <row r="77" spans="1:16" x14ac:dyDescent="0.35">
      <c r="A77" s="9" t="s">
        <v>194</v>
      </c>
      <c r="B77" s="10">
        <v>139500</v>
      </c>
      <c r="C77" s="9" t="s">
        <v>132</v>
      </c>
      <c r="D77" s="11">
        <v>2790</v>
      </c>
      <c r="E77" s="9">
        <v>4</v>
      </c>
      <c r="F77" s="9">
        <v>4</v>
      </c>
      <c r="I77"/>
      <c r="J77"/>
      <c r="K77"/>
      <c r="L77"/>
      <c r="M77"/>
      <c r="N77"/>
      <c r="O77"/>
      <c r="P77"/>
    </row>
    <row r="78" spans="1:16" x14ac:dyDescent="0.35">
      <c r="A78" s="9" t="s">
        <v>200</v>
      </c>
      <c r="B78" s="10">
        <v>80500</v>
      </c>
      <c r="C78" s="9" t="s">
        <v>132</v>
      </c>
      <c r="D78" s="11">
        <v>1610</v>
      </c>
      <c r="E78" s="9">
        <v>4</v>
      </c>
      <c r="F78" s="9">
        <v>2</v>
      </c>
      <c r="I78"/>
      <c r="J78"/>
      <c r="K78"/>
      <c r="L78"/>
      <c r="M78"/>
      <c r="N78"/>
      <c r="O78"/>
      <c r="P78"/>
    </row>
    <row r="79" spans="1:16" x14ac:dyDescent="0.35">
      <c r="A79" s="9" t="s">
        <v>207</v>
      </c>
      <c r="B79" s="10">
        <v>104500</v>
      </c>
      <c r="C79" s="9" t="s">
        <v>132</v>
      </c>
      <c r="D79" s="11">
        <v>2090</v>
      </c>
      <c r="E79" s="9">
        <v>2</v>
      </c>
      <c r="F79" s="9">
        <v>3</v>
      </c>
      <c r="I79"/>
      <c r="J79"/>
      <c r="K79"/>
      <c r="L79"/>
      <c r="M79"/>
      <c r="N79"/>
      <c r="O79"/>
      <c r="P79"/>
    </row>
    <row r="80" spans="1:16" x14ac:dyDescent="0.35">
      <c r="A80" s="9" t="s">
        <v>213</v>
      </c>
      <c r="B80" s="10">
        <v>128500</v>
      </c>
      <c r="C80" s="9" t="s">
        <v>132</v>
      </c>
      <c r="D80" s="11">
        <v>2570</v>
      </c>
      <c r="E80" s="9">
        <v>4</v>
      </c>
      <c r="F80" s="9">
        <v>2</v>
      </c>
      <c r="I80"/>
      <c r="J80"/>
      <c r="K80"/>
      <c r="L80"/>
      <c r="M80"/>
      <c r="N80"/>
      <c r="O80"/>
      <c r="P80"/>
    </row>
    <row r="81" spans="1:16" x14ac:dyDescent="0.35">
      <c r="A81" s="9" t="s">
        <v>220</v>
      </c>
      <c r="B81" s="10">
        <v>129750</v>
      </c>
      <c r="C81" s="9" t="s">
        <v>132</v>
      </c>
      <c r="D81" s="11">
        <v>2595</v>
      </c>
      <c r="E81" s="9">
        <v>3</v>
      </c>
      <c r="F81" s="9">
        <v>1</v>
      </c>
      <c r="I81"/>
      <c r="J81"/>
      <c r="K81"/>
      <c r="L81"/>
      <c r="M81"/>
      <c r="N81"/>
      <c r="O81"/>
      <c r="P81"/>
    </row>
    <row r="82" spans="1:16" x14ac:dyDescent="0.35">
      <c r="A82" s="9" t="s">
        <v>227</v>
      </c>
      <c r="B82" s="10">
        <v>147750</v>
      </c>
      <c r="C82" s="9" t="s">
        <v>132</v>
      </c>
      <c r="D82" s="11">
        <v>2955</v>
      </c>
      <c r="E82" s="9">
        <v>4</v>
      </c>
      <c r="F82" s="9">
        <v>2</v>
      </c>
      <c r="I82"/>
      <c r="J82"/>
      <c r="K82"/>
      <c r="L82"/>
      <c r="M82"/>
      <c r="N82"/>
      <c r="O82"/>
      <c r="P82"/>
    </row>
    <row r="83" spans="1:16" x14ac:dyDescent="0.35">
      <c r="A83" s="9" t="s">
        <v>233</v>
      </c>
      <c r="B83" s="10">
        <v>91750</v>
      </c>
      <c r="C83" s="9" t="s">
        <v>132</v>
      </c>
      <c r="D83" s="11">
        <v>1835</v>
      </c>
      <c r="E83" s="9">
        <v>4</v>
      </c>
      <c r="F83" s="9">
        <v>3</v>
      </c>
      <c r="I83"/>
      <c r="J83"/>
      <c r="K83"/>
      <c r="L83"/>
      <c r="M83"/>
      <c r="N83"/>
      <c r="O83"/>
      <c r="P83"/>
    </row>
    <row r="84" spans="1:16" x14ac:dyDescent="0.35">
      <c r="A84" s="9" t="s">
        <v>236</v>
      </c>
      <c r="B84" s="10">
        <v>147000</v>
      </c>
      <c r="C84" s="9" t="s">
        <v>132</v>
      </c>
      <c r="D84" s="11">
        <v>2940</v>
      </c>
      <c r="E84" s="9">
        <v>4</v>
      </c>
      <c r="F84" s="9">
        <v>3</v>
      </c>
      <c r="I84"/>
      <c r="J84"/>
      <c r="K84"/>
      <c r="L84"/>
      <c r="M84"/>
      <c r="N84"/>
      <c r="O84"/>
      <c r="P84"/>
    </row>
    <row r="85" spans="1:16" x14ac:dyDescent="0.35">
      <c r="A85" s="9" t="s">
        <v>240</v>
      </c>
      <c r="B85" s="10">
        <v>115750</v>
      </c>
      <c r="C85" s="9" t="s">
        <v>132</v>
      </c>
      <c r="D85" s="11">
        <v>2315</v>
      </c>
      <c r="E85" s="9">
        <v>3</v>
      </c>
      <c r="F85" s="9">
        <v>2</v>
      </c>
      <c r="I85"/>
      <c r="J85"/>
      <c r="K85"/>
      <c r="L85"/>
      <c r="M85"/>
      <c r="N85"/>
      <c r="O85"/>
      <c r="P85"/>
    </row>
    <row r="86" spans="1:16" x14ac:dyDescent="0.35">
      <c r="A86" s="9" t="s">
        <v>246</v>
      </c>
      <c r="B86" s="10">
        <v>139750</v>
      </c>
      <c r="C86" s="9" t="s">
        <v>132</v>
      </c>
      <c r="D86" s="11">
        <v>2795</v>
      </c>
      <c r="E86" s="9">
        <v>3</v>
      </c>
      <c r="F86" s="9">
        <v>2</v>
      </c>
      <c r="I86"/>
      <c r="J86"/>
      <c r="K86"/>
      <c r="L86"/>
      <c r="M86"/>
      <c r="N86"/>
      <c r="O86"/>
      <c r="P86"/>
    </row>
    <row r="87" spans="1:16" x14ac:dyDescent="0.35">
      <c r="A87" s="9" t="s">
        <v>253</v>
      </c>
      <c r="B87" s="10">
        <v>140250</v>
      </c>
      <c r="C87" s="9" t="s">
        <v>132</v>
      </c>
      <c r="D87" s="11">
        <v>2805</v>
      </c>
      <c r="E87" s="9">
        <v>4</v>
      </c>
      <c r="F87" s="9">
        <v>2</v>
      </c>
      <c r="I87"/>
      <c r="J87"/>
      <c r="K87"/>
      <c r="L87"/>
      <c r="M87"/>
      <c r="N87"/>
      <c r="O87"/>
      <c r="P87"/>
    </row>
    <row r="88" spans="1:16" x14ac:dyDescent="0.35">
      <c r="A88" s="9" t="s">
        <v>260</v>
      </c>
      <c r="B88" s="10">
        <v>81250</v>
      </c>
      <c r="C88" s="9" t="s">
        <v>132</v>
      </c>
      <c r="D88" s="11">
        <v>1625</v>
      </c>
      <c r="E88" s="9">
        <v>4</v>
      </c>
      <c r="F88" s="9">
        <v>4</v>
      </c>
      <c r="I88"/>
      <c r="J88"/>
      <c r="K88"/>
      <c r="L88"/>
      <c r="M88"/>
      <c r="N88"/>
      <c r="O88"/>
      <c r="P88"/>
    </row>
    <row r="89" spans="1:16" x14ac:dyDescent="0.35">
      <c r="A89" s="9" t="s">
        <v>266</v>
      </c>
      <c r="B89" s="10">
        <v>105250</v>
      </c>
      <c r="C89" s="9" t="s">
        <v>132</v>
      </c>
      <c r="D89" s="11">
        <v>2105</v>
      </c>
      <c r="E89" s="9">
        <v>4</v>
      </c>
      <c r="F89" s="9">
        <v>2</v>
      </c>
      <c r="I89"/>
      <c r="J89"/>
      <c r="K89"/>
      <c r="L89"/>
      <c r="M89"/>
      <c r="N89"/>
      <c r="O89"/>
      <c r="P89"/>
    </row>
    <row r="90" spans="1:16" x14ac:dyDescent="0.35">
      <c r="A90" s="9" t="s">
        <v>136</v>
      </c>
      <c r="B90" s="10">
        <v>121250</v>
      </c>
      <c r="C90" s="9" t="s">
        <v>137</v>
      </c>
      <c r="D90" s="11">
        <v>2425</v>
      </c>
      <c r="E90" s="9">
        <v>4</v>
      </c>
      <c r="F90" s="9">
        <v>2</v>
      </c>
      <c r="I90"/>
      <c r="J90"/>
      <c r="K90"/>
      <c r="L90"/>
      <c r="M90"/>
      <c r="N90"/>
      <c r="O90"/>
      <c r="P90"/>
    </row>
    <row r="91" spans="1:16" x14ac:dyDescent="0.35">
      <c r="A91" s="9" t="s">
        <v>146</v>
      </c>
      <c r="B91" s="10">
        <v>145250</v>
      </c>
      <c r="C91" s="9" t="s">
        <v>137</v>
      </c>
      <c r="D91" s="11">
        <v>2905</v>
      </c>
      <c r="E91" s="9">
        <v>4</v>
      </c>
      <c r="F91" s="9">
        <v>3</v>
      </c>
      <c r="I91"/>
      <c r="J91"/>
      <c r="K91"/>
      <c r="L91"/>
      <c r="M91"/>
      <c r="N91"/>
      <c r="O91"/>
      <c r="P91"/>
    </row>
    <row r="92" spans="1:16" x14ac:dyDescent="0.35">
      <c r="A92" s="9" t="s">
        <v>149</v>
      </c>
      <c r="B92" s="10">
        <v>83000</v>
      </c>
      <c r="C92" s="9" t="s">
        <v>137</v>
      </c>
      <c r="D92" s="11">
        <v>1660</v>
      </c>
      <c r="E92" s="9">
        <v>4</v>
      </c>
      <c r="F92" s="9">
        <v>4</v>
      </c>
      <c r="I92"/>
      <c r="J92"/>
      <c r="K92"/>
      <c r="L92"/>
      <c r="M92"/>
      <c r="N92"/>
      <c r="O92"/>
      <c r="P92"/>
    </row>
    <row r="93" spans="1:16" x14ac:dyDescent="0.35">
      <c r="A93" s="9" t="s">
        <v>153</v>
      </c>
      <c r="B93" s="10">
        <v>146250</v>
      </c>
      <c r="C93" s="9" t="s">
        <v>137</v>
      </c>
      <c r="D93" s="11">
        <v>2925</v>
      </c>
      <c r="E93" s="9">
        <v>3</v>
      </c>
      <c r="F93" s="9">
        <v>2</v>
      </c>
      <c r="I93"/>
      <c r="J93"/>
      <c r="K93"/>
      <c r="L93"/>
      <c r="M93"/>
      <c r="N93"/>
      <c r="O93"/>
      <c r="P93"/>
    </row>
    <row r="94" spans="1:16" x14ac:dyDescent="0.35">
      <c r="A94" s="9" t="s">
        <v>159</v>
      </c>
      <c r="B94" s="10">
        <v>88250</v>
      </c>
      <c r="C94" s="9" t="s">
        <v>137</v>
      </c>
      <c r="D94" s="11">
        <v>1765</v>
      </c>
      <c r="E94" s="9">
        <v>3</v>
      </c>
      <c r="F94" s="9">
        <v>2</v>
      </c>
      <c r="I94"/>
      <c r="J94"/>
      <c r="K94"/>
      <c r="L94"/>
      <c r="M94"/>
      <c r="N94"/>
      <c r="O94"/>
      <c r="P94"/>
    </row>
    <row r="95" spans="1:16" x14ac:dyDescent="0.35">
      <c r="A95" s="9" t="s">
        <v>166</v>
      </c>
      <c r="B95" s="10">
        <v>112250</v>
      </c>
      <c r="C95" s="9" t="s">
        <v>137</v>
      </c>
      <c r="D95" s="11">
        <v>2245</v>
      </c>
      <c r="E95" s="9">
        <v>4</v>
      </c>
      <c r="F95" s="9">
        <v>2</v>
      </c>
      <c r="I95"/>
      <c r="J95"/>
      <c r="K95"/>
      <c r="L95"/>
      <c r="M95"/>
      <c r="N95"/>
      <c r="O95"/>
      <c r="P95"/>
    </row>
    <row r="96" spans="1:16" x14ac:dyDescent="0.35">
      <c r="A96" s="9" t="s">
        <v>173</v>
      </c>
      <c r="B96" s="10">
        <v>136250</v>
      </c>
      <c r="C96" s="9" t="s">
        <v>137</v>
      </c>
      <c r="D96" s="11">
        <v>2725</v>
      </c>
      <c r="E96" s="9">
        <v>4</v>
      </c>
      <c r="F96" s="9">
        <v>4</v>
      </c>
      <c r="I96"/>
      <c r="J96"/>
      <c r="K96"/>
      <c r="L96"/>
      <c r="M96"/>
      <c r="N96"/>
      <c r="O96"/>
      <c r="P96"/>
    </row>
    <row r="97" spans="1:16" x14ac:dyDescent="0.35">
      <c r="A97" s="9" t="s">
        <v>178</v>
      </c>
      <c r="B97" s="10">
        <v>107000</v>
      </c>
      <c r="C97" s="9" t="s">
        <v>137</v>
      </c>
      <c r="D97" s="11">
        <v>2140</v>
      </c>
      <c r="E97" s="9">
        <v>4</v>
      </c>
      <c r="F97" s="9">
        <v>2</v>
      </c>
      <c r="I97"/>
      <c r="J97"/>
      <c r="K97"/>
      <c r="L97"/>
      <c r="M97"/>
      <c r="N97"/>
      <c r="O97"/>
      <c r="P97"/>
    </row>
    <row r="98" spans="1:16" x14ac:dyDescent="0.35">
      <c r="A98" s="9" t="s">
        <v>185</v>
      </c>
      <c r="B98" s="10">
        <v>131000</v>
      </c>
      <c r="C98" s="9" t="s">
        <v>137</v>
      </c>
      <c r="D98" s="11">
        <v>2620</v>
      </c>
      <c r="E98" s="9">
        <v>2</v>
      </c>
      <c r="F98" s="9">
        <v>3</v>
      </c>
      <c r="I98"/>
      <c r="J98"/>
      <c r="K98"/>
      <c r="L98"/>
      <c r="M98"/>
      <c r="N98"/>
      <c r="O98"/>
      <c r="P98"/>
    </row>
    <row r="99" spans="1:16" x14ac:dyDescent="0.35">
      <c r="A99" s="9" t="s">
        <v>191</v>
      </c>
      <c r="B99" s="10">
        <v>133500</v>
      </c>
      <c r="C99" s="9" t="s">
        <v>137</v>
      </c>
      <c r="D99" s="11">
        <v>2670</v>
      </c>
      <c r="E99" s="9">
        <v>4</v>
      </c>
      <c r="F99" s="9">
        <v>2</v>
      </c>
      <c r="I99"/>
      <c r="J99"/>
      <c r="K99"/>
      <c r="L99"/>
      <c r="M99"/>
      <c r="N99"/>
      <c r="O99"/>
      <c r="P99"/>
    </row>
    <row r="100" spans="1:16" x14ac:dyDescent="0.35">
      <c r="A100" s="9" t="s">
        <v>198</v>
      </c>
      <c r="B100" s="10">
        <v>151500</v>
      </c>
      <c r="C100" s="9" t="s">
        <v>137</v>
      </c>
      <c r="D100" s="11">
        <v>3030</v>
      </c>
      <c r="E100" s="9">
        <v>3</v>
      </c>
      <c r="F100" s="9">
        <v>1</v>
      </c>
      <c r="I100"/>
      <c r="J100"/>
      <c r="K100"/>
      <c r="L100"/>
      <c r="M100"/>
      <c r="N100"/>
      <c r="O100"/>
      <c r="P100"/>
    </row>
    <row r="101" spans="1:16" x14ac:dyDescent="0.35">
      <c r="A101" s="9" t="s">
        <v>205</v>
      </c>
      <c r="B101" s="10">
        <v>96500</v>
      </c>
      <c r="C101" s="9" t="s">
        <v>137</v>
      </c>
      <c r="D101" s="11">
        <v>1930</v>
      </c>
      <c r="E101" s="9">
        <v>4</v>
      </c>
      <c r="F101" s="9">
        <v>2</v>
      </c>
      <c r="I101"/>
      <c r="J101"/>
      <c r="K101"/>
      <c r="L101"/>
      <c r="M101"/>
      <c r="N101"/>
      <c r="O101"/>
      <c r="P101"/>
    </row>
    <row r="102" spans="1:16" x14ac:dyDescent="0.35">
      <c r="A102" s="9" t="s">
        <v>211</v>
      </c>
      <c r="B102" s="10">
        <v>120500</v>
      </c>
      <c r="C102" s="9" t="s">
        <v>137</v>
      </c>
      <c r="D102" s="11">
        <v>2410</v>
      </c>
      <c r="E102" s="9">
        <v>4</v>
      </c>
      <c r="F102" s="9">
        <v>3</v>
      </c>
      <c r="I102"/>
      <c r="J102"/>
      <c r="K102"/>
      <c r="L102"/>
      <c r="M102"/>
      <c r="N102"/>
      <c r="O102"/>
      <c r="P102"/>
    </row>
    <row r="103" spans="1:16" x14ac:dyDescent="0.35">
      <c r="A103" s="9" t="s">
        <v>214</v>
      </c>
      <c r="B103" s="10">
        <v>141000</v>
      </c>
      <c r="C103" s="9" t="s">
        <v>137</v>
      </c>
      <c r="D103" s="11">
        <v>2820</v>
      </c>
      <c r="E103" s="9">
        <v>4</v>
      </c>
      <c r="F103" s="9">
        <v>2</v>
      </c>
      <c r="I103"/>
      <c r="J103"/>
      <c r="K103"/>
      <c r="L103"/>
      <c r="M103"/>
      <c r="N103"/>
      <c r="O103"/>
      <c r="P103"/>
    </row>
    <row r="104" spans="1:16" x14ac:dyDescent="0.35">
      <c r="A104" s="9" t="s">
        <v>218</v>
      </c>
      <c r="B104" s="10">
        <v>144500</v>
      </c>
      <c r="C104" s="9" t="s">
        <v>137</v>
      </c>
      <c r="D104" s="11">
        <v>2890</v>
      </c>
      <c r="E104" s="9">
        <v>3</v>
      </c>
      <c r="F104" s="9">
        <v>2</v>
      </c>
      <c r="I104"/>
      <c r="J104"/>
      <c r="K104"/>
      <c r="L104"/>
      <c r="M104"/>
      <c r="N104"/>
      <c r="O104"/>
      <c r="P104"/>
    </row>
    <row r="105" spans="1:16" x14ac:dyDescent="0.35">
      <c r="A105" s="9" t="s">
        <v>224</v>
      </c>
      <c r="B105" s="10">
        <v>141750</v>
      </c>
      <c r="C105" s="9" t="s">
        <v>137</v>
      </c>
      <c r="D105" s="11">
        <v>2835</v>
      </c>
      <c r="E105" s="9">
        <v>3</v>
      </c>
      <c r="F105" s="9">
        <v>3</v>
      </c>
      <c r="I105"/>
      <c r="J105"/>
      <c r="K105"/>
      <c r="L105"/>
      <c r="M105"/>
      <c r="N105"/>
      <c r="O105"/>
      <c r="P105"/>
    </row>
    <row r="106" spans="1:16" x14ac:dyDescent="0.35">
      <c r="A106" s="9" t="s">
        <v>231</v>
      </c>
      <c r="B106" s="10">
        <v>83750</v>
      </c>
      <c r="C106" s="9" t="s">
        <v>137</v>
      </c>
      <c r="D106" s="11">
        <v>1675</v>
      </c>
      <c r="E106" s="9">
        <v>4</v>
      </c>
      <c r="F106" s="9">
        <v>2</v>
      </c>
      <c r="I106"/>
      <c r="J106"/>
      <c r="K106"/>
      <c r="L106"/>
      <c r="M106"/>
      <c r="N106"/>
      <c r="O106"/>
      <c r="P106"/>
    </row>
    <row r="107" spans="1:16" x14ac:dyDescent="0.35">
      <c r="A107" s="9" t="s">
        <v>238</v>
      </c>
      <c r="B107" s="10">
        <v>107750</v>
      </c>
      <c r="C107" s="9" t="s">
        <v>137</v>
      </c>
      <c r="D107" s="11">
        <v>2155</v>
      </c>
      <c r="E107" s="9">
        <v>4</v>
      </c>
      <c r="F107" s="9">
        <v>4</v>
      </c>
      <c r="I107"/>
      <c r="J107"/>
      <c r="K107"/>
      <c r="L107"/>
      <c r="M107"/>
      <c r="N107"/>
      <c r="O107"/>
      <c r="P107"/>
    </row>
    <row r="108" spans="1:16" x14ac:dyDescent="0.35">
      <c r="A108" s="9" t="s">
        <v>244</v>
      </c>
      <c r="B108" s="10">
        <v>131750</v>
      </c>
      <c r="C108" s="9" t="s">
        <v>137</v>
      </c>
      <c r="D108" s="11">
        <v>2635</v>
      </c>
      <c r="E108" s="9">
        <v>4</v>
      </c>
      <c r="F108" s="9">
        <v>2</v>
      </c>
      <c r="I108"/>
      <c r="J108"/>
      <c r="K108"/>
      <c r="L108"/>
      <c r="M108"/>
      <c r="N108"/>
      <c r="O108"/>
      <c r="P108"/>
    </row>
    <row r="109" spans="1:16" x14ac:dyDescent="0.35">
      <c r="A109" s="9" t="s">
        <v>251</v>
      </c>
      <c r="B109" s="10">
        <v>134250</v>
      </c>
      <c r="C109" s="9" t="s">
        <v>137</v>
      </c>
      <c r="D109" s="11">
        <v>2685</v>
      </c>
      <c r="E109" s="9">
        <v>2</v>
      </c>
      <c r="F109" s="9">
        <v>3</v>
      </c>
      <c r="I109"/>
      <c r="J109"/>
      <c r="K109"/>
      <c r="L109"/>
      <c r="M109"/>
      <c r="N109"/>
      <c r="O109"/>
      <c r="P109"/>
    </row>
    <row r="110" spans="1:16" x14ac:dyDescent="0.35">
      <c r="A110" s="9" t="s">
        <v>257</v>
      </c>
      <c r="B110" s="10">
        <v>152250</v>
      </c>
      <c r="C110" s="9" t="s">
        <v>137</v>
      </c>
      <c r="D110" s="11">
        <v>3045</v>
      </c>
      <c r="E110" s="9">
        <v>4</v>
      </c>
      <c r="F110" s="9">
        <v>2</v>
      </c>
      <c r="I110"/>
      <c r="J110"/>
      <c r="K110"/>
      <c r="L110"/>
      <c r="M110"/>
      <c r="N110"/>
      <c r="O110"/>
      <c r="P110"/>
    </row>
    <row r="111" spans="1:16" x14ac:dyDescent="0.35">
      <c r="A111" s="9" t="s">
        <v>264</v>
      </c>
      <c r="B111" s="10">
        <v>97250</v>
      </c>
      <c r="C111" s="9" t="s">
        <v>137</v>
      </c>
      <c r="D111" s="11">
        <v>1945</v>
      </c>
      <c r="E111" s="9">
        <v>3</v>
      </c>
      <c r="F111" s="9">
        <v>1</v>
      </c>
      <c r="I111"/>
      <c r="J111"/>
      <c r="K111"/>
      <c r="L111"/>
      <c r="M111"/>
      <c r="N111"/>
      <c r="O111"/>
      <c r="P111"/>
    </row>
    <row r="112" spans="1:16" x14ac:dyDescent="0.35">
      <c r="A112" s="9" t="s">
        <v>143</v>
      </c>
      <c r="B112" s="10">
        <v>137250</v>
      </c>
      <c r="C112" s="9" t="s">
        <v>144</v>
      </c>
      <c r="D112" s="11">
        <v>2745</v>
      </c>
      <c r="E112" s="9">
        <v>4</v>
      </c>
      <c r="F112" s="9">
        <v>2</v>
      </c>
      <c r="I112"/>
      <c r="J112"/>
      <c r="K112"/>
      <c r="L112"/>
      <c r="M112"/>
      <c r="N112"/>
      <c r="O112"/>
      <c r="P112"/>
    </row>
    <row r="113" spans="1:16" x14ac:dyDescent="0.35">
      <c r="A113" s="9" t="s">
        <v>151</v>
      </c>
      <c r="B113" s="10">
        <v>140250</v>
      </c>
      <c r="C113" s="9" t="s">
        <v>144</v>
      </c>
      <c r="D113" s="11">
        <v>2805</v>
      </c>
      <c r="E113" s="9">
        <v>4</v>
      </c>
      <c r="F113" s="9">
        <v>4</v>
      </c>
      <c r="I113"/>
      <c r="J113"/>
      <c r="K113"/>
      <c r="L113"/>
      <c r="M113"/>
      <c r="N113"/>
      <c r="O113"/>
      <c r="P113"/>
    </row>
    <row r="114" spans="1:16" x14ac:dyDescent="0.35">
      <c r="A114" s="9" t="s">
        <v>157</v>
      </c>
      <c r="B114" s="10">
        <v>158250</v>
      </c>
      <c r="C114" s="9" t="s">
        <v>144</v>
      </c>
      <c r="D114" s="11">
        <v>3165</v>
      </c>
      <c r="E114" s="9">
        <v>4</v>
      </c>
      <c r="F114" s="9">
        <v>2</v>
      </c>
      <c r="I114"/>
      <c r="J114"/>
      <c r="K114"/>
      <c r="L114"/>
      <c r="M114"/>
      <c r="N114"/>
      <c r="O114"/>
      <c r="P114"/>
    </row>
    <row r="115" spans="1:16" x14ac:dyDescent="0.35">
      <c r="A115" s="9" t="s">
        <v>164</v>
      </c>
      <c r="B115" s="10">
        <v>104250</v>
      </c>
      <c r="C115" s="9" t="s">
        <v>144</v>
      </c>
      <c r="D115" s="11">
        <v>2085</v>
      </c>
      <c r="E115" s="9">
        <v>2</v>
      </c>
      <c r="F115" s="9">
        <v>3</v>
      </c>
      <c r="I115"/>
      <c r="J115"/>
      <c r="K115"/>
      <c r="L115"/>
      <c r="M115"/>
      <c r="N115"/>
      <c r="O115"/>
      <c r="P115"/>
    </row>
    <row r="116" spans="1:16" x14ac:dyDescent="0.35">
      <c r="A116" s="9" t="s">
        <v>170</v>
      </c>
      <c r="B116" s="10">
        <v>128250</v>
      </c>
      <c r="C116" s="9" t="s">
        <v>144</v>
      </c>
      <c r="D116" s="11">
        <v>2565</v>
      </c>
      <c r="E116" s="9">
        <v>4</v>
      </c>
      <c r="F116" s="9">
        <v>2</v>
      </c>
      <c r="I116"/>
      <c r="J116"/>
      <c r="K116"/>
      <c r="L116"/>
      <c r="M116"/>
      <c r="N116"/>
      <c r="O116"/>
      <c r="P116"/>
    </row>
    <row r="117" spans="1:16" x14ac:dyDescent="0.35">
      <c r="A117" s="9" t="s">
        <v>176</v>
      </c>
      <c r="B117" s="10">
        <v>99000</v>
      </c>
      <c r="C117" s="9" t="s">
        <v>144</v>
      </c>
      <c r="D117" s="11">
        <v>1980</v>
      </c>
      <c r="E117" s="9">
        <v>3</v>
      </c>
      <c r="F117" s="9">
        <v>1</v>
      </c>
      <c r="I117"/>
      <c r="J117"/>
      <c r="K117"/>
      <c r="L117"/>
      <c r="M117"/>
      <c r="N117"/>
      <c r="O117"/>
      <c r="P117"/>
    </row>
    <row r="118" spans="1:16" x14ac:dyDescent="0.35">
      <c r="A118" s="9" t="s">
        <v>183</v>
      </c>
      <c r="B118" s="10">
        <v>123000</v>
      </c>
      <c r="C118" s="9" t="s">
        <v>144</v>
      </c>
      <c r="D118" s="11">
        <v>2460</v>
      </c>
      <c r="E118" s="9">
        <v>4</v>
      </c>
      <c r="F118" s="9">
        <v>2</v>
      </c>
      <c r="I118"/>
      <c r="J118"/>
      <c r="K118"/>
      <c r="L118"/>
      <c r="M118"/>
      <c r="N118"/>
      <c r="O118"/>
      <c r="P118"/>
    </row>
    <row r="119" spans="1:16" x14ac:dyDescent="0.35">
      <c r="A119" s="9" t="s">
        <v>189</v>
      </c>
      <c r="B119" s="10">
        <v>147000</v>
      </c>
      <c r="C119" s="9" t="s">
        <v>144</v>
      </c>
      <c r="D119" s="11">
        <v>2940</v>
      </c>
      <c r="E119" s="9">
        <v>4</v>
      </c>
      <c r="F119" s="9">
        <v>3</v>
      </c>
      <c r="I119"/>
      <c r="J119"/>
      <c r="K119"/>
      <c r="L119"/>
      <c r="M119"/>
      <c r="N119"/>
      <c r="O119"/>
      <c r="P119"/>
    </row>
    <row r="120" spans="1:16" x14ac:dyDescent="0.35">
      <c r="A120" s="9" t="s">
        <v>192</v>
      </c>
      <c r="B120" s="10">
        <v>135000</v>
      </c>
      <c r="C120" s="9" t="s">
        <v>144</v>
      </c>
      <c r="D120" s="11">
        <v>2700</v>
      </c>
      <c r="E120" s="9">
        <v>2</v>
      </c>
      <c r="F120" s="9">
        <v>3</v>
      </c>
      <c r="I120"/>
      <c r="J120"/>
      <c r="K120"/>
      <c r="L120"/>
      <c r="M120"/>
      <c r="N120"/>
      <c r="O120"/>
      <c r="P120"/>
    </row>
    <row r="121" spans="1:16" x14ac:dyDescent="0.35">
      <c r="A121" s="9" t="s">
        <v>196</v>
      </c>
      <c r="B121" s="10">
        <v>145500</v>
      </c>
      <c r="C121" s="9" t="s">
        <v>144</v>
      </c>
      <c r="D121" s="11">
        <v>2910</v>
      </c>
      <c r="E121" s="9">
        <v>3</v>
      </c>
      <c r="F121" s="9">
        <v>2</v>
      </c>
      <c r="I121"/>
      <c r="J121"/>
      <c r="K121"/>
      <c r="L121"/>
      <c r="M121"/>
      <c r="N121"/>
      <c r="O121"/>
      <c r="P121"/>
    </row>
    <row r="122" spans="1:16" x14ac:dyDescent="0.35">
      <c r="A122" s="9" t="s">
        <v>202</v>
      </c>
      <c r="B122" s="10">
        <v>88500</v>
      </c>
      <c r="C122" s="9" t="s">
        <v>144</v>
      </c>
      <c r="D122" s="11">
        <v>1770</v>
      </c>
      <c r="E122" s="9">
        <v>3</v>
      </c>
      <c r="F122" s="9">
        <v>2</v>
      </c>
      <c r="I122"/>
      <c r="J122"/>
      <c r="K122"/>
      <c r="L122"/>
      <c r="M122"/>
      <c r="N122"/>
      <c r="O122"/>
      <c r="P122"/>
    </row>
    <row r="123" spans="1:16" x14ac:dyDescent="0.35">
      <c r="A123" s="9" t="s">
        <v>209</v>
      </c>
      <c r="B123" s="10">
        <v>112500</v>
      </c>
      <c r="C123" s="9" t="s">
        <v>144</v>
      </c>
      <c r="D123" s="11">
        <v>2250</v>
      </c>
      <c r="E123" s="9">
        <v>4</v>
      </c>
      <c r="F123" s="9">
        <v>2</v>
      </c>
      <c r="I123"/>
      <c r="J123"/>
      <c r="K123"/>
      <c r="L123"/>
      <c r="M123"/>
      <c r="N123"/>
      <c r="O123"/>
      <c r="P123"/>
    </row>
    <row r="124" spans="1:16" x14ac:dyDescent="0.35">
      <c r="A124" s="9" t="s">
        <v>216</v>
      </c>
      <c r="B124" s="10">
        <v>136500</v>
      </c>
      <c r="C124" s="9" t="s">
        <v>144</v>
      </c>
      <c r="D124" s="11">
        <v>2730</v>
      </c>
      <c r="E124" s="9">
        <v>4</v>
      </c>
      <c r="F124" s="9">
        <v>4</v>
      </c>
      <c r="I124"/>
      <c r="J124"/>
      <c r="K124"/>
      <c r="L124"/>
      <c r="M124"/>
      <c r="N124"/>
      <c r="O124"/>
      <c r="P124"/>
    </row>
    <row r="125" spans="1:16" x14ac:dyDescent="0.35">
      <c r="A125" s="9" t="s">
        <v>222</v>
      </c>
      <c r="B125" s="10">
        <v>135750</v>
      </c>
      <c r="C125" s="9" t="s">
        <v>144</v>
      </c>
      <c r="D125" s="11">
        <v>2715</v>
      </c>
      <c r="E125" s="9">
        <v>4</v>
      </c>
      <c r="F125" s="9">
        <v>2</v>
      </c>
      <c r="I125"/>
      <c r="J125"/>
      <c r="K125"/>
      <c r="L125"/>
      <c r="M125"/>
      <c r="N125"/>
      <c r="O125"/>
      <c r="P125"/>
    </row>
    <row r="126" spans="1:16" x14ac:dyDescent="0.35">
      <c r="A126" s="9" t="s">
        <v>229</v>
      </c>
      <c r="B126" s="10">
        <v>153750</v>
      </c>
      <c r="C126" s="9" t="s">
        <v>144</v>
      </c>
      <c r="D126" s="11">
        <v>3075</v>
      </c>
      <c r="E126" s="9">
        <v>2</v>
      </c>
      <c r="F126" s="9">
        <v>3</v>
      </c>
      <c r="I126"/>
      <c r="J126"/>
      <c r="K126"/>
      <c r="L126"/>
      <c r="M126"/>
      <c r="N126"/>
      <c r="O126"/>
      <c r="P126"/>
    </row>
    <row r="127" spans="1:16" x14ac:dyDescent="0.35">
      <c r="A127" s="9" t="s">
        <v>235</v>
      </c>
      <c r="B127" s="10">
        <v>99750</v>
      </c>
      <c r="C127" s="9" t="s">
        <v>144</v>
      </c>
      <c r="D127" s="11">
        <v>1995</v>
      </c>
      <c r="E127" s="9">
        <v>4</v>
      </c>
      <c r="F127" s="9">
        <v>2</v>
      </c>
      <c r="I127"/>
      <c r="J127"/>
      <c r="K127"/>
      <c r="L127"/>
      <c r="M127"/>
      <c r="N127"/>
      <c r="O127"/>
      <c r="P127"/>
    </row>
    <row r="128" spans="1:16" x14ac:dyDescent="0.35">
      <c r="A128" s="9" t="s">
        <v>242</v>
      </c>
      <c r="B128" s="10">
        <v>123750</v>
      </c>
      <c r="C128" s="9" t="s">
        <v>144</v>
      </c>
      <c r="D128" s="11">
        <v>2475</v>
      </c>
      <c r="E128" s="9">
        <v>3</v>
      </c>
      <c r="F128" s="9">
        <v>1</v>
      </c>
      <c r="I128"/>
      <c r="J128"/>
      <c r="K128"/>
      <c r="L128"/>
      <c r="M128"/>
      <c r="N128"/>
      <c r="O128"/>
      <c r="P128"/>
    </row>
    <row r="129" spans="1:16" x14ac:dyDescent="0.35">
      <c r="A129" s="9" t="s">
        <v>249</v>
      </c>
      <c r="B129" s="10">
        <v>147750</v>
      </c>
      <c r="C129" s="9" t="s">
        <v>144</v>
      </c>
      <c r="D129" s="11">
        <v>2955</v>
      </c>
      <c r="E129" s="9">
        <v>4</v>
      </c>
      <c r="F129" s="9">
        <v>2</v>
      </c>
      <c r="I129"/>
      <c r="J129"/>
      <c r="K129"/>
      <c r="L129"/>
      <c r="M129"/>
      <c r="N129"/>
      <c r="O129"/>
      <c r="P129"/>
    </row>
    <row r="130" spans="1:16" x14ac:dyDescent="0.35">
      <c r="A130" s="9" t="s">
        <v>255</v>
      </c>
      <c r="B130" s="10">
        <v>146250</v>
      </c>
      <c r="C130" s="9" t="s">
        <v>144</v>
      </c>
      <c r="D130" s="11">
        <v>2925</v>
      </c>
      <c r="E130" s="9">
        <v>4</v>
      </c>
      <c r="F130" s="9">
        <v>3</v>
      </c>
      <c r="I130"/>
      <c r="J130"/>
      <c r="K130"/>
      <c r="L130"/>
      <c r="M130"/>
      <c r="N130"/>
      <c r="O130"/>
      <c r="P130"/>
    </row>
    <row r="131" spans="1:16" x14ac:dyDescent="0.35">
      <c r="A131" s="9" t="s">
        <v>258</v>
      </c>
      <c r="B131" s="10">
        <v>153000</v>
      </c>
      <c r="C131" s="9" t="s">
        <v>144</v>
      </c>
      <c r="D131" s="11">
        <v>3060</v>
      </c>
      <c r="E131" s="9">
        <v>4</v>
      </c>
      <c r="F131" s="9">
        <v>2</v>
      </c>
      <c r="I131"/>
      <c r="J131"/>
      <c r="K131"/>
      <c r="L131"/>
      <c r="M131"/>
      <c r="N131"/>
      <c r="O131"/>
      <c r="P131"/>
    </row>
    <row r="132" spans="1:16" x14ac:dyDescent="0.35">
      <c r="A132" s="9" t="s">
        <v>262</v>
      </c>
      <c r="B132" s="10">
        <v>89250</v>
      </c>
      <c r="C132" s="9" t="s">
        <v>144</v>
      </c>
      <c r="D132" s="11">
        <v>1785</v>
      </c>
      <c r="E132" s="9">
        <v>3</v>
      </c>
      <c r="F132" s="9">
        <v>2</v>
      </c>
      <c r="I132"/>
      <c r="J132"/>
      <c r="K132"/>
      <c r="L132"/>
      <c r="M132"/>
      <c r="N132"/>
      <c r="O132"/>
      <c r="P132"/>
    </row>
    <row r="133" spans="1:16" x14ac:dyDescent="0.35">
      <c r="A133" s="9" t="s">
        <v>268</v>
      </c>
      <c r="B133" s="10">
        <v>113250</v>
      </c>
      <c r="C133" s="9" t="s">
        <v>144</v>
      </c>
      <c r="D133" s="11">
        <v>2265</v>
      </c>
      <c r="E133" s="9">
        <v>3</v>
      </c>
      <c r="F133" s="9">
        <v>3</v>
      </c>
      <c r="I133"/>
      <c r="J133"/>
      <c r="K133"/>
      <c r="L133"/>
      <c r="M133"/>
      <c r="N133"/>
      <c r="O133"/>
      <c r="P133"/>
    </row>
    <row r="134" spans="1:16" x14ac:dyDescent="0.4">
      <c r="I134"/>
      <c r="J134"/>
      <c r="K134"/>
      <c r="L134"/>
      <c r="M134"/>
      <c r="N134"/>
      <c r="O134"/>
      <c r="P134"/>
    </row>
    <row r="135" spans="1:16" x14ac:dyDescent="0.4">
      <c r="I135"/>
      <c r="J135"/>
      <c r="K135"/>
      <c r="L135"/>
      <c r="M135"/>
      <c r="N135"/>
      <c r="O135"/>
      <c r="P135"/>
    </row>
    <row r="136" spans="1:16" x14ac:dyDescent="0.4">
      <c r="I136"/>
      <c r="J136"/>
      <c r="K136"/>
      <c r="L136"/>
      <c r="M136"/>
      <c r="N136"/>
      <c r="O136"/>
      <c r="P136"/>
    </row>
    <row r="137" spans="1:16" x14ac:dyDescent="0.4">
      <c r="I137"/>
      <c r="J137"/>
      <c r="K137"/>
      <c r="L137"/>
      <c r="M137"/>
      <c r="N137"/>
      <c r="O137"/>
      <c r="P137"/>
    </row>
    <row r="138" spans="1:16" x14ac:dyDescent="0.4">
      <c r="I138"/>
      <c r="J138"/>
      <c r="K138"/>
      <c r="L138"/>
      <c r="M138"/>
      <c r="N138"/>
      <c r="O138"/>
      <c r="P138"/>
    </row>
    <row r="139" spans="1:16" x14ac:dyDescent="0.4">
      <c r="I139"/>
      <c r="J139"/>
      <c r="K139"/>
      <c r="L139"/>
      <c r="M139"/>
      <c r="N139"/>
      <c r="O139"/>
      <c r="P139"/>
    </row>
    <row r="140" spans="1:16" x14ac:dyDescent="0.4">
      <c r="I140"/>
      <c r="J140"/>
    </row>
    <row r="141" spans="1:16" x14ac:dyDescent="0.4">
      <c r="I141"/>
      <c r="J141"/>
    </row>
    <row r="142" spans="1:16" x14ac:dyDescent="0.4">
      <c r="I142"/>
      <c r="J142"/>
    </row>
    <row r="143" spans="1:16" x14ac:dyDescent="0.4">
      <c r="I143"/>
      <c r="J143"/>
    </row>
    <row r="144" spans="1:16" x14ac:dyDescent="0.4">
      <c r="I144"/>
      <c r="J144"/>
    </row>
    <row r="145" spans="9:10" x14ac:dyDescent="0.4">
      <c r="I145"/>
      <c r="J145"/>
    </row>
    <row r="146" spans="9:10" x14ac:dyDescent="0.4">
      <c r="I146"/>
      <c r="J146"/>
    </row>
    <row r="147" spans="9:10" x14ac:dyDescent="0.4">
      <c r="I147"/>
      <c r="J147"/>
    </row>
    <row r="148" spans="9:10" x14ac:dyDescent="0.4">
      <c r="I148"/>
      <c r="J148"/>
    </row>
    <row r="149" spans="9:10" x14ac:dyDescent="0.4">
      <c r="I149"/>
      <c r="J149"/>
    </row>
    <row r="150" spans="9:10" x14ac:dyDescent="0.4">
      <c r="I150"/>
      <c r="J150"/>
    </row>
    <row r="151" spans="9:10" x14ac:dyDescent="0.4">
      <c r="I151"/>
      <c r="J151"/>
    </row>
    <row r="152" spans="9:10" x14ac:dyDescent="0.4">
      <c r="I152"/>
      <c r="J152"/>
    </row>
    <row r="153" spans="9:10" x14ac:dyDescent="0.4">
      <c r="I153"/>
      <c r="J153"/>
    </row>
    <row r="154" spans="9:10" x14ac:dyDescent="0.4">
      <c r="I154"/>
      <c r="J154"/>
    </row>
    <row r="155" spans="9:10" x14ac:dyDescent="0.4">
      <c r="I155"/>
      <c r="J155"/>
    </row>
    <row r="156" spans="9:10" x14ac:dyDescent="0.4">
      <c r="I156"/>
      <c r="J156"/>
    </row>
    <row r="157" spans="9:10" x14ac:dyDescent="0.4">
      <c r="I157"/>
      <c r="J157"/>
    </row>
    <row r="158" spans="9:10" x14ac:dyDescent="0.4">
      <c r="I158"/>
      <c r="J158"/>
    </row>
    <row r="159" spans="9:10" x14ac:dyDescent="0.4">
      <c r="I159"/>
      <c r="J159"/>
    </row>
    <row r="160" spans="9:10" x14ac:dyDescent="0.4">
      <c r="I160"/>
      <c r="J160"/>
    </row>
    <row r="161" spans="9:10" x14ac:dyDescent="0.4">
      <c r="I161"/>
      <c r="J161"/>
    </row>
    <row r="162" spans="9:10" x14ac:dyDescent="0.4">
      <c r="I162"/>
      <c r="J162"/>
    </row>
    <row r="163" spans="9:10" x14ac:dyDescent="0.4">
      <c r="I163"/>
      <c r="J163"/>
    </row>
    <row r="164" spans="9:10" x14ac:dyDescent="0.4">
      <c r="I164"/>
      <c r="J164"/>
    </row>
    <row r="165" spans="9:10" x14ac:dyDescent="0.4">
      <c r="I165"/>
      <c r="J165"/>
    </row>
    <row r="166" spans="9:10" x14ac:dyDescent="0.4">
      <c r="I166"/>
      <c r="J166"/>
    </row>
    <row r="167" spans="9:10" x14ac:dyDescent="0.4">
      <c r="I167"/>
      <c r="J167"/>
    </row>
    <row r="168" spans="9:10" x14ac:dyDescent="0.4">
      <c r="I168"/>
      <c r="J168"/>
    </row>
    <row r="169" spans="9:10" x14ac:dyDescent="0.4">
      <c r="I169"/>
      <c r="J169"/>
    </row>
    <row r="170" spans="9:10" x14ac:dyDescent="0.4">
      <c r="I170"/>
      <c r="J170"/>
    </row>
    <row r="171" spans="9:10" x14ac:dyDescent="0.4">
      <c r="I171"/>
      <c r="J171"/>
    </row>
    <row r="172" spans="9:10" x14ac:dyDescent="0.4">
      <c r="I172"/>
      <c r="J172"/>
    </row>
    <row r="173" spans="9:10" x14ac:dyDescent="0.4">
      <c r="I173"/>
      <c r="J173"/>
    </row>
    <row r="174" spans="9:10" x14ac:dyDescent="0.4">
      <c r="I174"/>
      <c r="J174"/>
    </row>
    <row r="175" spans="9:10" x14ac:dyDescent="0.4">
      <c r="I175"/>
      <c r="J175"/>
    </row>
    <row r="176" spans="9:10" x14ac:dyDescent="0.4">
      <c r="I176"/>
      <c r="J176"/>
    </row>
    <row r="177" spans="9:10" x14ac:dyDescent="0.4">
      <c r="I177"/>
      <c r="J177"/>
    </row>
    <row r="178" spans="9:10" x14ac:dyDescent="0.4">
      <c r="I178"/>
      <c r="J178"/>
    </row>
    <row r="179" spans="9:10" x14ac:dyDescent="0.4">
      <c r="I179"/>
      <c r="J179"/>
    </row>
    <row r="180" spans="9:10" x14ac:dyDescent="0.4">
      <c r="I180"/>
      <c r="J180"/>
    </row>
    <row r="181" spans="9:10" x14ac:dyDescent="0.4">
      <c r="I181"/>
      <c r="J181"/>
    </row>
    <row r="182" spans="9:10" x14ac:dyDescent="0.4">
      <c r="I182"/>
      <c r="J182"/>
    </row>
    <row r="183" spans="9:10" x14ac:dyDescent="0.4">
      <c r="I183"/>
      <c r="J183"/>
    </row>
    <row r="184" spans="9:10" x14ac:dyDescent="0.4">
      <c r="I184"/>
      <c r="J184"/>
    </row>
    <row r="185" spans="9:10" x14ac:dyDescent="0.4">
      <c r="I185"/>
      <c r="J185"/>
    </row>
    <row r="186" spans="9:10" x14ac:dyDescent="0.4">
      <c r="I186"/>
      <c r="J186"/>
    </row>
    <row r="187" spans="9:10" x14ac:dyDescent="0.4">
      <c r="I187"/>
      <c r="J187"/>
    </row>
    <row r="188" spans="9:10" x14ac:dyDescent="0.4">
      <c r="I188"/>
      <c r="J188"/>
    </row>
    <row r="189" spans="9:10" x14ac:dyDescent="0.4">
      <c r="I189"/>
      <c r="J189"/>
    </row>
    <row r="190" spans="9:10" x14ac:dyDescent="0.4">
      <c r="I190"/>
      <c r="J190"/>
    </row>
    <row r="191" spans="9:10" x14ac:dyDescent="0.4">
      <c r="I191"/>
      <c r="J191"/>
    </row>
    <row r="192" spans="9:10" x14ac:dyDescent="0.4">
      <c r="I192"/>
      <c r="J192"/>
    </row>
    <row r="193" spans="9:10" x14ac:dyDescent="0.4">
      <c r="I193"/>
      <c r="J193"/>
    </row>
    <row r="194" spans="9:10" x14ac:dyDescent="0.4">
      <c r="I194"/>
      <c r="J194"/>
    </row>
    <row r="195" spans="9:10" x14ac:dyDescent="0.4">
      <c r="I195"/>
      <c r="J195"/>
    </row>
    <row r="196" spans="9:10" x14ac:dyDescent="0.4">
      <c r="I196"/>
      <c r="J196"/>
    </row>
    <row r="197" spans="9:10" x14ac:dyDescent="0.4">
      <c r="I197"/>
      <c r="J197"/>
    </row>
    <row r="198" spans="9:10" x14ac:dyDescent="0.4">
      <c r="I198"/>
      <c r="J198"/>
    </row>
    <row r="199" spans="9:10" x14ac:dyDescent="0.4">
      <c r="I199"/>
      <c r="J199"/>
    </row>
    <row r="200" spans="9:10" x14ac:dyDescent="0.4">
      <c r="I200"/>
      <c r="J200"/>
    </row>
    <row r="201" spans="9:10" x14ac:dyDescent="0.4">
      <c r="I201"/>
      <c r="J201"/>
    </row>
    <row r="202" spans="9:10" x14ac:dyDescent="0.4">
      <c r="I202"/>
      <c r="J202"/>
    </row>
    <row r="203" spans="9:10" x14ac:dyDescent="0.4">
      <c r="I203"/>
      <c r="J203"/>
    </row>
    <row r="204" spans="9:10" x14ac:dyDescent="0.4">
      <c r="I204"/>
      <c r="J204"/>
    </row>
    <row r="205" spans="9:10" x14ac:dyDescent="0.4">
      <c r="I205"/>
      <c r="J205"/>
    </row>
    <row r="206" spans="9:10" x14ac:dyDescent="0.4">
      <c r="I206"/>
      <c r="J206"/>
    </row>
    <row r="207" spans="9:10" x14ac:dyDescent="0.4">
      <c r="I207"/>
      <c r="J207"/>
    </row>
    <row r="208" spans="9:10" x14ac:dyDescent="0.4">
      <c r="I208"/>
      <c r="J208"/>
    </row>
    <row r="209" spans="9:10" x14ac:dyDescent="0.4">
      <c r="I209"/>
      <c r="J209"/>
    </row>
    <row r="210" spans="9:10" x14ac:dyDescent="0.4">
      <c r="I210"/>
      <c r="J210"/>
    </row>
    <row r="211" spans="9:10" x14ac:dyDescent="0.4">
      <c r="I211"/>
      <c r="J211"/>
    </row>
    <row r="212" spans="9:10" x14ac:dyDescent="0.4">
      <c r="I212"/>
      <c r="J212"/>
    </row>
    <row r="213" spans="9:10" x14ac:dyDescent="0.4">
      <c r="I213"/>
      <c r="J213"/>
    </row>
    <row r="214" spans="9:10" x14ac:dyDescent="0.4">
      <c r="I214"/>
      <c r="J214"/>
    </row>
    <row r="215" spans="9:10" x14ac:dyDescent="0.4">
      <c r="I215"/>
      <c r="J215"/>
    </row>
    <row r="216" spans="9:10" x14ac:dyDescent="0.4">
      <c r="I216"/>
      <c r="J216"/>
    </row>
    <row r="217" spans="9:10" x14ac:dyDescent="0.4">
      <c r="I217"/>
      <c r="J217"/>
    </row>
    <row r="218" spans="9:10" x14ac:dyDescent="0.4">
      <c r="I218"/>
      <c r="J218"/>
    </row>
    <row r="219" spans="9:10" x14ac:dyDescent="0.4">
      <c r="I219"/>
      <c r="J219"/>
    </row>
    <row r="220" spans="9:10" x14ac:dyDescent="0.4">
      <c r="I220"/>
      <c r="J220"/>
    </row>
    <row r="221" spans="9:10" x14ac:dyDescent="0.4">
      <c r="I221"/>
      <c r="J221"/>
    </row>
    <row r="222" spans="9:10" x14ac:dyDescent="0.4">
      <c r="I222"/>
      <c r="J222"/>
    </row>
    <row r="223" spans="9:10" x14ac:dyDescent="0.4">
      <c r="I223"/>
      <c r="J223"/>
    </row>
    <row r="224" spans="9:10" x14ac:dyDescent="0.4">
      <c r="I224"/>
      <c r="J224"/>
    </row>
    <row r="225" spans="9:10" x14ac:dyDescent="0.4">
      <c r="I225"/>
      <c r="J225"/>
    </row>
    <row r="226" spans="9:10" x14ac:dyDescent="0.4">
      <c r="I226"/>
      <c r="J226"/>
    </row>
    <row r="227" spans="9:10" x14ac:dyDescent="0.4">
      <c r="I227"/>
      <c r="J227"/>
    </row>
    <row r="228" spans="9:10" x14ac:dyDescent="0.4">
      <c r="I228"/>
      <c r="J228"/>
    </row>
    <row r="229" spans="9:10" x14ac:dyDescent="0.4">
      <c r="I229"/>
      <c r="J229"/>
    </row>
    <row r="230" spans="9:10" x14ac:dyDescent="0.4">
      <c r="I230"/>
      <c r="J230"/>
    </row>
    <row r="231" spans="9:10" x14ac:dyDescent="0.4">
      <c r="I231"/>
      <c r="J231"/>
    </row>
    <row r="232" spans="9:10" x14ac:dyDescent="0.4">
      <c r="I232"/>
      <c r="J232"/>
    </row>
    <row r="233" spans="9:10" x14ac:dyDescent="0.4">
      <c r="I233"/>
      <c r="J233"/>
    </row>
    <row r="234" spans="9:10" x14ac:dyDescent="0.4">
      <c r="I234"/>
      <c r="J234"/>
    </row>
    <row r="235" spans="9:10" x14ac:dyDescent="0.4">
      <c r="I235"/>
      <c r="J235"/>
    </row>
    <row r="236" spans="9:10" x14ac:dyDescent="0.4">
      <c r="I236"/>
      <c r="J236"/>
    </row>
    <row r="237" spans="9:10" x14ac:dyDescent="0.4">
      <c r="I237"/>
      <c r="J237"/>
    </row>
    <row r="238" spans="9:10" x14ac:dyDescent="0.4">
      <c r="I238"/>
      <c r="J238"/>
    </row>
    <row r="239" spans="9:10" x14ac:dyDescent="0.4">
      <c r="I239"/>
      <c r="J239"/>
    </row>
    <row r="240" spans="9:10" x14ac:dyDescent="0.4">
      <c r="I240"/>
      <c r="J240"/>
    </row>
    <row r="241" spans="9:10" x14ac:dyDescent="0.4">
      <c r="I241"/>
      <c r="J241"/>
    </row>
    <row r="242" spans="9:10" x14ac:dyDescent="0.4">
      <c r="I242"/>
      <c r="J242"/>
    </row>
    <row r="243" spans="9:10" x14ac:dyDescent="0.4">
      <c r="I243"/>
      <c r="J243"/>
    </row>
    <row r="244" spans="9:10" x14ac:dyDescent="0.4">
      <c r="I244"/>
      <c r="J244"/>
    </row>
    <row r="245" spans="9:10" x14ac:dyDescent="0.4">
      <c r="I245"/>
      <c r="J245"/>
    </row>
    <row r="246" spans="9:10" x14ac:dyDescent="0.4">
      <c r="I246"/>
      <c r="J246"/>
    </row>
    <row r="247" spans="9:10" x14ac:dyDescent="0.4">
      <c r="I247"/>
      <c r="J247"/>
    </row>
    <row r="248" spans="9:10" x14ac:dyDescent="0.4">
      <c r="I248"/>
      <c r="J248"/>
    </row>
    <row r="249" spans="9:10" x14ac:dyDescent="0.4">
      <c r="I249"/>
      <c r="J249"/>
    </row>
    <row r="250" spans="9:10" x14ac:dyDescent="0.4">
      <c r="I250"/>
      <c r="J250"/>
    </row>
    <row r="251" spans="9:10" x14ac:dyDescent="0.4">
      <c r="I251"/>
      <c r="J251"/>
    </row>
    <row r="252" spans="9:10" x14ac:dyDescent="0.4">
      <c r="I252"/>
      <c r="J252"/>
    </row>
    <row r="253" spans="9:10" x14ac:dyDescent="0.4">
      <c r="I253"/>
      <c r="J253"/>
    </row>
    <row r="254" spans="9:10" x14ac:dyDescent="0.4">
      <c r="I254"/>
      <c r="J254"/>
    </row>
    <row r="255" spans="9:10" x14ac:dyDescent="0.4">
      <c r="I255"/>
      <c r="J255"/>
    </row>
    <row r="256" spans="9:10" x14ac:dyDescent="0.4">
      <c r="I256"/>
      <c r="J256"/>
    </row>
    <row r="257" spans="9:10" x14ac:dyDescent="0.4">
      <c r="I257"/>
      <c r="J257"/>
    </row>
    <row r="258" spans="9:10" x14ac:dyDescent="0.4">
      <c r="I258"/>
      <c r="J258"/>
    </row>
    <row r="259" spans="9:10" x14ac:dyDescent="0.4">
      <c r="I259"/>
      <c r="J259"/>
    </row>
    <row r="260" spans="9:10" x14ac:dyDescent="0.4">
      <c r="I260"/>
      <c r="J260"/>
    </row>
    <row r="261" spans="9:10" x14ac:dyDescent="0.4">
      <c r="I261"/>
      <c r="J261"/>
    </row>
    <row r="262" spans="9:10" x14ac:dyDescent="0.4">
      <c r="I262"/>
      <c r="J262"/>
    </row>
    <row r="263" spans="9:10" x14ac:dyDescent="0.4">
      <c r="I263"/>
      <c r="J263"/>
    </row>
    <row r="264" spans="9:10" x14ac:dyDescent="0.4">
      <c r="I264"/>
      <c r="J264"/>
    </row>
    <row r="265" spans="9:10" x14ac:dyDescent="0.4">
      <c r="I265"/>
      <c r="J265"/>
    </row>
    <row r="266" spans="9:10" x14ac:dyDescent="0.4">
      <c r="I266"/>
      <c r="J266"/>
    </row>
    <row r="267" spans="9:10" x14ac:dyDescent="0.4">
      <c r="I267"/>
      <c r="J267"/>
    </row>
    <row r="268" spans="9:10" x14ac:dyDescent="0.4">
      <c r="I268"/>
      <c r="J268"/>
    </row>
    <row r="269" spans="9:10" x14ac:dyDescent="0.4">
      <c r="I269"/>
      <c r="J269"/>
    </row>
    <row r="270" spans="9:10" x14ac:dyDescent="0.4">
      <c r="I270"/>
      <c r="J270"/>
    </row>
  </sheetData>
  <conditionalFormatting sqref="B1:B133">
    <cfRule type="colorScale" priority="2">
      <colorScale>
        <cfvo type="min"/>
        <cfvo type="max"/>
        <color rgb="FF63BE7B"/>
        <color rgb="FFFFEF9C"/>
      </colorScale>
    </cfRule>
  </conditionalFormatting>
  <conditionalFormatting sqref="D1:D1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{76A64DD2-1398-417E-A216-3F4859FD13C7}</x14:id>
        </ext>
      </extLst>
    </cfRule>
  </conditionalFormatting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A64DD2-1398-417E-A216-3F4859FD1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48235"/>
  </sheetPr>
  <dimension ref="A2:I18"/>
  <sheetViews>
    <sheetView topLeftCell="A3" zoomScale="110" workbookViewId="0">
      <selection activeCell="I10" sqref="I10"/>
    </sheetView>
  </sheetViews>
  <sheetFormatPr defaultColWidth="7.42578125" defaultRowHeight="14.5" x14ac:dyDescent="0.35"/>
  <cols>
    <col min="1" max="1" width="12.7109375" style="12" bestFit="1" customWidth="1"/>
    <col min="2" max="2" width="9.85546875" style="12" bestFit="1" customWidth="1"/>
    <col min="3" max="4" width="7.42578125" style="12" bestFit="1" customWidth="1"/>
    <col min="5" max="5" width="7.42578125" style="12" customWidth="1"/>
    <col min="6" max="6" width="9.0703125" style="12" customWidth="1"/>
    <col min="7" max="7" width="0.78515625" style="12" customWidth="1"/>
    <col min="8" max="8" width="15.7109375" style="12" customWidth="1"/>
    <col min="9" max="9" width="11.5" style="12" bestFit="1" customWidth="1"/>
    <col min="10" max="16384" width="7.42578125" style="12"/>
  </cols>
  <sheetData>
    <row r="2" spans="1:9" ht="18.5" x14ac:dyDescent="0.45">
      <c r="A2" s="86" t="s">
        <v>269</v>
      </c>
      <c r="B2" s="86"/>
      <c r="C2" s="86"/>
      <c r="D2" s="86"/>
      <c r="E2" s="86"/>
      <c r="F2" s="86"/>
      <c r="H2"/>
      <c r="I2"/>
    </row>
    <row r="3" spans="1:9" ht="23.5" x14ac:dyDescent="0.55000000000000004">
      <c r="A3" s="13"/>
      <c r="B3" s="13"/>
      <c r="C3" s="13"/>
      <c r="D3" s="13"/>
      <c r="E3" s="13"/>
      <c r="F3" s="13"/>
      <c r="H3"/>
      <c r="I3"/>
    </row>
    <row r="4" spans="1:9" ht="23.5" x14ac:dyDescent="0.55000000000000004">
      <c r="A4" s="14" t="s">
        <v>270</v>
      </c>
      <c r="B4" s="84">
        <v>34000</v>
      </c>
      <c r="C4" s="13"/>
      <c r="D4" s="13"/>
      <c r="E4" s="13"/>
      <c r="F4" s="13"/>
      <c r="H4"/>
      <c r="I4"/>
    </row>
    <row r="6" spans="1:9" ht="15.5" x14ac:dyDescent="0.35">
      <c r="A6" s="15" t="s">
        <v>271</v>
      </c>
      <c r="B6" s="15" t="s">
        <v>272</v>
      </c>
      <c r="C6" s="15" t="s">
        <v>273</v>
      </c>
      <c r="D6" s="15" t="s">
        <v>274</v>
      </c>
      <c r="E6" s="15" t="s">
        <v>275</v>
      </c>
      <c r="F6" s="15" t="s">
        <v>276</v>
      </c>
      <c r="G6" s="16"/>
      <c r="H6" s="82" t="s">
        <v>277</v>
      </c>
      <c r="I6" s="17"/>
    </row>
    <row r="7" spans="1:9" ht="15.5" x14ac:dyDescent="0.35">
      <c r="A7" s="18" t="s">
        <v>278</v>
      </c>
      <c r="B7" s="19">
        <v>9550</v>
      </c>
      <c r="C7" s="19">
        <v>9230</v>
      </c>
      <c r="D7" s="19">
        <v>8500</v>
      </c>
      <c r="E7" s="19">
        <v>8965</v>
      </c>
      <c r="F7" s="83">
        <f t="shared" ref="F7:F12" si="0">SUM(B7:E7)</f>
        <v>36245</v>
      </c>
      <c r="G7" s="16"/>
      <c r="H7" s="20" t="str">
        <f>IF(F7&gt;$B$4,"Goal met", "Not met")</f>
        <v>Goal met</v>
      </c>
      <c r="I7" s="17"/>
    </row>
    <row r="8" spans="1:9" ht="15.5" x14ac:dyDescent="0.35">
      <c r="A8" s="18" t="s">
        <v>279</v>
      </c>
      <c r="B8" s="19">
        <v>5975</v>
      </c>
      <c r="C8" s="19">
        <v>6900</v>
      </c>
      <c r="D8" s="19">
        <v>8500</v>
      </c>
      <c r="E8" s="19">
        <v>10100</v>
      </c>
      <c r="F8" s="83">
        <f t="shared" si="0"/>
        <v>31475</v>
      </c>
      <c r="G8" s="16"/>
      <c r="H8" s="20" t="str">
        <f t="shared" ref="H8:H12" si="1">IF(F8&gt;$B$4,"Goal met", "Not met")</f>
        <v>Not met</v>
      </c>
      <c r="I8" s="17"/>
    </row>
    <row r="9" spans="1:9" ht="15.5" x14ac:dyDescent="0.35">
      <c r="A9" s="18" t="s">
        <v>280</v>
      </c>
      <c r="B9" s="19">
        <v>7825</v>
      </c>
      <c r="C9" s="19">
        <v>8580</v>
      </c>
      <c r="D9" s="19">
        <v>9910</v>
      </c>
      <c r="E9" s="19">
        <v>7512</v>
      </c>
      <c r="F9" s="83">
        <f t="shared" si="0"/>
        <v>33827</v>
      </c>
      <c r="G9" s="16"/>
      <c r="H9" s="20" t="str">
        <f t="shared" si="1"/>
        <v>Not met</v>
      </c>
      <c r="I9" s="17"/>
    </row>
    <row r="10" spans="1:9" ht="15.5" x14ac:dyDescent="0.35">
      <c r="A10" s="18" t="s">
        <v>281</v>
      </c>
      <c r="B10" s="19">
        <v>9560</v>
      </c>
      <c r="C10" s="19">
        <v>10150</v>
      </c>
      <c r="D10" s="19">
        <v>11200</v>
      </c>
      <c r="E10" s="19">
        <v>9795</v>
      </c>
      <c r="F10" s="83">
        <f t="shared" si="0"/>
        <v>40705</v>
      </c>
      <c r="G10" s="16"/>
      <c r="H10" s="20" t="str">
        <f t="shared" si="1"/>
        <v>Goal met</v>
      </c>
      <c r="I10" s="17"/>
    </row>
    <row r="11" spans="1:9" ht="15.5" x14ac:dyDescent="0.35">
      <c r="A11" s="21" t="s">
        <v>282</v>
      </c>
      <c r="B11" s="22">
        <v>8800</v>
      </c>
      <c r="C11" s="22">
        <v>7645</v>
      </c>
      <c r="D11" s="22">
        <v>9250</v>
      </c>
      <c r="E11" s="22">
        <v>8304</v>
      </c>
      <c r="F11" s="83">
        <f t="shared" si="0"/>
        <v>33999</v>
      </c>
      <c r="G11" s="16"/>
      <c r="H11" s="20" t="str">
        <f t="shared" si="1"/>
        <v>Not met</v>
      </c>
      <c r="I11" s="17"/>
    </row>
    <row r="12" spans="1:9" ht="15.5" x14ac:dyDescent="0.35">
      <c r="A12" s="23" t="s">
        <v>283</v>
      </c>
      <c r="B12" s="24">
        <v>7892</v>
      </c>
      <c r="C12" s="24">
        <v>9695</v>
      </c>
      <c r="D12" s="24">
        <v>9520</v>
      </c>
      <c r="E12" s="24">
        <v>10252</v>
      </c>
      <c r="F12" s="83">
        <f t="shared" si="0"/>
        <v>37359</v>
      </c>
      <c r="G12" s="16"/>
      <c r="H12" s="20" t="str">
        <f t="shared" si="1"/>
        <v>Goal met</v>
      </c>
      <c r="I12" s="17"/>
    </row>
    <row r="14" spans="1:9" ht="28.5" hidden="1" customHeight="1" x14ac:dyDescent="0.35">
      <c r="D14" s="87" t="s">
        <v>284</v>
      </c>
      <c r="E14" s="88"/>
      <c r="F14" s="25"/>
      <c r="H14" s="26" t="s">
        <v>285</v>
      </c>
      <c r="I14" s="27"/>
    </row>
    <row r="15" spans="1:9" ht="29.25" hidden="1" customHeight="1" x14ac:dyDescent="0.35">
      <c r="D15" s="87" t="s">
        <v>286</v>
      </c>
      <c r="E15" s="88"/>
      <c r="F15" s="25"/>
    </row>
    <row r="16" spans="1:9" ht="24" hidden="1" customHeight="1" x14ac:dyDescent="0.35">
      <c r="D16" s="87" t="s">
        <v>287</v>
      </c>
      <c r="E16" s="88"/>
      <c r="F16" s="25"/>
    </row>
    <row r="17" spans="4:6" ht="26.25" hidden="1" customHeight="1" x14ac:dyDescent="0.35">
      <c r="D17" s="87" t="s">
        <v>288</v>
      </c>
      <c r="E17" s="88"/>
      <c r="F17" s="25"/>
    </row>
    <row r="18" spans="4:6" ht="25.5" hidden="1" customHeight="1" x14ac:dyDescent="0.35">
      <c r="D18" s="87" t="s">
        <v>289</v>
      </c>
      <c r="E18" s="88"/>
      <c r="F18" s="25"/>
    </row>
  </sheetData>
  <mergeCells count="6">
    <mergeCell ref="A2:F2"/>
    <mergeCell ref="D18:E18"/>
    <mergeCell ref="D17:E17"/>
    <mergeCell ref="D16:E16"/>
    <mergeCell ref="D15:E15"/>
    <mergeCell ref="D14:E14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48235"/>
  </sheetPr>
  <dimension ref="A1:L90"/>
  <sheetViews>
    <sheetView zoomScale="85" workbookViewId="0">
      <selection activeCell="L13" sqref="L13"/>
    </sheetView>
  </sheetViews>
  <sheetFormatPr defaultColWidth="7.42578125" defaultRowHeight="14.5" x14ac:dyDescent="0.35"/>
  <cols>
    <col min="1" max="1" width="1.0703125" style="28" customWidth="1"/>
    <col min="2" max="2" width="12.92578125" style="28" bestFit="1" customWidth="1"/>
    <col min="3" max="3" width="22.140625" style="29" bestFit="1" customWidth="1"/>
    <col min="4" max="4" width="9.28515625" style="29" bestFit="1" customWidth="1"/>
    <col min="5" max="6" width="9.28515625" style="28" bestFit="1" customWidth="1"/>
    <col min="7" max="7" width="11.28515625" style="28" bestFit="1" customWidth="1"/>
    <col min="8" max="8" width="2.7109375" style="28" customWidth="1"/>
    <col min="9" max="9" width="8" style="28" bestFit="1" customWidth="1"/>
    <col min="10" max="10" width="11.5703125" style="28" bestFit="1" customWidth="1"/>
    <col min="11" max="11" width="12.28515625" style="28" bestFit="1" customWidth="1"/>
    <col min="12" max="12" width="11.42578125" style="28" bestFit="1" customWidth="1"/>
    <col min="13" max="16384" width="7.42578125" style="28"/>
  </cols>
  <sheetData>
    <row r="1" spans="1:12" ht="21" x14ac:dyDescent="0.35">
      <c r="B1" s="89" t="s">
        <v>290</v>
      </c>
      <c r="C1" s="90"/>
      <c r="D1" s="90"/>
      <c r="E1" s="90"/>
      <c r="F1" s="90"/>
      <c r="G1" s="91"/>
    </row>
    <row r="3" spans="1:12" ht="15.5" x14ac:dyDescent="0.35">
      <c r="B3" s="30" t="s">
        <v>291</v>
      </c>
      <c r="C3" s="30" t="s">
        <v>292</v>
      </c>
      <c r="D3" s="30" t="s">
        <v>293</v>
      </c>
      <c r="E3" s="30" t="s">
        <v>294</v>
      </c>
      <c r="F3" s="30" t="s">
        <v>295</v>
      </c>
      <c r="G3" s="31" t="s">
        <v>296</v>
      </c>
    </row>
    <row r="4" spans="1:12" x14ac:dyDescent="0.35">
      <c r="A4" s="32"/>
      <c r="B4" s="33" t="s">
        <v>297</v>
      </c>
      <c r="C4" s="34" t="s">
        <v>298</v>
      </c>
      <c r="D4" s="35">
        <v>800</v>
      </c>
      <c r="E4" s="35">
        <v>650</v>
      </c>
      <c r="F4" s="35">
        <v>700</v>
      </c>
      <c r="G4" s="36">
        <f t="shared" ref="G4:G35" si="0">SUM(D4:F4)</f>
        <v>2150</v>
      </c>
    </row>
    <row r="5" spans="1:12" ht="13.5" customHeight="1" x14ac:dyDescent="0.35">
      <c r="A5" s="32"/>
      <c r="B5" s="33" t="s">
        <v>297</v>
      </c>
      <c r="C5" s="34" t="s">
        <v>299</v>
      </c>
      <c r="D5" s="35">
        <v>900</v>
      </c>
      <c r="E5" s="35">
        <v>850</v>
      </c>
      <c r="F5" s="35">
        <v>850</v>
      </c>
      <c r="G5" s="36">
        <f t="shared" si="0"/>
        <v>2600</v>
      </c>
      <c r="J5" s="37"/>
      <c r="K5" s="37"/>
      <c r="L5" s="38"/>
    </row>
    <row r="6" spans="1:12" ht="13.5" customHeight="1" x14ac:dyDescent="0.35">
      <c r="A6" s="32"/>
      <c r="B6" s="33" t="s">
        <v>297</v>
      </c>
      <c r="C6" s="34" t="s">
        <v>300</v>
      </c>
      <c r="D6" s="35">
        <v>4850</v>
      </c>
      <c r="E6" s="35">
        <v>3200</v>
      </c>
      <c r="F6" s="35">
        <v>1155</v>
      </c>
      <c r="G6" s="36">
        <f t="shared" si="0"/>
        <v>9205</v>
      </c>
      <c r="I6" s="39" t="s">
        <v>292</v>
      </c>
      <c r="J6" s="39" t="s">
        <v>307</v>
      </c>
      <c r="L6" s="38"/>
    </row>
    <row r="7" spans="1:12" ht="13.5" customHeight="1" x14ac:dyDescent="0.35">
      <c r="A7" s="32"/>
      <c r="B7" s="33" t="s">
        <v>297</v>
      </c>
      <c r="C7" s="34" t="s">
        <v>301</v>
      </c>
      <c r="D7" s="35">
        <v>1250</v>
      </c>
      <c r="E7" s="35">
        <v>1250</v>
      </c>
      <c r="F7" s="35">
        <v>1250</v>
      </c>
      <c r="G7" s="36">
        <f t="shared" si="0"/>
        <v>3750</v>
      </c>
      <c r="I7" s="40" t="s">
        <v>302</v>
      </c>
      <c r="J7" s="41">
        <f>SUMIF(C4:C61,"Software",G4:G61)</f>
        <v>17215</v>
      </c>
      <c r="L7" s="38"/>
    </row>
    <row r="8" spans="1:12" ht="13.5" customHeight="1" x14ac:dyDescent="0.35">
      <c r="A8" s="32"/>
      <c r="B8" s="33" t="s">
        <v>297</v>
      </c>
      <c r="C8" s="34" t="s">
        <v>302</v>
      </c>
      <c r="D8" s="35">
        <v>2025</v>
      </c>
      <c r="E8" s="35">
        <v>2200</v>
      </c>
      <c r="F8" s="35">
        <v>1650</v>
      </c>
      <c r="G8" s="36">
        <f t="shared" si="0"/>
        <v>5875</v>
      </c>
      <c r="L8" s="38"/>
    </row>
    <row r="9" spans="1:12" ht="13.5" customHeight="1" x14ac:dyDescent="0.35">
      <c r="A9" s="32"/>
      <c r="B9" s="33" t="s">
        <v>297</v>
      </c>
      <c r="C9" s="34" t="s">
        <v>303</v>
      </c>
      <c r="D9" s="35">
        <v>1350</v>
      </c>
      <c r="E9" s="35">
        <v>1500</v>
      </c>
      <c r="F9" s="35">
        <v>1700</v>
      </c>
      <c r="G9" s="36">
        <f t="shared" si="0"/>
        <v>4550</v>
      </c>
    </row>
    <row r="10" spans="1:12" x14ac:dyDescent="0.35">
      <c r="A10" s="32"/>
      <c r="B10" s="33" t="s">
        <v>297</v>
      </c>
      <c r="C10" s="34" t="s">
        <v>304</v>
      </c>
      <c r="D10" s="35">
        <v>3300</v>
      </c>
      <c r="E10" s="35">
        <v>3500</v>
      </c>
      <c r="F10" s="35">
        <v>3700</v>
      </c>
      <c r="G10" s="36">
        <f t="shared" si="0"/>
        <v>10500</v>
      </c>
    </row>
    <row r="11" spans="1:12" x14ac:dyDescent="0.35">
      <c r="A11" s="32"/>
      <c r="B11" s="33" t="s">
        <v>297</v>
      </c>
      <c r="C11" s="34" t="s">
        <v>305</v>
      </c>
      <c r="D11" s="35">
        <v>3825</v>
      </c>
      <c r="E11" s="35">
        <v>3725</v>
      </c>
      <c r="F11" s="35">
        <v>3750</v>
      </c>
      <c r="G11" s="36">
        <f t="shared" si="0"/>
        <v>11300</v>
      </c>
    </row>
    <row r="12" spans="1:12" ht="15.5" x14ac:dyDescent="0.35">
      <c r="A12" s="32"/>
      <c r="B12" s="33" t="s">
        <v>297</v>
      </c>
      <c r="C12" s="34" t="s">
        <v>306</v>
      </c>
      <c r="D12" s="35">
        <v>8900</v>
      </c>
      <c r="E12" s="35">
        <v>10315</v>
      </c>
      <c r="F12" s="35">
        <v>5250</v>
      </c>
      <c r="G12" s="36">
        <f t="shared" si="0"/>
        <v>24465</v>
      </c>
      <c r="I12" s="39" t="s">
        <v>292</v>
      </c>
      <c r="J12" s="39" t="s">
        <v>314</v>
      </c>
    </row>
    <row r="13" spans="1:12" x14ac:dyDescent="0.35">
      <c r="A13" s="32"/>
      <c r="B13" s="33" t="s">
        <v>297</v>
      </c>
      <c r="C13" s="34" t="s">
        <v>308</v>
      </c>
      <c r="D13" s="35">
        <v>6250</v>
      </c>
      <c r="E13" s="35">
        <v>6000</v>
      </c>
      <c r="F13" s="35">
        <v>6500</v>
      </c>
      <c r="G13" s="36">
        <f t="shared" si="0"/>
        <v>18750</v>
      </c>
      <c r="I13" s="40" t="s">
        <v>309</v>
      </c>
      <c r="J13" s="41">
        <f>AVERAGEIF(C4:C61,"Rent",G4:G61)</f>
        <v>17790</v>
      </c>
    </row>
    <row r="14" spans="1:12" x14ac:dyDescent="0.35">
      <c r="A14" s="32"/>
      <c r="B14" s="33" t="s">
        <v>297</v>
      </c>
      <c r="C14" s="34" t="s">
        <v>309</v>
      </c>
      <c r="D14" s="35">
        <v>8000</v>
      </c>
      <c r="E14" s="35">
        <v>8000</v>
      </c>
      <c r="F14" s="35">
        <v>8000</v>
      </c>
      <c r="G14" s="36">
        <f t="shared" si="0"/>
        <v>24000</v>
      </c>
    </row>
    <row r="15" spans="1:12" x14ac:dyDescent="0.35">
      <c r="A15" s="32"/>
      <c r="B15" s="33" t="s">
        <v>297</v>
      </c>
      <c r="C15" s="34" t="s">
        <v>310</v>
      </c>
      <c r="D15" s="35">
        <v>11500</v>
      </c>
      <c r="E15" s="35">
        <v>12500</v>
      </c>
      <c r="F15" s="35">
        <v>12500</v>
      </c>
      <c r="G15" s="36">
        <f t="shared" si="0"/>
        <v>36500</v>
      </c>
    </row>
    <row r="16" spans="1:12" x14ac:dyDescent="0.35">
      <c r="A16" s="32"/>
      <c r="B16" s="33" t="s">
        <v>297</v>
      </c>
      <c r="C16" s="34" t="s">
        <v>311</v>
      </c>
      <c r="D16" s="35">
        <v>12250</v>
      </c>
      <c r="E16" s="35">
        <v>12250</v>
      </c>
      <c r="F16" s="35">
        <v>12750</v>
      </c>
      <c r="G16" s="36">
        <f t="shared" si="0"/>
        <v>37250</v>
      </c>
    </row>
    <row r="17" spans="1:11" x14ac:dyDescent="0.35">
      <c r="A17" s="32"/>
      <c r="B17" s="33" t="s">
        <v>297</v>
      </c>
      <c r="C17" s="34" t="s">
        <v>312</v>
      </c>
      <c r="D17" s="35">
        <v>25000</v>
      </c>
      <c r="E17" s="35">
        <v>24000</v>
      </c>
      <c r="F17" s="35">
        <v>26390</v>
      </c>
      <c r="G17" s="36">
        <f t="shared" si="0"/>
        <v>75390</v>
      </c>
    </row>
    <row r="18" spans="1:11" ht="15.5" x14ac:dyDescent="0.35">
      <c r="A18" s="32"/>
      <c r="B18" s="34" t="s">
        <v>313</v>
      </c>
      <c r="C18" s="34" t="s">
        <v>298</v>
      </c>
      <c r="D18" s="35">
        <v>800</v>
      </c>
      <c r="E18" s="35">
        <v>950</v>
      </c>
      <c r="F18" s="35">
        <v>750</v>
      </c>
      <c r="G18" s="36">
        <f t="shared" si="0"/>
        <v>2500</v>
      </c>
      <c r="I18" s="39" t="s">
        <v>291</v>
      </c>
      <c r="J18" s="39" t="s">
        <v>292</v>
      </c>
      <c r="K18" s="39" t="s">
        <v>296</v>
      </c>
    </row>
    <row r="19" spans="1:11" x14ac:dyDescent="0.35">
      <c r="B19" s="34" t="s">
        <v>313</v>
      </c>
      <c r="C19" s="34" t="s">
        <v>301</v>
      </c>
      <c r="D19" s="35">
        <v>850</v>
      </c>
      <c r="E19" s="35">
        <v>750</v>
      </c>
      <c r="F19" s="35">
        <v>800</v>
      </c>
      <c r="G19" s="36">
        <f t="shared" si="0"/>
        <v>2400</v>
      </c>
      <c r="I19" s="40" t="s">
        <v>297</v>
      </c>
      <c r="J19" s="40" t="s">
        <v>302</v>
      </c>
      <c r="K19" s="42">
        <f>SUMIFS(G4:G61,B4:B61,"East",C4:C61,"Software")</f>
        <v>5875</v>
      </c>
    </row>
    <row r="20" spans="1:11" x14ac:dyDescent="0.35">
      <c r="B20" s="34" t="s">
        <v>313</v>
      </c>
      <c r="C20" s="34" t="s">
        <v>303</v>
      </c>
      <c r="D20" s="35">
        <v>940</v>
      </c>
      <c r="E20" s="35">
        <v>950</v>
      </c>
      <c r="F20" s="35">
        <v>820</v>
      </c>
      <c r="G20" s="36">
        <f t="shared" si="0"/>
        <v>2710</v>
      </c>
    </row>
    <row r="21" spans="1:11" x14ac:dyDescent="0.35">
      <c r="B21" s="34" t="s">
        <v>313</v>
      </c>
      <c r="C21" s="34" t="s">
        <v>299</v>
      </c>
      <c r="D21" s="35">
        <v>980</v>
      </c>
      <c r="E21" s="35">
        <v>850</v>
      </c>
      <c r="F21" s="35">
        <v>950</v>
      </c>
      <c r="G21" s="36">
        <f t="shared" si="0"/>
        <v>2780</v>
      </c>
    </row>
    <row r="22" spans="1:11" x14ac:dyDescent="0.35">
      <c r="B22" s="34" t="s">
        <v>313</v>
      </c>
      <c r="C22" s="34" t="s">
        <v>306</v>
      </c>
      <c r="D22" s="35">
        <v>1250</v>
      </c>
      <c r="E22" s="35">
        <v>1250</v>
      </c>
      <c r="F22" s="35">
        <v>1250</v>
      </c>
      <c r="G22" s="36">
        <f t="shared" si="0"/>
        <v>3750</v>
      </c>
    </row>
    <row r="23" spans="1:11" x14ac:dyDescent="0.35">
      <c r="B23" s="34" t="s">
        <v>313</v>
      </c>
      <c r="C23" s="34" t="s">
        <v>302</v>
      </c>
      <c r="D23" s="35">
        <v>1150</v>
      </c>
      <c r="E23" s="35">
        <v>1255</v>
      </c>
      <c r="F23" s="35">
        <v>1400</v>
      </c>
      <c r="G23" s="36">
        <f t="shared" si="0"/>
        <v>3805</v>
      </c>
    </row>
    <row r="24" spans="1:11" x14ac:dyDescent="0.35">
      <c r="B24" s="34" t="s">
        <v>313</v>
      </c>
      <c r="C24" s="34" t="s">
        <v>304</v>
      </c>
      <c r="D24" s="35">
        <v>2410</v>
      </c>
      <c r="E24" s="35">
        <v>1850</v>
      </c>
      <c r="F24" s="35">
        <v>2390</v>
      </c>
      <c r="G24" s="36">
        <f t="shared" si="0"/>
        <v>6650</v>
      </c>
    </row>
    <row r="25" spans="1:11" x14ac:dyDescent="0.35">
      <c r="B25" s="34" t="s">
        <v>313</v>
      </c>
      <c r="C25" s="34" t="s">
        <v>305</v>
      </c>
      <c r="D25" s="35">
        <v>3200</v>
      </c>
      <c r="E25" s="35">
        <v>3760</v>
      </c>
      <c r="F25" s="35">
        <v>3750</v>
      </c>
      <c r="G25" s="36">
        <f t="shared" si="0"/>
        <v>10710</v>
      </c>
    </row>
    <row r="26" spans="1:11" x14ac:dyDescent="0.35">
      <c r="B26" s="34" t="s">
        <v>313</v>
      </c>
      <c r="C26" s="34" t="s">
        <v>300</v>
      </c>
      <c r="D26" s="35">
        <v>5000</v>
      </c>
      <c r="E26" s="35">
        <v>4800</v>
      </c>
      <c r="F26" s="35">
        <v>4500</v>
      </c>
      <c r="G26" s="36">
        <f t="shared" si="0"/>
        <v>14300</v>
      </c>
    </row>
    <row r="27" spans="1:11" x14ac:dyDescent="0.35">
      <c r="B27" s="34" t="s">
        <v>313</v>
      </c>
      <c r="C27" s="34" t="s">
        <v>308</v>
      </c>
      <c r="D27" s="35">
        <v>5250</v>
      </c>
      <c r="E27" s="35">
        <v>8990</v>
      </c>
      <c r="F27" s="35">
        <v>5515</v>
      </c>
      <c r="G27" s="36">
        <f t="shared" si="0"/>
        <v>19755</v>
      </c>
    </row>
    <row r="28" spans="1:11" x14ac:dyDescent="0.35">
      <c r="B28" s="34" t="s">
        <v>313</v>
      </c>
      <c r="C28" s="34" t="s">
        <v>309</v>
      </c>
      <c r="D28" s="35">
        <v>6020</v>
      </c>
      <c r="E28" s="35">
        <v>6020</v>
      </c>
      <c r="F28" s="35">
        <v>6020</v>
      </c>
      <c r="G28" s="36">
        <f t="shared" si="0"/>
        <v>18060</v>
      </c>
    </row>
    <row r="29" spans="1:11" x14ac:dyDescent="0.35">
      <c r="B29" s="34" t="s">
        <v>313</v>
      </c>
      <c r="C29" s="34" t="s">
        <v>310</v>
      </c>
      <c r="D29" s="35">
        <v>12940</v>
      </c>
      <c r="E29" s="35">
        <v>11300</v>
      </c>
      <c r="F29" s="35">
        <v>11500</v>
      </c>
      <c r="G29" s="36">
        <f t="shared" si="0"/>
        <v>35740</v>
      </c>
    </row>
    <row r="30" spans="1:11" x14ac:dyDescent="0.35">
      <c r="B30" s="34" t="s">
        <v>313</v>
      </c>
      <c r="C30" s="34" t="s">
        <v>311</v>
      </c>
      <c r="D30" s="35">
        <v>14250</v>
      </c>
      <c r="E30" s="35">
        <v>15250</v>
      </c>
      <c r="F30" s="35">
        <v>12050</v>
      </c>
      <c r="G30" s="36">
        <f t="shared" si="0"/>
        <v>41550</v>
      </c>
    </row>
    <row r="31" spans="1:11" x14ac:dyDescent="0.35">
      <c r="B31" s="34" t="s">
        <v>313</v>
      </c>
      <c r="C31" s="34" t="s">
        <v>312</v>
      </c>
      <c r="D31" s="35">
        <v>25700</v>
      </c>
      <c r="E31" s="35">
        <v>24200</v>
      </c>
      <c r="F31" s="35">
        <v>26930</v>
      </c>
      <c r="G31" s="36">
        <f t="shared" si="0"/>
        <v>76830</v>
      </c>
    </row>
    <row r="32" spans="1:11" x14ac:dyDescent="0.35">
      <c r="B32" s="34" t="s">
        <v>315</v>
      </c>
      <c r="C32" s="34" t="s">
        <v>301</v>
      </c>
      <c r="D32" s="35">
        <v>2140</v>
      </c>
      <c r="E32" s="35">
        <v>2310</v>
      </c>
      <c r="F32" s="35">
        <v>2000</v>
      </c>
      <c r="G32" s="36">
        <f t="shared" si="0"/>
        <v>6450</v>
      </c>
    </row>
    <row r="33" spans="2:7" x14ac:dyDescent="0.35">
      <c r="B33" s="34" t="s">
        <v>315</v>
      </c>
      <c r="C33" s="34" t="s">
        <v>298</v>
      </c>
      <c r="D33" s="35">
        <v>730</v>
      </c>
      <c r="E33" s="35">
        <v>525</v>
      </c>
      <c r="F33" s="35">
        <v>430</v>
      </c>
      <c r="G33" s="36">
        <f t="shared" si="0"/>
        <v>1685</v>
      </c>
    </row>
    <row r="34" spans="2:7" x14ac:dyDescent="0.35">
      <c r="B34" s="34" t="s">
        <v>315</v>
      </c>
      <c r="C34" s="34" t="s">
        <v>299</v>
      </c>
      <c r="D34" s="35">
        <v>700</v>
      </c>
      <c r="E34" s="35">
        <v>750</v>
      </c>
      <c r="F34" s="35">
        <v>750</v>
      </c>
      <c r="G34" s="36">
        <f t="shared" si="0"/>
        <v>2200</v>
      </c>
    </row>
    <row r="35" spans="2:7" x14ac:dyDescent="0.35">
      <c r="B35" s="34" t="s">
        <v>315</v>
      </c>
      <c r="C35" s="34" t="s">
        <v>303</v>
      </c>
      <c r="D35" s="35">
        <v>2000</v>
      </c>
      <c r="E35" s="35">
        <v>950</v>
      </c>
      <c r="F35" s="35">
        <v>800</v>
      </c>
      <c r="G35" s="36">
        <f t="shared" si="0"/>
        <v>3750</v>
      </c>
    </row>
    <row r="36" spans="2:7" x14ac:dyDescent="0.35">
      <c r="B36" s="34" t="s">
        <v>315</v>
      </c>
      <c r="C36" s="34" t="s">
        <v>304</v>
      </c>
      <c r="D36" s="35">
        <v>745</v>
      </c>
      <c r="E36" s="35">
        <v>780</v>
      </c>
      <c r="F36" s="35">
        <v>900</v>
      </c>
      <c r="G36" s="36">
        <f t="shared" ref="G36:G61" si="1">SUM(D36:F36)</f>
        <v>2425</v>
      </c>
    </row>
    <row r="37" spans="2:7" x14ac:dyDescent="0.35">
      <c r="B37" s="34" t="s">
        <v>315</v>
      </c>
      <c r="C37" s="34" t="s">
        <v>302</v>
      </c>
      <c r="D37" s="35">
        <v>1150</v>
      </c>
      <c r="E37" s="35">
        <v>1200</v>
      </c>
      <c r="F37" s="35">
        <v>1400</v>
      </c>
      <c r="G37" s="36">
        <f t="shared" si="1"/>
        <v>3750</v>
      </c>
    </row>
    <row r="38" spans="2:7" x14ac:dyDescent="0.35">
      <c r="B38" s="34" t="s">
        <v>315</v>
      </c>
      <c r="C38" s="34" t="s">
        <v>300</v>
      </c>
      <c r="D38" s="35">
        <v>2780</v>
      </c>
      <c r="E38" s="35">
        <v>3590</v>
      </c>
      <c r="F38" s="35">
        <v>2300</v>
      </c>
      <c r="G38" s="36">
        <f t="shared" si="1"/>
        <v>8670</v>
      </c>
    </row>
    <row r="39" spans="2:7" x14ac:dyDescent="0.35">
      <c r="B39" s="34" t="s">
        <v>315</v>
      </c>
      <c r="C39" s="34" t="s">
        <v>306</v>
      </c>
      <c r="D39" s="35">
        <v>3490</v>
      </c>
      <c r="E39" s="35">
        <v>32840</v>
      </c>
      <c r="F39" s="35">
        <v>3070</v>
      </c>
      <c r="G39" s="36">
        <f t="shared" si="1"/>
        <v>39400</v>
      </c>
    </row>
    <row r="40" spans="2:7" x14ac:dyDescent="0.35">
      <c r="B40" s="34" t="s">
        <v>315</v>
      </c>
      <c r="C40" s="34" t="s">
        <v>309</v>
      </c>
      <c r="D40" s="35">
        <v>4700</v>
      </c>
      <c r="E40" s="35">
        <v>4700</v>
      </c>
      <c r="F40" s="35">
        <v>4700</v>
      </c>
      <c r="G40" s="36">
        <f t="shared" si="1"/>
        <v>14100</v>
      </c>
    </row>
    <row r="41" spans="2:7" x14ac:dyDescent="0.35">
      <c r="B41" s="34" t="s">
        <v>315</v>
      </c>
      <c r="C41" s="34" t="s">
        <v>308</v>
      </c>
      <c r="D41" s="35">
        <v>5250</v>
      </c>
      <c r="E41" s="35">
        <v>5000</v>
      </c>
      <c r="F41" s="35">
        <v>5500</v>
      </c>
      <c r="G41" s="36">
        <f t="shared" si="1"/>
        <v>15750</v>
      </c>
    </row>
    <row r="42" spans="2:7" x14ac:dyDescent="0.35">
      <c r="B42" s="34" t="s">
        <v>315</v>
      </c>
      <c r="C42" s="34" t="s">
        <v>305</v>
      </c>
      <c r="D42" s="35">
        <v>6980</v>
      </c>
      <c r="E42" s="35">
        <v>6310</v>
      </c>
      <c r="F42" s="35">
        <v>6375</v>
      </c>
      <c r="G42" s="36">
        <f t="shared" si="1"/>
        <v>19665</v>
      </c>
    </row>
    <row r="43" spans="2:7" x14ac:dyDescent="0.35">
      <c r="B43" s="34" t="s">
        <v>315</v>
      </c>
      <c r="C43" s="34" t="s">
        <v>311</v>
      </c>
      <c r="D43" s="35">
        <v>11250</v>
      </c>
      <c r="E43" s="35">
        <v>11250</v>
      </c>
      <c r="F43" s="35">
        <v>11750</v>
      </c>
      <c r="G43" s="36">
        <f t="shared" si="1"/>
        <v>34250</v>
      </c>
    </row>
    <row r="44" spans="2:7" x14ac:dyDescent="0.35">
      <c r="B44" s="34" t="s">
        <v>315</v>
      </c>
      <c r="C44" s="34" t="s">
        <v>310</v>
      </c>
      <c r="D44" s="35">
        <v>24500</v>
      </c>
      <c r="E44" s="35">
        <v>23500</v>
      </c>
      <c r="F44" s="35">
        <v>24500</v>
      </c>
      <c r="G44" s="36">
        <f t="shared" si="1"/>
        <v>72500</v>
      </c>
    </row>
    <row r="45" spans="2:7" x14ac:dyDescent="0.35">
      <c r="B45" s="34" t="s">
        <v>315</v>
      </c>
      <c r="C45" s="34" t="s">
        <v>316</v>
      </c>
      <c r="D45" s="35">
        <v>56900</v>
      </c>
      <c r="E45" s="35">
        <v>62800</v>
      </c>
      <c r="F45" s="35">
        <v>60870</v>
      </c>
      <c r="G45" s="36">
        <f t="shared" si="1"/>
        <v>180570</v>
      </c>
    </row>
    <row r="46" spans="2:7" x14ac:dyDescent="0.35">
      <c r="B46" s="34" t="s">
        <v>315</v>
      </c>
      <c r="C46" s="34" t="s">
        <v>312</v>
      </c>
      <c r="D46" s="35">
        <v>24290</v>
      </c>
      <c r="E46" s="35">
        <v>24050</v>
      </c>
      <c r="F46" s="35">
        <v>26600</v>
      </c>
      <c r="G46" s="36">
        <f t="shared" si="1"/>
        <v>74940</v>
      </c>
    </row>
    <row r="47" spans="2:7" x14ac:dyDescent="0.35">
      <c r="B47" s="34" t="s">
        <v>317</v>
      </c>
      <c r="C47" s="34" t="s">
        <v>301</v>
      </c>
      <c r="D47" s="35">
        <v>775</v>
      </c>
      <c r="E47" s="35">
        <v>750</v>
      </c>
      <c r="F47" s="35">
        <v>700</v>
      </c>
      <c r="G47" s="36">
        <f t="shared" si="1"/>
        <v>2225</v>
      </c>
    </row>
    <row r="48" spans="2:7" x14ac:dyDescent="0.35">
      <c r="B48" s="34" t="s">
        <v>317</v>
      </c>
      <c r="C48" s="34" t="s">
        <v>299</v>
      </c>
      <c r="D48" s="35">
        <v>700</v>
      </c>
      <c r="E48" s="35">
        <v>750</v>
      </c>
      <c r="F48" s="35">
        <v>750</v>
      </c>
      <c r="G48" s="36">
        <f t="shared" si="1"/>
        <v>2200</v>
      </c>
    </row>
    <row r="49" spans="2:7" x14ac:dyDescent="0.35">
      <c r="B49" s="34" t="s">
        <v>317</v>
      </c>
      <c r="C49" s="34" t="s">
        <v>298</v>
      </c>
      <c r="D49" s="35">
        <v>300</v>
      </c>
      <c r="E49" s="35">
        <v>100</v>
      </c>
      <c r="F49" s="35">
        <v>150</v>
      </c>
      <c r="G49" s="36">
        <f t="shared" si="1"/>
        <v>550</v>
      </c>
    </row>
    <row r="50" spans="2:7" x14ac:dyDescent="0.35">
      <c r="B50" s="34" t="s">
        <v>317</v>
      </c>
      <c r="C50" s="34" t="s">
        <v>304</v>
      </c>
      <c r="D50" s="35">
        <v>2000</v>
      </c>
      <c r="E50" s="35">
        <v>1800</v>
      </c>
      <c r="F50" s="35">
        <v>1900</v>
      </c>
      <c r="G50" s="36">
        <f t="shared" si="1"/>
        <v>5700</v>
      </c>
    </row>
    <row r="51" spans="2:7" x14ac:dyDescent="0.35">
      <c r="B51" s="34" t="s">
        <v>317</v>
      </c>
      <c r="C51" s="34" t="s">
        <v>303</v>
      </c>
      <c r="D51" s="35">
        <v>2000</v>
      </c>
      <c r="E51" s="35">
        <v>950</v>
      </c>
      <c r="F51" s="35">
        <v>800</v>
      </c>
      <c r="G51" s="36">
        <f t="shared" si="1"/>
        <v>3750</v>
      </c>
    </row>
    <row r="52" spans="2:7" x14ac:dyDescent="0.35">
      <c r="B52" s="34" t="s">
        <v>317</v>
      </c>
      <c r="C52" s="34" t="s">
        <v>306</v>
      </c>
      <c r="D52" s="35">
        <v>1250</v>
      </c>
      <c r="E52" s="35">
        <v>1250</v>
      </c>
      <c r="F52" s="35">
        <v>1250</v>
      </c>
      <c r="G52" s="36">
        <f t="shared" si="1"/>
        <v>3750</v>
      </c>
    </row>
    <row r="53" spans="2:7" x14ac:dyDescent="0.35">
      <c r="B53" s="34" t="s">
        <v>317</v>
      </c>
      <c r="C53" s="34" t="s">
        <v>302</v>
      </c>
      <c r="D53" s="35">
        <v>1150</v>
      </c>
      <c r="E53" s="35">
        <v>1200</v>
      </c>
      <c r="F53" s="35">
        <v>1435</v>
      </c>
      <c r="G53" s="36">
        <f t="shared" si="1"/>
        <v>3785</v>
      </c>
    </row>
    <row r="54" spans="2:7" x14ac:dyDescent="0.35">
      <c r="B54" s="34" t="s">
        <v>317</v>
      </c>
      <c r="C54" s="34" t="s">
        <v>305</v>
      </c>
      <c r="D54" s="35">
        <v>3800</v>
      </c>
      <c r="E54" s="35">
        <v>3700</v>
      </c>
      <c r="F54" s="35">
        <v>3750</v>
      </c>
      <c r="G54" s="36">
        <f t="shared" si="1"/>
        <v>11250</v>
      </c>
    </row>
    <row r="55" spans="2:7" x14ac:dyDescent="0.35">
      <c r="B55" s="34" t="s">
        <v>317</v>
      </c>
      <c r="C55" s="34" t="s">
        <v>300</v>
      </c>
      <c r="D55" s="35">
        <v>5000</v>
      </c>
      <c r="E55" s="35">
        <v>4800</v>
      </c>
      <c r="F55" s="35">
        <v>4545</v>
      </c>
      <c r="G55" s="36">
        <f t="shared" si="1"/>
        <v>14345</v>
      </c>
    </row>
    <row r="56" spans="2:7" x14ac:dyDescent="0.35">
      <c r="B56" s="34" t="s">
        <v>317</v>
      </c>
      <c r="C56" s="34" t="s">
        <v>309</v>
      </c>
      <c r="D56" s="35">
        <v>5000</v>
      </c>
      <c r="E56" s="35">
        <v>5000</v>
      </c>
      <c r="F56" s="35">
        <v>5000</v>
      </c>
      <c r="G56" s="36">
        <f t="shared" si="1"/>
        <v>15000</v>
      </c>
    </row>
    <row r="57" spans="2:7" x14ac:dyDescent="0.35">
      <c r="B57" s="34" t="s">
        <v>317</v>
      </c>
      <c r="C57" s="34" t="s">
        <v>308</v>
      </c>
      <c r="D57" s="35">
        <v>5250</v>
      </c>
      <c r="E57" s="35">
        <v>5335</v>
      </c>
      <c r="F57" s="35">
        <v>5500</v>
      </c>
      <c r="G57" s="36">
        <f t="shared" si="1"/>
        <v>16085</v>
      </c>
    </row>
    <row r="58" spans="2:7" x14ac:dyDescent="0.35">
      <c r="B58" s="34" t="s">
        <v>317</v>
      </c>
      <c r="C58" s="34" t="s">
        <v>311</v>
      </c>
      <c r="D58" s="35">
        <v>10250</v>
      </c>
      <c r="E58" s="35">
        <v>10250</v>
      </c>
      <c r="F58" s="35">
        <v>10750</v>
      </c>
      <c r="G58" s="36">
        <f t="shared" si="1"/>
        <v>31250</v>
      </c>
    </row>
    <row r="59" spans="2:7" x14ac:dyDescent="0.35">
      <c r="B59" s="34" t="s">
        <v>317</v>
      </c>
      <c r="C59" s="34" t="s">
        <v>310</v>
      </c>
      <c r="D59" s="35">
        <v>14500</v>
      </c>
      <c r="E59" s="35">
        <v>13500</v>
      </c>
      <c r="F59" s="35">
        <v>15500</v>
      </c>
      <c r="G59" s="36">
        <f t="shared" si="1"/>
        <v>43500</v>
      </c>
    </row>
    <row r="60" spans="2:7" x14ac:dyDescent="0.35">
      <c r="B60" s="34" t="s">
        <v>317</v>
      </c>
      <c r="C60" s="34" t="s">
        <v>316</v>
      </c>
      <c r="D60" s="35">
        <v>72000</v>
      </c>
      <c r="E60" s="35">
        <v>70000</v>
      </c>
      <c r="F60" s="35">
        <v>70000</v>
      </c>
      <c r="G60" s="36">
        <f t="shared" si="1"/>
        <v>212000</v>
      </c>
    </row>
    <row r="61" spans="2:7" x14ac:dyDescent="0.35">
      <c r="B61" s="34" t="s">
        <v>317</v>
      </c>
      <c r="C61" s="34" t="s">
        <v>312</v>
      </c>
      <c r="D61" s="35">
        <v>25000</v>
      </c>
      <c r="E61" s="35">
        <v>24000</v>
      </c>
      <c r="F61" s="35">
        <v>26000</v>
      </c>
      <c r="G61" s="36">
        <f t="shared" si="1"/>
        <v>75000</v>
      </c>
    </row>
    <row r="73" spans="2:4" ht="16" x14ac:dyDescent="0.35">
      <c r="B73" s="75" t="s">
        <v>548</v>
      </c>
      <c r="C73" t="s">
        <v>561</v>
      </c>
      <c r="D73"/>
    </row>
    <row r="74" spans="2:4" ht="16" x14ac:dyDescent="0.35">
      <c r="B74" s="76" t="s">
        <v>302</v>
      </c>
      <c r="C74">
        <v>17215</v>
      </c>
      <c r="D74"/>
    </row>
    <row r="75" spans="2:4" ht="16" x14ac:dyDescent="0.35">
      <c r="B75" s="76" t="s">
        <v>549</v>
      </c>
      <c r="C75">
        <v>17215</v>
      </c>
      <c r="D75"/>
    </row>
    <row r="76" spans="2:4" ht="16" x14ac:dyDescent="0.35">
      <c r="B76"/>
      <c r="C76"/>
      <c r="D76"/>
    </row>
    <row r="77" spans="2:4" ht="16" x14ac:dyDescent="0.35">
      <c r="B77"/>
      <c r="C77"/>
      <c r="D77"/>
    </row>
    <row r="78" spans="2:4" ht="16" x14ac:dyDescent="0.35">
      <c r="B78"/>
      <c r="C78"/>
      <c r="D78"/>
    </row>
    <row r="79" spans="2:4" ht="16" x14ac:dyDescent="0.35">
      <c r="B79"/>
      <c r="C79"/>
      <c r="D79"/>
    </row>
    <row r="80" spans="2:4" ht="16" x14ac:dyDescent="0.35">
      <c r="B80"/>
      <c r="C80"/>
      <c r="D80"/>
    </row>
    <row r="81" spans="2:4" ht="16" x14ac:dyDescent="0.35">
      <c r="B81"/>
      <c r="C81"/>
      <c r="D81"/>
    </row>
    <row r="82" spans="2:4" ht="16" x14ac:dyDescent="0.35">
      <c r="B82"/>
      <c r="C82"/>
      <c r="D82"/>
    </row>
    <row r="83" spans="2:4" ht="16" x14ac:dyDescent="0.35">
      <c r="B83"/>
      <c r="C83"/>
      <c r="D83"/>
    </row>
    <row r="84" spans="2:4" ht="16" x14ac:dyDescent="0.35">
      <c r="B84"/>
      <c r="C84"/>
      <c r="D84"/>
    </row>
    <row r="85" spans="2:4" ht="16" x14ac:dyDescent="0.35">
      <c r="B85"/>
      <c r="C85"/>
      <c r="D85"/>
    </row>
    <row r="86" spans="2:4" ht="16" x14ac:dyDescent="0.35">
      <c r="B86"/>
      <c r="C86"/>
      <c r="D86"/>
    </row>
    <row r="87" spans="2:4" ht="16" x14ac:dyDescent="0.35">
      <c r="B87"/>
      <c r="C87"/>
      <c r="D87"/>
    </row>
    <row r="88" spans="2:4" ht="16" x14ac:dyDescent="0.35">
      <c r="B88"/>
      <c r="C88"/>
      <c r="D88"/>
    </row>
    <row r="89" spans="2:4" ht="16" x14ac:dyDescent="0.35">
      <c r="B89"/>
      <c r="C89"/>
      <c r="D89"/>
    </row>
    <row r="90" spans="2:4" ht="16" x14ac:dyDescent="0.35">
      <c r="B90"/>
      <c r="C90"/>
      <c r="D90"/>
    </row>
  </sheetData>
  <mergeCells count="1">
    <mergeCell ref="B1:G1"/>
  </mergeCells>
  <printOptions gridLines="1"/>
  <pageMargins left="0.75" right="0.75" top="1" bottom="1" header="0.5" footer="0.5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zoomScale="175" workbookViewId="0">
      <selection activeCell="D12" sqref="D12"/>
    </sheetView>
  </sheetViews>
  <sheetFormatPr defaultColWidth="8.78515625" defaultRowHeight="15.5" x14ac:dyDescent="0.35"/>
  <cols>
    <col min="1" max="1" width="12" style="43" customWidth="1"/>
    <col min="2" max="2" width="9.5" style="43" customWidth="1"/>
    <col min="3" max="3" width="7.5" style="43" bestFit="1" customWidth="1"/>
    <col min="4" max="16384" width="8.78515625" style="43"/>
  </cols>
  <sheetData>
    <row r="1" spans="1:3" x14ac:dyDescent="0.35">
      <c r="A1" s="43" t="s">
        <v>318</v>
      </c>
      <c r="B1" s="43" t="s">
        <v>319</v>
      </c>
      <c r="C1" s="43" t="s">
        <v>320</v>
      </c>
    </row>
    <row r="2" spans="1:3" x14ac:dyDescent="0.35">
      <c r="A2" s="43" t="s">
        <v>321</v>
      </c>
      <c r="B2" s="43" t="s">
        <v>322</v>
      </c>
      <c r="C2" s="44">
        <v>43466</v>
      </c>
    </row>
    <row r="3" spans="1:3" x14ac:dyDescent="0.35">
      <c r="A3" s="43" t="s">
        <v>323</v>
      </c>
      <c r="B3" s="43" t="s">
        <v>324</v>
      </c>
      <c r="C3" s="44">
        <v>43529</v>
      </c>
    </row>
    <row r="4" spans="1:3" x14ac:dyDescent="0.35">
      <c r="A4" s="43" t="s">
        <v>325</v>
      </c>
      <c r="B4" s="43" t="s">
        <v>326</v>
      </c>
      <c r="C4" s="44">
        <v>43532</v>
      </c>
    </row>
    <row r="5" spans="1:3" x14ac:dyDescent="0.35">
      <c r="A5" s="43" t="s">
        <v>327</v>
      </c>
      <c r="B5" s="43" t="s">
        <v>326</v>
      </c>
      <c r="C5" s="44">
        <v>43534</v>
      </c>
    </row>
    <row r="6" spans="1:3" x14ac:dyDescent="0.35">
      <c r="A6" s="43" t="s">
        <v>327</v>
      </c>
      <c r="B6" s="43" t="s">
        <v>328</v>
      </c>
      <c r="C6" s="44">
        <v>43539</v>
      </c>
    </row>
    <row r="7" spans="1:3" x14ac:dyDescent="0.35">
      <c r="A7" s="43" t="s">
        <v>329</v>
      </c>
      <c r="B7" s="43" t="s">
        <v>324</v>
      </c>
      <c r="C7" s="44">
        <v>43568</v>
      </c>
    </row>
    <row r="8" spans="1:3" x14ac:dyDescent="0.35">
      <c r="A8" s="43" t="s">
        <v>323</v>
      </c>
      <c r="B8" s="43" t="s">
        <v>324</v>
      </c>
      <c r="C8" s="44">
        <v>43591</v>
      </c>
    </row>
    <row r="9" spans="1:3" x14ac:dyDescent="0.35">
      <c r="A9" s="43" t="s">
        <v>330</v>
      </c>
      <c r="B9" s="43" t="s">
        <v>324</v>
      </c>
      <c r="C9" s="44">
        <v>43599</v>
      </c>
    </row>
    <row r="10" spans="1:3" x14ac:dyDescent="0.35">
      <c r="A10" s="43" t="s">
        <v>330</v>
      </c>
      <c r="B10" s="43" t="s">
        <v>331</v>
      </c>
      <c r="C10" s="44">
        <v>43610</v>
      </c>
    </row>
    <row r="11" spans="1:3" x14ac:dyDescent="0.35">
      <c r="A11" s="43" t="s">
        <v>325</v>
      </c>
      <c r="B11" s="43" t="s">
        <v>328</v>
      </c>
      <c r="C11" s="44">
        <v>43645</v>
      </c>
    </row>
    <row r="12" spans="1:3" x14ac:dyDescent="0.35">
      <c r="A12" s="43" t="s">
        <v>332</v>
      </c>
      <c r="B12" s="43" t="s">
        <v>322</v>
      </c>
      <c r="C12" s="44">
        <v>43737</v>
      </c>
    </row>
    <row r="15" spans="1:3" x14ac:dyDescent="0.35">
      <c r="A15" s="45" t="s">
        <v>333</v>
      </c>
      <c r="B15" s="45"/>
    </row>
    <row r="16" spans="1:3" x14ac:dyDescent="0.35">
      <c r="A16" s="43" t="s">
        <v>321</v>
      </c>
    </row>
    <row r="17" spans="1:1" x14ac:dyDescent="0.35">
      <c r="A17" s="43" t="s">
        <v>329</v>
      </c>
    </row>
    <row r="18" spans="1:1" x14ac:dyDescent="0.35">
      <c r="A18" s="43" t="s">
        <v>332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zoomScale="220" workbookViewId="0">
      <selection activeCell="D12" sqref="D12"/>
    </sheetView>
  </sheetViews>
  <sheetFormatPr defaultColWidth="8.78515625" defaultRowHeight="15.5" x14ac:dyDescent="0.35"/>
  <cols>
    <col min="1" max="16384" width="8.78515625" style="43"/>
  </cols>
  <sheetData>
    <row r="1" spans="1:10" x14ac:dyDescent="0.35">
      <c r="A1" s="46" t="s">
        <v>334</v>
      </c>
      <c r="B1" s="46" t="s">
        <v>335</v>
      </c>
      <c r="C1" s="46" t="s">
        <v>336</v>
      </c>
      <c r="D1" s="46" t="s">
        <v>337</v>
      </c>
      <c r="G1" s="46" t="s">
        <v>338</v>
      </c>
    </row>
    <row r="2" spans="1:10" x14ac:dyDescent="0.35">
      <c r="A2" s="43" t="s">
        <v>297</v>
      </c>
      <c r="B2" s="43" t="s">
        <v>70</v>
      </c>
      <c r="C2" s="43" t="s">
        <v>339</v>
      </c>
      <c r="D2" s="47">
        <v>6380</v>
      </c>
      <c r="G2" s="43" t="s">
        <v>297</v>
      </c>
      <c r="H2" s="43" t="s">
        <v>346</v>
      </c>
      <c r="I2" s="43" t="s">
        <v>339</v>
      </c>
      <c r="J2" s="43">
        <v>4394</v>
      </c>
    </row>
    <row r="3" spans="1:10" x14ac:dyDescent="0.35">
      <c r="A3" s="43" t="s">
        <v>317</v>
      </c>
      <c r="B3" s="43" t="s">
        <v>340</v>
      </c>
      <c r="C3" s="43" t="s">
        <v>341</v>
      </c>
      <c r="D3" s="47">
        <v>5619</v>
      </c>
      <c r="G3" s="43" t="s">
        <v>313</v>
      </c>
      <c r="H3" s="43" t="s">
        <v>342</v>
      </c>
      <c r="I3" s="43" t="s">
        <v>343</v>
      </c>
      <c r="J3" s="43">
        <v>4565</v>
      </c>
    </row>
    <row r="4" spans="1:10" x14ac:dyDescent="0.35">
      <c r="A4" s="43" t="s">
        <v>313</v>
      </c>
      <c r="B4" s="43" t="s">
        <v>342</v>
      </c>
      <c r="C4" s="43" t="s">
        <v>343</v>
      </c>
      <c r="D4" s="47">
        <v>4565</v>
      </c>
      <c r="G4" s="43" t="s">
        <v>315</v>
      </c>
      <c r="H4" s="43" t="s">
        <v>344</v>
      </c>
      <c r="I4" s="43" t="s">
        <v>345</v>
      </c>
      <c r="J4" s="43">
        <v>5323</v>
      </c>
    </row>
    <row r="5" spans="1:10" x14ac:dyDescent="0.35">
      <c r="A5" s="43" t="s">
        <v>315</v>
      </c>
      <c r="B5" s="43" t="s">
        <v>344</v>
      </c>
      <c r="C5" s="43" t="s">
        <v>345</v>
      </c>
      <c r="D5" s="47">
        <v>5323</v>
      </c>
      <c r="G5" s="43" t="s">
        <v>317</v>
      </c>
      <c r="H5" s="43" t="s">
        <v>340</v>
      </c>
      <c r="I5" s="43" t="s">
        <v>341</v>
      </c>
      <c r="J5" s="43">
        <v>5619</v>
      </c>
    </row>
    <row r="6" spans="1:10" x14ac:dyDescent="0.35">
      <c r="A6" s="43" t="s">
        <v>297</v>
      </c>
      <c r="B6" s="43" t="s">
        <v>346</v>
      </c>
      <c r="C6" s="43" t="s">
        <v>339</v>
      </c>
      <c r="D6" s="47">
        <v>4394</v>
      </c>
      <c r="G6" s="43" t="s">
        <v>297</v>
      </c>
      <c r="H6" s="43" t="s">
        <v>70</v>
      </c>
      <c r="I6" s="43" t="s">
        <v>339</v>
      </c>
      <c r="J6" s="43">
        <v>6380</v>
      </c>
    </row>
    <row r="7" spans="1:10" x14ac:dyDescent="0.35">
      <c r="A7" s="43" t="s">
        <v>317</v>
      </c>
      <c r="B7" s="43" t="s">
        <v>347</v>
      </c>
      <c r="C7" s="43" t="s">
        <v>341</v>
      </c>
      <c r="D7" s="47">
        <v>7195</v>
      </c>
      <c r="G7" s="43" t="s">
        <v>317</v>
      </c>
      <c r="H7" s="43" t="s">
        <v>347</v>
      </c>
      <c r="I7" s="43" t="s">
        <v>341</v>
      </c>
      <c r="J7" s="43">
        <v>7195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zoomScale="175" workbookViewId="0">
      <selection activeCell="D12" sqref="D12"/>
    </sheetView>
  </sheetViews>
  <sheetFormatPr defaultColWidth="8.78515625" defaultRowHeight="15.5" x14ac:dyDescent="0.35"/>
  <cols>
    <col min="1" max="1" width="8.78515625" style="43"/>
    <col min="2" max="2" width="7.42578125" style="43" customWidth="1"/>
    <col min="3" max="16384" width="8.78515625" style="43"/>
  </cols>
  <sheetData>
    <row r="1" spans="1:9" ht="23.5" x14ac:dyDescent="0.55000000000000004">
      <c r="A1" s="48" t="s">
        <v>348</v>
      </c>
      <c r="F1" s="49" t="s">
        <v>336</v>
      </c>
      <c r="G1" s="50" t="s">
        <v>343</v>
      </c>
    </row>
    <row r="2" spans="1:9" x14ac:dyDescent="0.35">
      <c r="F2" s="49" t="s">
        <v>334</v>
      </c>
      <c r="G2" s="50" t="s">
        <v>315</v>
      </c>
    </row>
    <row r="3" spans="1:9" x14ac:dyDescent="0.35">
      <c r="A3" s="43" t="s">
        <v>334</v>
      </c>
      <c r="B3" s="43" t="s">
        <v>335</v>
      </c>
      <c r="C3" s="43" t="s">
        <v>336</v>
      </c>
      <c r="D3" s="43" t="s">
        <v>337</v>
      </c>
      <c r="F3" s="51" t="s">
        <v>334</v>
      </c>
      <c r="G3" s="52" t="s">
        <v>335</v>
      </c>
      <c r="H3" s="52" t="s">
        <v>336</v>
      </c>
      <c r="I3" s="53" t="s">
        <v>337</v>
      </c>
    </row>
    <row r="4" spans="1:9" x14ac:dyDescent="0.35">
      <c r="A4" s="43" t="s">
        <v>297</v>
      </c>
      <c r="B4" s="43" t="s">
        <v>340</v>
      </c>
      <c r="C4" s="43" t="s">
        <v>339</v>
      </c>
      <c r="D4" s="47">
        <v>6380</v>
      </c>
      <c r="F4" s="43" t="s">
        <v>349</v>
      </c>
      <c r="G4" s="43" t="s">
        <v>344</v>
      </c>
      <c r="H4" s="43" t="s">
        <v>343</v>
      </c>
      <c r="I4" s="43">
        <v>5323</v>
      </c>
    </row>
    <row r="5" spans="1:9" x14ac:dyDescent="0.35">
      <c r="A5" s="43" t="s">
        <v>317</v>
      </c>
      <c r="B5" s="43" t="s">
        <v>342</v>
      </c>
      <c r="C5" s="43" t="s">
        <v>345</v>
      </c>
      <c r="D5" s="47">
        <v>5619</v>
      </c>
    </row>
    <row r="6" spans="1:9" x14ac:dyDescent="0.35">
      <c r="A6" s="43" t="s">
        <v>349</v>
      </c>
      <c r="B6" s="43" t="s">
        <v>344</v>
      </c>
      <c r="C6" s="43" t="s">
        <v>343</v>
      </c>
      <c r="D6" s="47">
        <v>5323</v>
      </c>
    </row>
    <row r="7" spans="1:9" x14ac:dyDescent="0.35">
      <c r="A7" s="43" t="s">
        <v>315</v>
      </c>
      <c r="B7" s="43" t="s">
        <v>346</v>
      </c>
      <c r="C7" s="43" t="s">
        <v>345</v>
      </c>
      <c r="D7" s="47">
        <v>1195</v>
      </c>
    </row>
    <row r="8" spans="1:9" x14ac:dyDescent="0.35">
      <c r="A8" s="43" t="s">
        <v>297</v>
      </c>
      <c r="B8" s="43" t="s">
        <v>350</v>
      </c>
      <c r="C8" s="43" t="s">
        <v>345</v>
      </c>
      <c r="D8" s="47">
        <v>2437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8D08E"/>
  </sheetPr>
  <dimension ref="A1:F35"/>
  <sheetViews>
    <sheetView topLeftCell="A10" zoomScale="65" workbookViewId="0">
      <selection activeCell="I24" sqref="I24"/>
    </sheetView>
  </sheetViews>
  <sheetFormatPr defaultColWidth="7" defaultRowHeight="14.5" x14ac:dyDescent="0.35"/>
  <cols>
    <col min="1" max="1" width="13.35546875" style="12" bestFit="1" customWidth="1"/>
    <col min="2" max="5" width="14.7109375" style="12" bestFit="1" customWidth="1"/>
    <col min="6" max="6" width="8" style="12" bestFit="1" customWidth="1"/>
    <col min="7" max="16384" width="7" style="12"/>
  </cols>
  <sheetData>
    <row r="1" spans="1:6" ht="23.5" x14ac:dyDescent="0.55000000000000004">
      <c r="A1" s="100" t="s">
        <v>351</v>
      </c>
      <c r="B1" s="100"/>
      <c r="C1" s="100"/>
      <c r="D1" s="100"/>
      <c r="E1" s="100"/>
    </row>
    <row r="2" spans="1:6" ht="23.5" x14ac:dyDescent="0.55000000000000004">
      <c r="A2" s="101">
        <f ca="1">TODAY()</f>
        <v>45594</v>
      </c>
      <c r="B2" s="101"/>
      <c r="C2" s="101"/>
      <c r="D2" s="101"/>
      <c r="E2" s="101"/>
    </row>
    <row r="4" spans="1:6" ht="16" x14ac:dyDescent="0.4">
      <c r="A4" s="2" t="s">
        <v>352</v>
      </c>
      <c r="B4" s="2" t="s">
        <v>272</v>
      </c>
      <c r="C4" s="2" t="s">
        <v>273</v>
      </c>
      <c r="D4" s="2" t="s">
        <v>274</v>
      </c>
      <c r="E4" s="2" t="s">
        <v>275</v>
      </c>
      <c r="F4" s="54"/>
    </row>
    <row r="5" spans="1:6" ht="15.5" x14ac:dyDescent="0.35">
      <c r="A5" s="55" t="s">
        <v>353</v>
      </c>
      <c r="B5" s="56">
        <v>4520</v>
      </c>
      <c r="C5" s="56">
        <v>3620</v>
      </c>
      <c r="D5" s="56">
        <v>2560</v>
      </c>
      <c r="E5" s="56">
        <v>2750</v>
      </c>
      <c r="F5" s="54"/>
    </row>
    <row r="6" spans="1:6" ht="15.5" x14ac:dyDescent="0.35">
      <c r="A6" s="55" t="s">
        <v>354</v>
      </c>
      <c r="B6" s="56">
        <v>3220</v>
      </c>
      <c r="C6" s="56">
        <v>5230</v>
      </c>
      <c r="D6" s="56">
        <v>4550</v>
      </c>
      <c r="E6" s="56">
        <v>5400</v>
      </c>
      <c r="F6" s="54"/>
    </row>
    <row r="7" spans="1:6" ht="15.5" x14ac:dyDescent="0.35">
      <c r="A7" s="55" t="s">
        <v>355</v>
      </c>
      <c r="B7" s="56">
        <v>4560</v>
      </c>
      <c r="C7" s="56">
        <v>2320</v>
      </c>
      <c r="D7" s="56">
        <v>3220</v>
      </c>
      <c r="E7" s="56">
        <v>2320</v>
      </c>
      <c r="F7" s="54"/>
    </row>
    <row r="8" spans="1:6" ht="15.5" x14ac:dyDescent="0.35">
      <c r="A8" s="55" t="s">
        <v>356</v>
      </c>
      <c r="B8" s="56">
        <v>5600</v>
      </c>
      <c r="C8" s="56">
        <v>6510</v>
      </c>
      <c r="D8" s="56">
        <v>5660</v>
      </c>
      <c r="E8" s="56">
        <v>4500</v>
      </c>
      <c r="F8" s="54"/>
    </row>
    <row r="9" spans="1:6" ht="15.5" x14ac:dyDescent="0.35">
      <c r="A9" s="55" t="s">
        <v>357</v>
      </c>
      <c r="B9" s="56">
        <v>2330</v>
      </c>
      <c r="C9" s="56">
        <v>4520</v>
      </c>
      <c r="D9" s="56">
        <v>5500</v>
      </c>
      <c r="E9" s="56">
        <v>4510</v>
      </c>
    </row>
    <row r="18" spans="1:5" ht="16" x14ac:dyDescent="0.35">
      <c r="A18" s="75" t="s">
        <v>548</v>
      </c>
      <c r="B18" t="s">
        <v>563</v>
      </c>
      <c r="C18" t="s">
        <v>564</v>
      </c>
      <c r="D18" t="s">
        <v>566</v>
      </c>
      <c r="E18" t="s">
        <v>565</v>
      </c>
    </row>
    <row r="19" spans="1:5" ht="16" x14ac:dyDescent="0.35">
      <c r="A19" s="76" t="s">
        <v>354</v>
      </c>
      <c r="B19" s="102">
        <v>3220</v>
      </c>
      <c r="C19" s="102">
        <v>5230</v>
      </c>
      <c r="D19" s="102">
        <v>4550</v>
      </c>
      <c r="E19" s="102">
        <v>5400</v>
      </c>
    </row>
    <row r="20" spans="1:5" ht="16" x14ac:dyDescent="0.35">
      <c r="A20" s="76" t="s">
        <v>357</v>
      </c>
      <c r="B20" s="102">
        <v>2330</v>
      </c>
      <c r="C20" s="102">
        <v>4520</v>
      </c>
      <c r="D20" s="102">
        <v>5500</v>
      </c>
      <c r="E20" s="102">
        <v>4510</v>
      </c>
    </row>
    <row r="21" spans="1:5" ht="16" x14ac:dyDescent="0.35">
      <c r="A21" s="76" t="s">
        <v>356</v>
      </c>
      <c r="B21" s="102">
        <v>5600</v>
      </c>
      <c r="C21" s="102">
        <v>6510</v>
      </c>
      <c r="D21" s="102">
        <v>5660</v>
      </c>
      <c r="E21" s="102">
        <v>4500</v>
      </c>
    </row>
    <row r="22" spans="1:5" ht="16" x14ac:dyDescent="0.35">
      <c r="A22" s="76" t="s">
        <v>353</v>
      </c>
      <c r="B22" s="102">
        <v>4520</v>
      </c>
      <c r="C22" s="102">
        <v>3620</v>
      </c>
      <c r="D22" s="102">
        <v>2560</v>
      </c>
      <c r="E22" s="102">
        <v>2750</v>
      </c>
    </row>
    <row r="23" spans="1:5" ht="16" x14ac:dyDescent="0.35">
      <c r="A23" s="76" t="s">
        <v>355</v>
      </c>
      <c r="B23" s="102">
        <v>4560</v>
      </c>
      <c r="C23" s="102">
        <v>2320</v>
      </c>
      <c r="D23" s="102">
        <v>3220</v>
      </c>
      <c r="E23" s="102">
        <v>2320</v>
      </c>
    </row>
    <row r="24" spans="1:5" ht="16" x14ac:dyDescent="0.35">
      <c r="A24" s="76" t="s">
        <v>549</v>
      </c>
      <c r="B24" s="102">
        <v>20230</v>
      </c>
      <c r="C24" s="102">
        <v>22200</v>
      </c>
      <c r="D24" s="102">
        <v>21490</v>
      </c>
      <c r="E24" s="102">
        <v>19480</v>
      </c>
    </row>
    <row r="25" spans="1:5" ht="16" x14ac:dyDescent="0.35">
      <c r="A25"/>
      <c r="B25"/>
      <c r="C25"/>
    </row>
    <row r="26" spans="1:5" ht="16" x14ac:dyDescent="0.35">
      <c r="A26"/>
      <c r="B26"/>
      <c r="C26"/>
    </row>
    <row r="27" spans="1:5" ht="16" x14ac:dyDescent="0.35">
      <c r="A27"/>
      <c r="B27"/>
      <c r="C27"/>
    </row>
    <row r="28" spans="1:5" ht="16" x14ac:dyDescent="0.35">
      <c r="A28"/>
      <c r="B28"/>
      <c r="C28"/>
    </row>
    <row r="29" spans="1:5" ht="16" x14ac:dyDescent="0.35">
      <c r="A29"/>
      <c r="B29"/>
      <c r="C29"/>
    </row>
    <row r="30" spans="1:5" ht="16" x14ac:dyDescent="0.35">
      <c r="A30"/>
      <c r="B30"/>
      <c r="C30"/>
    </row>
    <row r="31" spans="1:5" ht="16" x14ac:dyDescent="0.35">
      <c r="A31"/>
      <c r="B31"/>
      <c r="C31"/>
    </row>
    <row r="32" spans="1:5" ht="16" x14ac:dyDescent="0.35">
      <c r="A32"/>
      <c r="B32"/>
      <c r="C32"/>
    </row>
    <row r="33" spans="1:3" ht="16" x14ac:dyDescent="0.35">
      <c r="A33"/>
      <c r="B33"/>
      <c r="C33"/>
    </row>
    <row r="34" spans="1:3" ht="16" x14ac:dyDescent="0.35">
      <c r="A34"/>
      <c r="B34"/>
      <c r="C34"/>
    </row>
    <row r="35" spans="1:3" ht="16" x14ac:dyDescent="0.35">
      <c r="A35"/>
      <c r="B35"/>
      <c r="C35"/>
    </row>
  </sheetData>
  <mergeCells count="2">
    <mergeCell ref="A1:E1"/>
    <mergeCell ref="A2:E2"/>
  </mergeCells>
  <pageMargins left="0.75" right="0.75" top="1" bottom="1" header="0.5" footer="0.5"/>
  <headerFooter alignWithMargins="0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8D08E"/>
  </sheetPr>
  <dimension ref="A1:G34"/>
  <sheetViews>
    <sheetView zoomScale="74" workbookViewId="0">
      <selection activeCell="I3" sqref="I3"/>
    </sheetView>
  </sheetViews>
  <sheetFormatPr defaultColWidth="7.2109375" defaultRowHeight="14.5" x14ac:dyDescent="0.35"/>
  <cols>
    <col min="1" max="1" width="15.42578125" style="5" customWidth="1"/>
    <col min="2" max="2" width="9.2109375" style="57" customWidth="1"/>
    <col min="3" max="3" width="8.85546875" style="58" customWidth="1"/>
    <col min="4" max="4" width="9.85546875" style="58" customWidth="1"/>
    <col min="5" max="5" width="9" style="58" bestFit="1" customWidth="1"/>
    <col min="6" max="6" width="9.85546875" style="58" bestFit="1" customWidth="1"/>
    <col min="7" max="7" width="10.0703125" style="58" customWidth="1"/>
    <col min="8" max="8" width="7.2109375" style="5"/>
    <col min="9" max="9" width="21.78515625" style="5" customWidth="1"/>
    <col min="10" max="16384" width="7.2109375" style="5"/>
  </cols>
  <sheetData>
    <row r="1" spans="1:7" x14ac:dyDescent="0.35">
      <c r="A1" s="59" t="s">
        <v>352</v>
      </c>
      <c r="B1" s="57" t="s">
        <v>358</v>
      </c>
      <c r="C1" s="57" t="s">
        <v>359</v>
      </c>
      <c r="D1" s="57" t="s">
        <v>360</v>
      </c>
      <c r="E1" s="57" t="s">
        <v>361</v>
      </c>
      <c r="F1" s="57" t="s">
        <v>362</v>
      </c>
      <c r="G1" s="57" t="s">
        <v>363</v>
      </c>
    </row>
    <row r="2" spans="1:7" x14ac:dyDescent="0.35">
      <c r="A2" s="5" t="s">
        <v>364</v>
      </c>
      <c r="B2" s="57">
        <v>3947</v>
      </c>
      <c r="C2" s="58">
        <v>557</v>
      </c>
      <c r="D2" s="58">
        <v>3863</v>
      </c>
      <c r="E2" s="58">
        <v>1117</v>
      </c>
      <c r="F2" s="58">
        <v>8237</v>
      </c>
      <c r="G2" s="58">
        <v>8690</v>
      </c>
    </row>
    <row r="3" spans="1:7" x14ac:dyDescent="0.35">
      <c r="A3" s="59" t="s">
        <v>365</v>
      </c>
      <c r="B3" s="57">
        <v>4411</v>
      </c>
      <c r="C3" s="58">
        <v>1042</v>
      </c>
      <c r="D3" s="58">
        <v>9355</v>
      </c>
      <c r="E3" s="58">
        <v>1100</v>
      </c>
      <c r="F3" s="58">
        <v>10185</v>
      </c>
      <c r="G3" s="58">
        <v>18749</v>
      </c>
    </row>
    <row r="4" spans="1:7" x14ac:dyDescent="0.35">
      <c r="A4" s="59" t="s">
        <v>366</v>
      </c>
      <c r="B4" s="57">
        <v>2521</v>
      </c>
      <c r="C4" s="58">
        <v>3072</v>
      </c>
      <c r="D4" s="58">
        <v>6702</v>
      </c>
      <c r="E4" s="58">
        <v>2116</v>
      </c>
      <c r="F4" s="58">
        <v>13452</v>
      </c>
      <c r="G4" s="58">
        <v>8046</v>
      </c>
    </row>
    <row r="5" spans="1:7" x14ac:dyDescent="0.35">
      <c r="A5" s="59" t="s">
        <v>367</v>
      </c>
      <c r="B5" s="57">
        <v>4752</v>
      </c>
      <c r="C5" s="58">
        <v>3755</v>
      </c>
      <c r="D5" s="58">
        <v>4415</v>
      </c>
      <c r="E5" s="58">
        <v>1089</v>
      </c>
      <c r="F5" s="58">
        <v>4404</v>
      </c>
      <c r="G5" s="58">
        <v>20114</v>
      </c>
    </row>
    <row r="6" spans="1:7" x14ac:dyDescent="0.35">
      <c r="A6" s="5" t="s">
        <v>368</v>
      </c>
      <c r="B6" s="57">
        <v>4964</v>
      </c>
      <c r="C6" s="58">
        <v>3152</v>
      </c>
      <c r="D6" s="58">
        <v>11601</v>
      </c>
      <c r="E6" s="58">
        <v>1122</v>
      </c>
      <c r="F6" s="58">
        <v>3170</v>
      </c>
      <c r="G6" s="58">
        <v>10733</v>
      </c>
    </row>
    <row r="7" spans="1:7" x14ac:dyDescent="0.35">
      <c r="A7" s="59" t="s">
        <v>369</v>
      </c>
      <c r="B7" s="57">
        <v>2327</v>
      </c>
      <c r="C7" s="58">
        <v>4056</v>
      </c>
      <c r="D7" s="58">
        <v>3726</v>
      </c>
      <c r="E7" s="58">
        <v>1135</v>
      </c>
      <c r="F7" s="58">
        <v>8817</v>
      </c>
      <c r="G7" s="58">
        <v>18524</v>
      </c>
    </row>
    <row r="8" spans="1:7" x14ac:dyDescent="0.35">
      <c r="A8" s="59" t="s">
        <v>370</v>
      </c>
      <c r="B8" s="57">
        <v>3967</v>
      </c>
      <c r="C8" s="58">
        <v>4906</v>
      </c>
      <c r="D8" s="58">
        <v>9007</v>
      </c>
      <c r="E8" s="58">
        <v>2113</v>
      </c>
      <c r="F8" s="58">
        <v>13090</v>
      </c>
      <c r="G8" s="58">
        <v>13953</v>
      </c>
    </row>
    <row r="9" spans="1:7" x14ac:dyDescent="0.35">
      <c r="A9" s="59" t="s">
        <v>371</v>
      </c>
      <c r="B9" s="57">
        <v>4670</v>
      </c>
      <c r="C9" s="58">
        <v>521</v>
      </c>
      <c r="D9" s="58">
        <v>4505</v>
      </c>
      <c r="E9" s="58">
        <v>1024</v>
      </c>
      <c r="F9" s="58">
        <v>3528</v>
      </c>
      <c r="G9" s="58">
        <v>15275</v>
      </c>
    </row>
    <row r="10" spans="1:7" x14ac:dyDescent="0.35">
      <c r="A10" s="59" t="s">
        <v>372</v>
      </c>
      <c r="B10" s="57">
        <v>3379</v>
      </c>
      <c r="C10" s="58">
        <v>3428</v>
      </c>
      <c r="D10" s="58">
        <v>3973</v>
      </c>
      <c r="E10" s="58">
        <v>1716</v>
      </c>
      <c r="F10" s="58">
        <v>4839</v>
      </c>
      <c r="G10" s="58">
        <v>13085</v>
      </c>
    </row>
    <row r="11" spans="1:7" x14ac:dyDescent="0.35">
      <c r="A11" s="5" t="s">
        <v>373</v>
      </c>
      <c r="B11" s="57">
        <v>5363</v>
      </c>
      <c r="C11" s="58">
        <v>1562</v>
      </c>
      <c r="D11" s="58">
        <v>2945</v>
      </c>
      <c r="E11" s="58">
        <v>1176</v>
      </c>
      <c r="F11" s="58">
        <v>9642</v>
      </c>
      <c r="G11" s="58">
        <v>13714</v>
      </c>
    </row>
    <row r="12" spans="1:7" x14ac:dyDescent="0.35">
      <c r="A12" s="5" t="s">
        <v>374</v>
      </c>
      <c r="B12" s="57">
        <v>3275</v>
      </c>
      <c r="C12" s="58">
        <v>2779</v>
      </c>
      <c r="D12" s="58">
        <v>7549</v>
      </c>
      <c r="E12" s="58">
        <v>1101</v>
      </c>
      <c r="F12" s="58">
        <v>5850</v>
      </c>
      <c r="G12" s="58">
        <v>15065</v>
      </c>
    </row>
    <row r="13" spans="1:7" x14ac:dyDescent="0.35">
      <c r="A13" s="59" t="s">
        <v>375</v>
      </c>
      <c r="B13" s="57">
        <v>3860</v>
      </c>
      <c r="C13" s="58">
        <v>3470</v>
      </c>
      <c r="D13" s="58">
        <v>3862</v>
      </c>
      <c r="E13" s="58">
        <v>1040</v>
      </c>
      <c r="F13" s="58">
        <v>10024</v>
      </c>
      <c r="G13" s="58">
        <v>18389</v>
      </c>
    </row>
    <row r="14" spans="1:7" x14ac:dyDescent="0.35">
      <c r="A14" s="59" t="s">
        <v>376</v>
      </c>
      <c r="B14" s="57">
        <v>4685</v>
      </c>
      <c r="C14" s="58">
        <v>1913</v>
      </c>
      <c r="D14" s="58">
        <v>4596</v>
      </c>
      <c r="E14" s="58">
        <v>1126</v>
      </c>
      <c r="F14" s="58">
        <v>5503</v>
      </c>
      <c r="G14" s="58">
        <v>10686</v>
      </c>
    </row>
    <row r="15" spans="1:7" x14ac:dyDescent="0.35">
      <c r="A15" s="5" t="s">
        <v>377</v>
      </c>
      <c r="B15" s="57">
        <v>4052</v>
      </c>
      <c r="C15" s="58">
        <v>2883</v>
      </c>
      <c r="D15" s="58">
        <v>2142</v>
      </c>
      <c r="E15" s="58">
        <v>2012</v>
      </c>
      <c r="F15" s="58">
        <v>13547</v>
      </c>
      <c r="G15" s="58">
        <v>21983</v>
      </c>
    </row>
    <row r="16" spans="1:7" x14ac:dyDescent="0.35">
      <c r="A16" s="59" t="s">
        <v>378</v>
      </c>
      <c r="B16" s="57">
        <v>5541</v>
      </c>
      <c r="C16" s="58">
        <v>4931</v>
      </c>
      <c r="D16" s="58">
        <v>8283</v>
      </c>
      <c r="E16" s="58">
        <v>1054</v>
      </c>
      <c r="F16" s="58">
        <v>9543</v>
      </c>
      <c r="G16" s="58">
        <v>11967</v>
      </c>
    </row>
    <row r="17" spans="1:7" x14ac:dyDescent="0.35">
      <c r="A17" s="59" t="s">
        <v>379</v>
      </c>
      <c r="B17" s="57">
        <v>5667</v>
      </c>
      <c r="C17" s="58">
        <v>4798</v>
      </c>
      <c r="D17" s="58">
        <v>8420</v>
      </c>
      <c r="E17" s="58">
        <v>1389</v>
      </c>
      <c r="F17" s="58">
        <v>10468</v>
      </c>
      <c r="G17" s="58">
        <v>12677</v>
      </c>
    </row>
    <row r="18" spans="1:7" x14ac:dyDescent="0.35">
      <c r="A18" s="59" t="s">
        <v>380</v>
      </c>
      <c r="B18" s="57">
        <v>4269</v>
      </c>
      <c r="C18" s="58">
        <v>4459</v>
      </c>
      <c r="D18" s="58">
        <v>2248</v>
      </c>
      <c r="E18" s="58">
        <v>1058</v>
      </c>
      <c r="F18" s="58">
        <v>6267</v>
      </c>
      <c r="G18" s="58">
        <v>14982</v>
      </c>
    </row>
    <row r="19" spans="1:7" x14ac:dyDescent="0.35">
      <c r="A19" s="59" t="s">
        <v>381</v>
      </c>
      <c r="B19" s="57">
        <v>3502</v>
      </c>
      <c r="C19" s="58">
        <v>4172</v>
      </c>
      <c r="D19" s="58">
        <v>11074</v>
      </c>
      <c r="E19" s="58">
        <v>1282</v>
      </c>
      <c r="F19" s="58">
        <v>2365</v>
      </c>
      <c r="G19" s="58">
        <v>9380</v>
      </c>
    </row>
    <row r="20" spans="1:7" x14ac:dyDescent="0.35">
      <c r="A20" s="59" t="s">
        <v>382</v>
      </c>
      <c r="B20" s="57">
        <v>5853</v>
      </c>
      <c r="C20" s="58">
        <v>2011</v>
      </c>
      <c r="D20" s="58">
        <v>3807</v>
      </c>
      <c r="E20" s="58">
        <v>1348</v>
      </c>
      <c r="F20" s="58">
        <v>11110</v>
      </c>
      <c r="G20" s="58">
        <v>18047</v>
      </c>
    </row>
    <row r="21" spans="1:7" x14ac:dyDescent="0.35">
      <c r="A21" s="59" t="s">
        <v>383</v>
      </c>
      <c r="B21" s="57">
        <v>2586</v>
      </c>
      <c r="C21" s="58">
        <v>2398</v>
      </c>
      <c r="D21" s="58">
        <v>2453</v>
      </c>
      <c r="E21" s="58">
        <v>1020</v>
      </c>
      <c r="F21" s="58">
        <v>4612</v>
      </c>
      <c r="G21" s="58">
        <v>20525</v>
      </c>
    </row>
    <row r="22" spans="1:7" x14ac:dyDescent="0.35">
      <c r="A22" s="59" t="s">
        <v>384</v>
      </c>
      <c r="B22" s="57">
        <v>5714</v>
      </c>
      <c r="C22" s="58">
        <v>4960</v>
      </c>
      <c r="D22" s="58">
        <v>11507</v>
      </c>
      <c r="E22" s="58">
        <v>1010</v>
      </c>
      <c r="F22" s="58">
        <v>6599</v>
      </c>
      <c r="G22" s="58">
        <v>11626</v>
      </c>
    </row>
    <row r="23" spans="1:7" x14ac:dyDescent="0.35">
      <c r="A23" s="59" t="s">
        <v>385</v>
      </c>
      <c r="B23" s="57">
        <v>5347</v>
      </c>
      <c r="C23" s="58">
        <v>4060</v>
      </c>
      <c r="D23" s="58">
        <v>7056</v>
      </c>
      <c r="E23" s="58">
        <v>1555</v>
      </c>
      <c r="F23" s="58">
        <v>5439</v>
      </c>
      <c r="G23" s="58">
        <v>15285</v>
      </c>
    </row>
    <row r="24" spans="1:7" x14ac:dyDescent="0.35">
      <c r="A24" s="5" t="s">
        <v>386</v>
      </c>
      <c r="B24" s="57">
        <v>4222</v>
      </c>
      <c r="C24" s="58">
        <v>3317</v>
      </c>
      <c r="D24" s="58">
        <v>5849</v>
      </c>
      <c r="E24" s="58">
        <v>2081</v>
      </c>
      <c r="F24" s="58">
        <v>10521</v>
      </c>
      <c r="G24" s="58">
        <v>18979</v>
      </c>
    </row>
    <row r="25" spans="1:7" x14ac:dyDescent="0.35">
      <c r="A25" s="59" t="s">
        <v>387</v>
      </c>
      <c r="B25" s="57">
        <v>5929</v>
      </c>
      <c r="C25" s="58">
        <v>3127</v>
      </c>
      <c r="D25" s="58">
        <v>7971</v>
      </c>
      <c r="E25" s="58">
        <v>1114</v>
      </c>
      <c r="F25" s="58">
        <v>2686</v>
      </c>
      <c r="G25" s="58">
        <v>24099</v>
      </c>
    </row>
    <row r="26" spans="1:7" x14ac:dyDescent="0.35">
      <c r="A26" s="59" t="s">
        <v>388</v>
      </c>
      <c r="B26" s="57">
        <v>4270</v>
      </c>
      <c r="C26" s="58">
        <v>4263</v>
      </c>
      <c r="D26" s="58">
        <v>4999</v>
      </c>
      <c r="E26" s="58">
        <v>1052</v>
      </c>
      <c r="F26" s="58">
        <v>2399</v>
      </c>
      <c r="G26" s="58">
        <v>8924</v>
      </c>
    </row>
    <row r="27" spans="1:7" x14ac:dyDescent="0.35">
      <c r="A27" s="59" t="s">
        <v>389</v>
      </c>
      <c r="B27" s="57">
        <v>5421</v>
      </c>
      <c r="C27" s="58">
        <v>4728</v>
      </c>
      <c r="D27" s="58">
        <v>7158</v>
      </c>
      <c r="E27" s="58">
        <v>1116</v>
      </c>
      <c r="F27" s="58">
        <v>4276</v>
      </c>
      <c r="G27" s="58">
        <v>13907</v>
      </c>
    </row>
    <row r="28" spans="1:7" x14ac:dyDescent="0.35">
      <c r="A28" s="59" t="s">
        <v>390</v>
      </c>
      <c r="B28" s="57">
        <v>3259</v>
      </c>
      <c r="C28" s="58">
        <v>3679</v>
      </c>
      <c r="D28" s="58">
        <v>8406</v>
      </c>
      <c r="E28" s="58">
        <v>2123</v>
      </c>
      <c r="F28" s="58">
        <v>14697</v>
      </c>
      <c r="G28" s="58">
        <v>16827</v>
      </c>
    </row>
    <row r="29" spans="1:7" x14ac:dyDescent="0.35">
      <c r="A29" s="5" t="s">
        <v>391</v>
      </c>
      <c r="B29" s="57">
        <v>2943</v>
      </c>
      <c r="C29" s="58">
        <v>3943</v>
      </c>
      <c r="D29" s="58">
        <v>11987</v>
      </c>
      <c r="E29" s="58">
        <v>1183</v>
      </c>
      <c r="F29" s="58">
        <v>3071</v>
      </c>
      <c r="G29" s="58">
        <v>11292</v>
      </c>
    </row>
    <row r="30" spans="1:7" x14ac:dyDescent="0.35">
      <c r="A30" s="5" t="s">
        <v>392</v>
      </c>
      <c r="B30" s="57">
        <v>5529</v>
      </c>
      <c r="C30" s="58">
        <v>4925</v>
      </c>
      <c r="D30" s="58">
        <v>3122</v>
      </c>
      <c r="E30" s="58">
        <v>1629</v>
      </c>
      <c r="F30" s="58">
        <v>14684</v>
      </c>
      <c r="G30" s="58">
        <v>20871</v>
      </c>
    </row>
    <row r="31" spans="1:7" x14ac:dyDescent="0.35">
      <c r="A31" s="59" t="s">
        <v>393</v>
      </c>
      <c r="B31" s="57">
        <v>2380</v>
      </c>
      <c r="C31" s="58">
        <v>3247</v>
      </c>
      <c r="D31" s="58">
        <v>11956</v>
      </c>
      <c r="E31" s="58">
        <v>1156</v>
      </c>
      <c r="F31" s="58">
        <v>3098</v>
      </c>
      <c r="G31" s="58">
        <v>8531</v>
      </c>
    </row>
    <row r="34" spans="1:1" x14ac:dyDescent="0.35">
      <c r="A34" s="60"/>
    </row>
  </sheetData>
  <pageMargins left="0.7" right="0.7" top="0.75" bottom="0.75" header="0.3" footer="0.3"/>
  <pageSetup paperSize="9" fitToWidth="0" fitToHeight="0" orientation="landscape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1DF0D611-3B0E-4A9E-9164-93F1F58D6AB6}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Sparklines!A2:G2</xm:f>
              <xm:sqref>H2</xm:sqref>
            </x14:sparkline>
            <x14:sparkline>
              <xm:f>Sparklines!A3:G3</xm:f>
              <xm:sqref>H3</xm:sqref>
            </x14:sparkline>
            <x14:sparkline>
              <xm:f>Sparklines!A4:G4</xm:f>
              <xm:sqref>H4</xm:sqref>
            </x14:sparkline>
            <x14:sparkline>
              <xm:f>Sparklines!A5:G5</xm:f>
              <xm:sqref>H5</xm:sqref>
            </x14:sparkline>
            <x14:sparkline>
              <xm:f>Sparklines!A6:G6</xm:f>
              <xm:sqref>H6</xm:sqref>
            </x14:sparkline>
            <x14:sparkline>
              <xm:f>Sparklines!A7:G7</xm:f>
              <xm:sqref>H7</xm:sqref>
            </x14:sparkline>
            <x14:sparkline>
              <xm:f>Sparklines!A8:G8</xm:f>
              <xm:sqref>H8</xm:sqref>
            </x14:sparkline>
            <x14:sparkline>
              <xm:f>Sparklines!A9:G9</xm:f>
              <xm:sqref>H9</xm:sqref>
            </x14:sparkline>
            <x14:sparkline>
              <xm:f>Sparklines!A10:G10</xm:f>
              <xm:sqref>H10</xm:sqref>
            </x14:sparkline>
            <x14:sparkline>
              <xm:f>Sparklines!A11:G11</xm:f>
              <xm:sqref>H11</xm:sqref>
            </x14:sparkline>
            <x14:sparkline>
              <xm:f>Sparklines!A12:G12</xm:f>
              <xm:sqref>H12</xm:sqref>
            </x14:sparkline>
            <x14:sparkline>
              <xm:f>Sparklines!A13:G13</xm:f>
              <xm:sqref>H13</xm:sqref>
            </x14:sparkline>
            <x14:sparkline>
              <xm:f>Sparklines!A14:G14</xm:f>
              <xm:sqref>H14</xm:sqref>
            </x14:sparkline>
            <x14:sparkline>
              <xm:f>Sparklines!A15:G15</xm:f>
              <xm:sqref>H15</xm:sqref>
            </x14:sparkline>
            <x14:sparkline>
              <xm:f>Sparklines!A16:G16</xm:f>
              <xm:sqref>H16</xm:sqref>
            </x14:sparkline>
            <x14:sparkline>
              <xm:f>Sparklines!A17:G17</xm:f>
              <xm:sqref>H17</xm:sqref>
            </x14:sparkline>
            <x14:sparkline>
              <xm:f>Sparklines!A18:G18</xm:f>
              <xm:sqref>H18</xm:sqref>
            </x14:sparkline>
            <x14:sparkline>
              <xm:f>Sparklines!A19:G19</xm:f>
              <xm:sqref>H19</xm:sqref>
            </x14:sparkline>
            <x14:sparkline>
              <xm:f>Sparklines!A20:G20</xm:f>
              <xm:sqref>H20</xm:sqref>
            </x14:sparkline>
            <x14:sparkline>
              <xm:f>Sparklines!A21:G21</xm:f>
              <xm:sqref>H21</xm:sqref>
            </x14:sparkline>
            <x14:sparkline>
              <xm:f>Sparklines!A22:G22</xm:f>
              <xm:sqref>H22</xm:sqref>
            </x14:sparkline>
            <x14:sparkline>
              <xm:f>Sparklines!A23:G23</xm:f>
              <xm:sqref>H23</xm:sqref>
            </x14:sparkline>
            <x14:sparkline>
              <xm:f>Sparklines!A24:G24</xm:f>
              <xm:sqref>H24</xm:sqref>
            </x14:sparkline>
            <x14:sparkline>
              <xm:f>Sparklines!A25:G25</xm:f>
              <xm:sqref>H25</xm:sqref>
            </x14:sparkline>
            <x14:sparkline>
              <xm:f>Sparklines!A26:G26</xm:f>
              <xm:sqref>H26</xm:sqref>
            </x14:sparkline>
            <x14:sparkline>
              <xm:f>Sparklines!A27:G27</xm:f>
              <xm:sqref>H27</xm:sqref>
            </x14:sparkline>
            <x14:sparkline>
              <xm:f>Sparklines!A28:G28</xm:f>
              <xm:sqref>H28</xm:sqref>
            </x14:sparkline>
            <x14:sparkline>
              <xm:f>Sparklines!A29:G29</xm:f>
              <xm:sqref>H29</xm:sqref>
            </x14:sparkline>
            <x14:sparkline>
              <xm:f>Sparklines!A30:G30</xm:f>
              <xm:sqref>H30</xm:sqref>
            </x14:sparkline>
            <x14:sparkline>
              <xm:f>Sparklines!A31:G31</xm:f>
              <xm:sqref>H31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FF9DF5BCFFD42A0D5617B9D18FB89" ma:contentTypeVersion="4" ma:contentTypeDescription="Create a new document." ma:contentTypeScope="" ma:versionID="2841934f81bc4cfb900570f79c0532cd">
  <xsd:schema xmlns:xsd="http://www.w3.org/2001/XMLSchema" xmlns:xs="http://www.w3.org/2001/XMLSchema" xmlns:p="http://schemas.microsoft.com/office/2006/metadata/properties" xmlns:ns2="84d60d80-5f5b-4137-9f7f-aa35e391db8c" targetNamespace="http://schemas.microsoft.com/office/2006/metadata/properties" ma:root="true" ma:fieldsID="3a3ea369e37df7e9f5c63e773dc1f009" ns2:_="">
    <xsd:import namespace="84d60d80-5f5b-4137-9f7f-aa35e391d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60d80-5f5b-4137-9f7f-aa35e391d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72FE5B-C55C-4229-B71A-733BF9A518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C79389-DA5A-450D-A9C7-83EECC9CA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d60d80-5f5b-4137-9f7f-aa35e391d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52C49F-E698-4713-96B0-4D2413E913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Creating Tables</vt:lpstr>
      <vt:lpstr>Conditional Format</vt:lpstr>
      <vt:lpstr>IF Function</vt:lpstr>
      <vt:lpstr>Database Functions</vt:lpstr>
      <vt:lpstr>Unique</vt:lpstr>
      <vt:lpstr>SORT FUNCTION</vt:lpstr>
      <vt:lpstr>FILTER FUNCTION</vt:lpstr>
      <vt:lpstr>Charts</vt:lpstr>
      <vt:lpstr>Sparklines</vt:lpstr>
      <vt:lpstr>Pivot Table Diagram</vt:lpstr>
      <vt:lpstr>Data</vt:lpstr>
      <vt:lpstr>Sheet3</vt:lpstr>
      <vt:lpstr>LAB</vt:lpstr>
      <vt:lpstr>Pivot2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Faz</dc:creator>
  <cp:lastModifiedBy>Pravi Anand</cp:lastModifiedBy>
  <dcterms:created xsi:type="dcterms:W3CDTF">2019-02-03T21:14:41Z</dcterms:created>
  <dcterms:modified xsi:type="dcterms:W3CDTF">2024-10-29T06:52:03Z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0x0101008D9FF9DF5BCFFD42A0D5617B9D18FB89</vt:lpwstr>
  </property>
  <property fmtid="{D5CDD505-2E9C-101B-9397-08002B2CF9AE}" pid="3" name="ICV">
    <vt:lpwstr>56a725d1c9a9429fb3efce302025043d</vt:lpwstr>
  </property>
</Properties>
</file>