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nudip\Practice Sheets\"/>
    </mc:Choice>
  </mc:AlternateContent>
  <xr:revisionPtr revIDLastSave="0" documentId="13_ncr:1_{227A69AD-E700-492B-960F-8A7AF9DB4EC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aleData1" sheetId="14" r:id="rId1"/>
    <sheet name="SalesData2" sheetId="12" r:id="rId2"/>
    <sheet name="Pivot table" sheetId="15" r:id="rId3"/>
    <sheet name="Sheet3" sheetId="17" r:id="rId4"/>
    <sheet name="Sheet2" sheetId="18" r:id="rId5"/>
    <sheet name="sort&amp;filt" sheetId="19" r:id="rId6"/>
  </sheets>
  <definedNames>
    <definedName name="_xlnm._FilterDatabase" localSheetId="0" hidden="1">SaleData1!$A$48:$G$58</definedName>
    <definedName name="_xlnm._FilterDatabase" localSheetId="1" hidden="1">SalesData2!$A$1:$H$46</definedName>
    <definedName name="_xlnm._FilterDatabase" localSheetId="5" hidden="1">'sort&amp;filt'!$A$1:$E$21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N70" i="14" l="1"/>
  <c r="G48" i="12"/>
  <c r="E70" i="14"/>
  <c r="H73" i="14"/>
  <c r="H74" i="14" s="1"/>
  <c r="H72" i="14"/>
  <c r="H71" i="14"/>
  <c r="E76" i="14"/>
  <c r="F75" i="14"/>
  <c r="E75" i="14"/>
  <c r="I63" i="14"/>
  <c r="H63" i="14"/>
  <c r="I50" i="14"/>
  <c r="K50" i="14" s="1"/>
  <c r="I51" i="14"/>
  <c r="K51" i="14" s="1"/>
  <c r="I52" i="14"/>
  <c r="K52" i="14" s="1"/>
  <c r="I53" i="14"/>
  <c r="K53" i="14" s="1"/>
  <c r="I54" i="14"/>
  <c r="K54" i="14" s="1"/>
  <c r="I55" i="14"/>
  <c r="K55" i="14" s="1"/>
  <c r="I56" i="14"/>
  <c r="K56" i="14" s="1"/>
  <c r="I57" i="14"/>
  <c r="K57" i="14" s="1"/>
  <c r="I58" i="14"/>
  <c r="K58" i="14" s="1"/>
  <c r="N53" i="14"/>
  <c r="M53" i="14"/>
  <c r="M52" i="14"/>
  <c r="I49" i="14"/>
  <c r="K49" i="14" s="1"/>
  <c r="H50" i="14"/>
  <c r="J50" i="14" s="1"/>
  <c r="H51" i="14"/>
  <c r="J51" i="14" s="1"/>
  <c r="H52" i="14"/>
  <c r="J52" i="14" s="1"/>
  <c r="H53" i="14"/>
  <c r="J53" i="14" s="1"/>
  <c r="H54" i="14"/>
  <c r="J54" i="14" s="1"/>
  <c r="H55" i="14"/>
  <c r="J55" i="14" s="1"/>
  <c r="H56" i="14"/>
  <c r="J56" i="14" s="1"/>
  <c r="H57" i="14"/>
  <c r="J57" i="14" s="1"/>
  <c r="H58" i="14"/>
  <c r="J58" i="14" s="1"/>
  <c r="H49" i="14"/>
  <c r="J49" i="14" s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" i="17"/>
  <c r="F45" i="12"/>
  <c r="F46" i="12" s="1"/>
  <c r="H16" i="12"/>
  <c r="H44" i="14"/>
  <c r="H43" i="14"/>
  <c r="H42" i="14"/>
  <c r="H41" i="14"/>
  <c r="H40" i="14"/>
  <c r="H39" i="14"/>
  <c r="H38" i="14"/>
  <c r="H37" i="14"/>
  <c r="H36" i="14"/>
  <c r="H35" i="14"/>
  <c r="L37" i="14" s="1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C62" i="14" l="1"/>
  <c r="C65" i="14"/>
  <c r="Q51" i="14"/>
  <c r="M51" i="14"/>
  <c r="M54" i="14"/>
  <c r="H45" i="12"/>
  <c r="H46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FBFEEA-2CBA-4FD4-B353-A4F8E7D103F4}" keepAlive="1" name="Query - SaleData1" description="Connection to the 'SaleData1' query in the workbook." type="5" refreshedVersion="8" background="1" saveData="1">
    <dbPr connection="Provider=Microsoft.Mashup.OleDb.1;Data Source=$Workbook$;Location=SaleData1;Extended Properties=&quot;&quot;" command="SELECT * FROM [SaleData1]"/>
  </connection>
</connections>
</file>

<file path=xl/sharedStrings.xml><?xml version="1.0" encoding="utf-8"?>
<sst xmlns="http://schemas.openxmlformats.org/spreadsheetml/2006/main" count="559" uniqueCount="154">
  <si>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</si>
  <si>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</si>
  <si>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</si>
  <si>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</si>
  <si>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</si>
  <si>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</si>
  <si>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</si>
  <si>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</si>
  <si>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</si>
  <si>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</si>
  <si>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</si>
  <si>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</si>
  <si>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</si>
  <si>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</si>
  <si>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</si>
  <si>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</si>
  <si>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</si>
  <si>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</si>
  <si>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</si>
  <si>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</si>
  <si>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</si>
  <si>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</si>
  <si>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</si>
  <si>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</si>
  <si>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</si>
  <si>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</si>
  <si>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</si>
  <si>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</si>
  <si>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</si>
  <si>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</si>
  <si>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</si>
  <si>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S.No.</t>
  </si>
  <si>
    <t>First Name</t>
  </si>
  <si>
    <t>Last Name</t>
  </si>
  <si>
    <t xml:space="preserve">Date of Birth </t>
  </si>
  <si>
    <t>Subject_1</t>
  </si>
  <si>
    <t>Subject_2</t>
  </si>
  <si>
    <t>Subject_3</t>
  </si>
  <si>
    <t>Total Mark</t>
  </si>
  <si>
    <t>Average</t>
  </si>
  <si>
    <t>Ram</t>
  </si>
  <si>
    <t>Gopal</t>
  </si>
  <si>
    <t>Roshan</t>
  </si>
  <si>
    <t>Hari-om</t>
  </si>
  <si>
    <t>Makhan</t>
  </si>
  <si>
    <t>Govind</t>
  </si>
  <si>
    <t>Bharti</t>
  </si>
  <si>
    <t>Kajal</t>
  </si>
  <si>
    <t>Payal</t>
  </si>
  <si>
    <t>Kumar</t>
  </si>
  <si>
    <t>Varma</t>
  </si>
  <si>
    <t>sukla</t>
  </si>
  <si>
    <t>patel</t>
  </si>
  <si>
    <t>sharma</t>
  </si>
  <si>
    <t>malviye</t>
  </si>
  <si>
    <t>Jatav</t>
  </si>
  <si>
    <t>gupta</t>
  </si>
  <si>
    <t>Kumari</t>
  </si>
  <si>
    <t>31-04-2001</t>
  </si>
  <si>
    <t xml:space="preserve">        Name</t>
  </si>
  <si>
    <t>Attack</t>
  </si>
  <si>
    <t>Defense</t>
  </si>
  <si>
    <t xml:space="preserve">        Caterpie</t>
  </si>
  <si>
    <t xml:space="preserve">        Metapod</t>
  </si>
  <si>
    <t xml:space="preserve">        Butterfree</t>
  </si>
  <si>
    <t xml:space="preserve">        Weedle</t>
  </si>
  <si>
    <t xml:space="preserve">        Kakuna</t>
  </si>
  <si>
    <t xml:space="preserve">        Beedrill</t>
  </si>
  <si>
    <t xml:space="preserve">        Pidgey</t>
  </si>
  <si>
    <t xml:space="preserve">        Pidgeotto</t>
  </si>
  <si>
    <t xml:space="preserve">        Pidgeot</t>
  </si>
  <si>
    <t xml:space="preserve">        Rattata</t>
  </si>
  <si>
    <t xml:space="preserve">        Raticate</t>
  </si>
  <si>
    <t xml:space="preserve">        Spearow</t>
  </si>
  <si>
    <t xml:space="preserve">        Fearow</t>
  </si>
  <si>
    <t xml:space="preserve">        Ekans</t>
  </si>
  <si>
    <t xml:space="preserve">        Arbok</t>
  </si>
  <si>
    <t xml:space="preserve">        Pikachu</t>
  </si>
  <si>
    <t xml:space="preserve">        Raichu</t>
  </si>
  <si>
    <t xml:space="preserve">        Sandshrew</t>
  </si>
  <si>
    <t xml:space="preserve">        Sandslash</t>
  </si>
  <si>
    <t xml:space="preserve">    </t>
  </si>
  <si>
    <t>Total</t>
  </si>
  <si>
    <t>Trainers</t>
  </si>
  <si>
    <t>Pokeballs</t>
  </si>
  <si>
    <t>Cost</t>
  </si>
  <si>
    <t>Iva</t>
  </si>
  <si>
    <t>Liam</t>
  </si>
  <si>
    <t>Pablo</t>
  </si>
  <si>
    <t>Jenny</t>
  </si>
  <si>
    <t>Iben</t>
  </si>
  <si>
    <t>Kasper</t>
  </si>
  <si>
    <t>Price</t>
  </si>
  <si>
    <t>ID#</t>
  </si>
  <si>
    <t>Name</t>
  </si>
  <si>
    <t>Type 1</t>
  </si>
  <si>
    <t>Type 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</si>
  <si>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</si>
  <si>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</si>
  <si>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</si>
  <si>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</si>
  <si>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</si>
  <si>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</si>
  <si>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</si>
  <si>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</si>
  <si>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</si>
  <si>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</si>
  <si>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</si>
  <si>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</si>
  <si>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</si>
  <si>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</si>
  <si>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</si>
  <si>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</si>
  <si>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</si>
  <si>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</si>
  <si>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</si>
  <si>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Poisoin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</si>
  <si>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</si>
  <si>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</si>
  <si>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</si>
  <si>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</si>
  <si>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</si>
  <si>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</si>
  <si>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</si>
  <si>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</si>
  <si>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 xml:space="preserve">ctrl+shift+ </t>
  </si>
  <si>
    <t xml:space="preserve">sum </t>
  </si>
  <si>
    <t>sumif</t>
  </si>
  <si>
    <t>sumifs</t>
  </si>
  <si>
    <t>count</t>
  </si>
  <si>
    <t>counta</t>
  </si>
  <si>
    <t>countblank</t>
  </si>
  <si>
    <t>countif</t>
  </si>
  <si>
    <t>countifs</t>
  </si>
  <si>
    <t>%</t>
  </si>
  <si>
    <t>if cond</t>
  </si>
  <si>
    <t>Total Marks</t>
  </si>
  <si>
    <t>Number</t>
  </si>
  <si>
    <t>PRAVI</t>
  </si>
  <si>
    <t>HELLO</t>
  </si>
  <si>
    <t>HI</t>
  </si>
  <si>
    <t>NAME</t>
  </si>
  <si>
    <t>QWERTYUIO</t>
  </si>
  <si>
    <t>PLM</t>
  </si>
  <si>
    <t>PAN Card No.</t>
  </si>
  <si>
    <t>ABCD123A</t>
  </si>
  <si>
    <t>Row Labels</t>
  </si>
  <si>
    <t>Grand Total</t>
  </si>
  <si>
    <t>Sum of Units</t>
  </si>
  <si>
    <t>Sum of Unit_price</t>
  </si>
  <si>
    <t>Column Labels</t>
  </si>
  <si>
    <t>Total Sum of Units</t>
  </si>
  <si>
    <t>Total Sum of Unit_price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</si>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</sst>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12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Calibri"/>
      <family val="2"/>
    </font>
    <font>
      <sz val="11"/>
      <name val="Times New Roman"/>
      <family val="1"/>
    </font>
    <font>
      <b/>
      <i/>
      <sz val="11"/>
      <name val="Calibri"/>
      <family val="2"/>
    </font>
    <font>
      <sz val="11"/>
      <color rgb="FFC00000"/>
      <name val="Calibri"/>
      <family val="2"/>
    </font>
    <font>
      <sz val="11"/>
      <color rgb="FF00206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164" fontId="0" fillId="0" borderId="0" xfId="0" applyNumberFormat="1"/>
    <xf numFmtId="1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10" fillId="0" borderId="0" xfId="0" applyFont="1"/>
    <xf numFmtId="9" fontId="0" fillId="0" borderId="0" xfId="0" applyNumberFormat="1"/>
    <xf numFmtId="14" fontId="0" fillId="0" borderId="0" xfId="0" applyNumberFormat="1" applyAlignment="1">
      <alignment horizontal="right" vertical="center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1" fillId="5" borderId="0" xfId="0" applyFont="1" applyFill="1"/>
    <xf numFmtId="0" fontId="11" fillId="5" borderId="0" xfId="0" applyFont="1" applyFill="1" applyAlignment="1">
      <alignment horizontal="left"/>
    </xf>
    <xf numFmtId="0" fontId="0" fillId="9" borderId="0" xfId="0" applyFill="1"/>
    <xf numFmtId="0" fontId="5" fillId="7" borderId="0" xfId="0" applyFont="1" applyFill="1" applyAlignment="1">
      <alignment vertical="top" wrapText="1"/>
    </xf>
    <xf numFmtId="0" fontId="0" fillId="0" borderId="0" xfId="0" pivotButton="1"/>
    <xf numFmtId="164" fontId="4" fillId="9" borderId="0" xfId="1" applyFont="1" applyFill="1" applyBorder="1" applyAlignment="1">
      <alignment horizontal="left" vertical="center"/>
    </xf>
    <xf numFmtId="0" fontId="0" fillId="9" borderId="2" xfId="0" applyFill="1" applyBorder="1"/>
    <xf numFmtId="0" fontId="0" fillId="0" borderId="2" xfId="0" applyBorder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5"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i Anand" refreshedDate="45569.79858865741" createdVersion="8" refreshedVersion="8" minRefreshableVersion="3" recordCount="5" xr:uid="{DFB1DCA5-4509-4D49-BCEA-5695E1AE9437}">
  <cacheSource type="worksheet">
    <worksheetSource ref="A1:G6" sheet="Pivot table"/>
  </cacheSource>
  <cacheFields count="7">
    <cacheField name="Region" numFmtId="0">
      <sharedItems count="3">
        <s v="Central"/>
        <s v="East"/>
        <s v="West"/>
      </sharedItems>
    </cacheField>
    <cacheField name="Manager" numFmtId="0">
      <sharedItems count="3">
        <s v="Timothy"/>
        <s v="Martha"/>
        <s v="Douglas"/>
      </sharedItems>
    </cacheField>
    <cacheField name="SalesMan" numFmtId="0">
      <sharedItems/>
    </cacheField>
    <cacheField name="Item" numFmtId="0">
      <sharedItems count="1">
        <s v="Cell Phone"/>
      </sharedItems>
    </cacheField>
    <cacheField name="Units" numFmtId="0">
      <sharedItems containsSemiMixedTypes="0" containsString="0" containsNumber="1" containsInteger="1" minValue="15" maxValue="96" count="5">
        <n v="27"/>
        <n v="64"/>
        <n v="15"/>
        <n v="96"/>
        <n v="76"/>
      </sharedItems>
    </cacheField>
    <cacheField name="Unit_price" numFmtId="164">
      <sharedItems containsSemiMixedTypes="0" containsString="0" containsNumber="1" containsInteger="1" minValue="225" maxValue="225" count="1">
        <n v="225"/>
      </sharedItems>
    </cacheField>
    <cacheField name="Sale_amt" numFmtId="164">
      <sharedItems containsSemiMixedTypes="0" containsString="0" containsNumber="1" containsInteger="1" minValue="3375" maxValue="2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s v="David"/>
    <x v="0"/>
    <x v="0"/>
    <x v="0"/>
    <n v="6075"/>
  </r>
  <r>
    <x v="1"/>
    <x v="1"/>
    <s v="Alexander"/>
    <x v="0"/>
    <x v="1"/>
    <x v="0"/>
    <n v="14400"/>
  </r>
  <r>
    <x v="1"/>
    <x v="2"/>
    <s v="Karen"/>
    <x v="0"/>
    <x v="2"/>
    <x v="0"/>
    <n v="3375"/>
  </r>
  <r>
    <x v="1"/>
    <x v="1"/>
    <s v="Diana"/>
    <x v="0"/>
    <x v="3"/>
    <x v="0"/>
    <n v="21600"/>
  </r>
  <r>
    <x v="2"/>
    <x v="0"/>
    <s v="Stephen"/>
    <x v="0"/>
    <x v="4"/>
    <x v="0"/>
    <n v="17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52B74-F9EC-41DE-8670-53B22C509EC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I15" firstHeaderRow="1" firstDataRow="3" firstDataCol="1"/>
  <pivotFields count="7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dataField="1" showAll="0">
      <items count="6">
        <item x="2"/>
        <item x="0"/>
        <item x="1"/>
        <item x="4"/>
        <item x="3"/>
        <item t="default"/>
      </items>
    </pivotField>
    <pivotField dataField="1" numFmtId="164" showAll="0">
      <items count="2">
        <item x="0"/>
        <item t="default"/>
      </items>
    </pivotField>
    <pivotField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Units" fld="4" baseField="0" baseItem="0"/>
    <dataField name="Sum of Unit_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480032-D6D7-4BE6-BB21-B7733BAE82B2}" name="Table3" displayName="Table3" ref="C68:D77" totalsRowShown="0">
  <autoFilter ref="C68:D77" xr:uid="{D0480032-D6D7-4BE6-BB21-B7733BAE82B2}"/>
  <tableColumns count="2">
    <tableColumn id="1" xr3:uid="{B2F5F838-8063-48D1-8CE8-C6DE12E1CDBD}" name="Number" dataDxfId="4"/>
    <tableColumn id="2" xr3:uid="{1E033E10-4F26-47F8-9A04-83CABEEA23AA}" name="PAN Card No." dataDxfId="3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600028-7551-40DA-B2EF-01C9C80CD6C4}" name="Table1" displayName="Table1" ref="L67:L75" totalsRowShown="0" headerRowDxfId="2" dataDxfId="1">
  <autoFilter ref="L67:L75" xr:uid="{8F600028-7551-40DA-B2EF-01C9C80CD6C4}"/>
  <tableColumns count="1">
    <tableColumn id="1" xr3:uid="{F369B77C-9632-459B-9A1F-D893BCC48AB0}" name="Data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tabSelected="1" zoomScaleNormal="100" workbookViewId="0">
      <pane ySplit="1" topLeftCell="A47" activePane="bottomLeft" state="frozen"/>
      <selection pane="bottomLeft" activeCell="E60" sqref="E60"/>
    </sheetView>
  </sheetViews>
  <sheetFormatPr defaultColWidth="9.1796875" defaultRowHeight="14.5" x14ac:dyDescent="0.35"/>
  <cols>
    <col min="1" max="1" width="9.6328125" bestFit="1" customWidth="1"/>
    <col min="2" max="2" width="12" bestFit="1" customWidth="1"/>
    <col min="3" max="3" width="11.7265625" bestFit="1" customWidth="1"/>
    <col min="4" max="4" width="14.36328125" bestFit="1" customWidth="1"/>
    <col min="5" max="5" width="12.7265625" bestFit="1" customWidth="1"/>
    <col min="6" max="6" width="11.26953125" bestFit="1" customWidth="1"/>
    <col min="7" max="7" width="11.08984375" bestFit="1" customWidth="1"/>
    <col min="8" max="8" width="11.54296875" bestFit="1" customWidth="1"/>
    <col min="9" max="9" width="11.81640625" bestFit="1" customWidth="1"/>
    <col min="10" max="10" width="4.26953125" bestFit="1" customWidth="1"/>
    <col min="11" max="11" width="6.453125" bestFit="1" customWidth="1"/>
    <col min="12" max="12" width="7.08984375" bestFit="1" customWidth="1"/>
    <col min="13" max="13" width="4.81640625" bestFit="1" customWidth="1"/>
    <col min="14" max="14" width="11.81640625" bestFit="1" customWidth="1"/>
    <col min="16" max="16" width="5.7265625" bestFit="1" customWidth="1"/>
    <col min="17" max="17" width="10.6328125" bestFit="1" customWidth="1"/>
  </cols>
  <sheetData>
    <row r="1" spans="1:12" ht="15" thickBot="1" x14ac:dyDescent="0.4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12" ht="15" thickBot="1" x14ac:dyDescent="0.4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12" ht="15" thickBot="1" x14ac:dyDescent="0.4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  <c r="L3" t="s">
        <v>7</v>
      </c>
    </row>
    <row r="4" spans="1:12" ht="15" thickBot="1" x14ac:dyDescent="0.4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  <c r="L4" t="s">
        <v>5</v>
      </c>
    </row>
    <row r="5" spans="1:12" ht="15" thickBot="1" x14ac:dyDescent="0.4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  <c r="L5" t="s">
        <v>6</v>
      </c>
    </row>
    <row r="6" spans="1:12" ht="15" thickBot="1" x14ac:dyDescent="0.4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12" ht="15" thickBot="1" x14ac:dyDescent="0.4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12" ht="15" thickBot="1" x14ac:dyDescent="0.4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12" ht="15" thickBot="1" x14ac:dyDescent="0.4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12" ht="15" thickBot="1" x14ac:dyDescent="0.4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12" ht="15" thickBot="1" x14ac:dyDescent="0.4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12" ht="15" thickBot="1" x14ac:dyDescent="0.4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12" ht="15" thickBot="1" x14ac:dyDescent="0.4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12" ht="15" thickBot="1" x14ac:dyDescent="0.4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12" ht="15" thickBot="1" x14ac:dyDescent="0.4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12" ht="15" thickBot="1" x14ac:dyDescent="0.4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" thickBot="1" x14ac:dyDescent="0.4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" thickBot="1" x14ac:dyDescent="0.4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" thickBot="1" x14ac:dyDescent="0.4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" thickBot="1" x14ac:dyDescent="0.4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" thickBot="1" x14ac:dyDescent="0.4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" thickBot="1" x14ac:dyDescent="0.4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" thickBot="1" x14ac:dyDescent="0.4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" thickBot="1" x14ac:dyDescent="0.4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" thickBot="1" x14ac:dyDescent="0.4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" thickBot="1" x14ac:dyDescent="0.4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" thickBot="1" x14ac:dyDescent="0.4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" thickBot="1" x14ac:dyDescent="0.4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" thickBot="1" x14ac:dyDescent="0.4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" thickBot="1" x14ac:dyDescent="0.4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" thickBot="1" x14ac:dyDescent="0.4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" thickBot="1" x14ac:dyDescent="0.4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12" ht="15" thickBot="1" x14ac:dyDescent="0.4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12" ht="15" thickBot="1" x14ac:dyDescent="0.4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12" ht="15" thickBot="1" x14ac:dyDescent="0.4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12" ht="15" thickBot="1" x14ac:dyDescent="0.4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12" ht="15" thickBot="1" x14ac:dyDescent="0.4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  <c r="L37">
        <f>COUNT(H35,H43)</f>
        <v>2</v>
      </c>
    </row>
    <row r="38" spans="1:12" ht="15" thickBot="1" x14ac:dyDescent="0.4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12" ht="15" thickBot="1" x14ac:dyDescent="0.4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12" ht="15" thickBot="1" x14ac:dyDescent="0.4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12" ht="15" thickBot="1" x14ac:dyDescent="0.4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12" ht="15" thickBot="1" x14ac:dyDescent="0.4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12" ht="15" thickBot="1" x14ac:dyDescent="0.4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12" ht="15" thickBot="1" x14ac:dyDescent="0.4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12" x14ac:dyDescent="0.35">
      <c r="F45" s="12"/>
      <c r="G45" s="12"/>
      <c r="H45" s="12"/>
    </row>
    <row r="46" spans="1:12" x14ac:dyDescent="0.35">
      <c r="F46" s="12"/>
      <c r="G46" s="12"/>
      <c r="H46" s="12"/>
    </row>
    <row r="48" spans="1:12" x14ac:dyDescent="0.35">
      <c r="A48" t="s">
        <v>31</v>
      </c>
      <c r="B48" t="s">
        <v>32</v>
      </c>
      <c r="C48" t="s">
        <v>33</v>
      </c>
      <c r="D48" t="s">
        <v>34</v>
      </c>
      <c r="E48" t="s">
        <v>35</v>
      </c>
      <c r="F48" t="s">
        <v>36</v>
      </c>
      <c r="G48" t="s">
        <v>37</v>
      </c>
      <c r="H48" t="s">
        <v>38</v>
      </c>
      <c r="I48" t="s">
        <v>39</v>
      </c>
      <c r="J48" t="s">
        <v>134</v>
      </c>
      <c r="K48" t="s">
        <v>135</v>
      </c>
    </row>
    <row r="49" spans="1:17" x14ac:dyDescent="0.35">
      <c r="A49">
        <v>1</v>
      </c>
      <c r="B49" t="s">
        <v>40</v>
      </c>
      <c r="C49" t="s">
        <v>49</v>
      </c>
      <c r="D49" s="13">
        <v>36962</v>
      </c>
      <c r="E49">
        <v>85</v>
      </c>
      <c r="F49">
        <v>78</v>
      </c>
      <c r="G49">
        <v>65</v>
      </c>
      <c r="H49">
        <f>SUM(E49:G49)</f>
        <v>228</v>
      </c>
      <c r="I49">
        <f>AVERAGE(E49:G49)</f>
        <v>76</v>
      </c>
      <c r="J49" s="20">
        <f>H49/300</f>
        <v>0.76</v>
      </c>
      <c r="K49" t="str">
        <f>IF(I49&gt;=33,"Pass","Fail")</f>
        <v>Pass</v>
      </c>
    </row>
    <row r="50" spans="1:17" x14ac:dyDescent="0.35">
      <c r="A50">
        <v>2</v>
      </c>
      <c r="B50" t="s">
        <v>41</v>
      </c>
      <c r="C50" t="s">
        <v>50</v>
      </c>
      <c r="D50" s="13">
        <v>37754</v>
      </c>
      <c r="E50">
        <v>45</v>
      </c>
      <c r="F50">
        <v>64</v>
      </c>
      <c r="G50">
        <v>66</v>
      </c>
      <c r="H50">
        <f t="shared" ref="H50:H58" si="1">SUM(E50:G50)</f>
        <v>175</v>
      </c>
      <c r="I50">
        <f t="shared" ref="I50:I58" si="2">AVERAGE(E50:G50)</f>
        <v>58.333333333333336</v>
      </c>
      <c r="J50" s="20">
        <f t="shared" ref="J50:J58" si="3">H50/300</f>
        <v>0.58333333333333337</v>
      </c>
      <c r="K50" t="str">
        <f t="shared" ref="K50:K58" si="4">IF(I50&gt;=33,"Pass","Fail")</f>
        <v>Pass</v>
      </c>
      <c r="P50" s="30" t="s">
        <v>94</v>
      </c>
      <c r="Q50" s="30" t="s">
        <v>136</v>
      </c>
    </row>
    <row r="51" spans="1:17" x14ac:dyDescent="0.35">
      <c r="A51">
        <v>3</v>
      </c>
      <c r="B51" t="s">
        <v>42</v>
      </c>
      <c r="C51" t="s">
        <v>51</v>
      </c>
      <c r="D51" s="13">
        <v>36223</v>
      </c>
      <c r="E51">
        <v>75</v>
      </c>
      <c r="F51">
        <v>65</v>
      </c>
      <c r="G51">
        <v>70</v>
      </c>
      <c r="H51">
        <f t="shared" si="1"/>
        <v>210</v>
      </c>
      <c r="I51">
        <f t="shared" si="2"/>
        <v>70</v>
      </c>
      <c r="J51" s="20">
        <f t="shared" si="3"/>
        <v>0.7</v>
      </c>
      <c r="K51" t="str">
        <f t="shared" si="4"/>
        <v>Pass</v>
      </c>
      <c r="L51" t="s">
        <v>126</v>
      </c>
      <c r="M51">
        <f>SUM(H49:H58)</f>
        <v>2206</v>
      </c>
      <c r="P51" t="s">
        <v>48</v>
      </c>
      <c r="Q51">
        <f>LOOKUP(P51,B49:H58)</f>
        <v>233</v>
      </c>
    </row>
    <row r="52" spans="1:17" x14ac:dyDescent="0.35">
      <c r="A52">
        <v>4</v>
      </c>
      <c r="B52" t="s">
        <v>43</v>
      </c>
      <c r="C52" t="s">
        <v>52</v>
      </c>
      <c r="D52" s="21" t="s">
        <v>58</v>
      </c>
      <c r="E52">
        <v>69</v>
      </c>
      <c r="F52">
        <v>81</v>
      </c>
      <c r="G52">
        <v>75</v>
      </c>
      <c r="H52">
        <f t="shared" si="1"/>
        <v>225</v>
      </c>
      <c r="I52">
        <f t="shared" si="2"/>
        <v>75</v>
      </c>
      <c r="J52" s="20">
        <f t="shared" si="3"/>
        <v>0.75</v>
      </c>
      <c r="K52" t="str">
        <f t="shared" si="4"/>
        <v>Pass</v>
      </c>
      <c r="L52" t="s">
        <v>127</v>
      </c>
      <c r="M52">
        <f>SUMIF(G49:G58,"=70")</f>
        <v>140</v>
      </c>
    </row>
    <row r="53" spans="1:17" x14ac:dyDescent="0.35">
      <c r="A53">
        <v>5</v>
      </c>
      <c r="B53" t="s">
        <v>44</v>
      </c>
      <c r="C53" t="s">
        <v>53</v>
      </c>
      <c r="D53" s="13">
        <v>36966</v>
      </c>
      <c r="E53">
        <v>75</v>
      </c>
      <c r="F53">
        <v>63</v>
      </c>
      <c r="G53">
        <v>70</v>
      </c>
      <c r="H53">
        <f t="shared" si="1"/>
        <v>208</v>
      </c>
      <c r="I53">
        <f t="shared" si="2"/>
        <v>69.333333333333329</v>
      </c>
      <c r="J53" s="20">
        <f t="shared" si="3"/>
        <v>0.69333333333333336</v>
      </c>
      <c r="K53" t="str">
        <f t="shared" si="4"/>
        <v>Pass</v>
      </c>
      <c r="L53" t="s">
        <v>128</v>
      </c>
      <c r="M53">
        <f>SUMIFS(G49:G58,B49:B58,"Roshan",E49:E58,"=90")</f>
        <v>0</v>
      </c>
      <c r="N53">
        <f>SUMIFS(E49:E58,E49:E58,"=75",B49:B58,"Roshan")</f>
        <v>150</v>
      </c>
    </row>
    <row r="54" spans="1:17" x14ac:dyDescent="0.35">
      <c r="A54">
        <v>6</v>
      </c>
      <c r="B54" t="s">
        <v>45</v>
      </c>
      <c r="C54" t="s">
        <v>54</v>
      </c>
      <c r="D54" s="13">
        <v>37485</v>
      </c>
      <c r="E54">
        <v>88</v>
      </c>
      <c r="F54">
        <v>75</v>
      </c>
      <c r="G54">
        <v>84</v>
      </c>
      <c r="H54">
        <f t="shared" si="1"/>
        <v>247</v>
      </c>
      <c r="I54">
        <f t="shared" si="2"/>
        <v>82.333333333333329</v>
      </c>
      <c r="J54" s="20">
        <f t="shared" si="3"/>
        <v>0.82333333333333336</v>
      </c>
      <c r="K54" t="str">
        <f t="shared" si="4"/>
        <v>Pass</v>
      </c>
      <c r="L54" t="s">
        <v>129</v>
      </c>
      <c r="M54">
        <f>COUNT(H49:H58)</f>
        <v>10</v>
      </c>
    </row>
    <row r="55" spans="1:17" x14ac:dyDescent="0.35">
      <c r="A55">
        <v>7</v>
      </c>
      <c r="B55" t="s">
        <v>42</v>
      </c>
      <c r="C55" t="s">
        <v>51</v>
      </c>
      <c r="D55" s="13">
        <v>35858</v>
      </c>
      <c r="E55">
        <v>75</v>
      </c>
      <c r="F55">
        <v>80</v>
      </c>
      <c r="G55">
        <v>83</v>
      </c>
      <c r="H55">
        <f t="shared" si="1"/>
        <v>238</v>
      </c>
      <c r="I55">
        <f t="shared" si="2"/>
        <v>79.333333333333329</v>
      </c>
      <c r="J55" s="20">
        <f t="shared" si="3"/>
        <v>0.79333333333333333</v>
      </c>
      <c r="K55" t="str">
        <f t="shared" si="4"/>
        <v>Pass</v>
      </c>
    </row>
    <row r="56" spans="1:17" x14ac:dyDescent="0.35">
      <c r="A56">
        <v>8</v>
      </c>
      <c r="B56" t="s">
        <v>46</v>
      </c>
      <c r="C56" t="s">
        <v>55</v>
      </c>
      <c r="D56" s="13">
        <v>36969</v>
      </c>
      <c r="E56">
        <v>75</v>
      </c>
      <c r="F56">
        <v>81</v>
      </c>
      <c r="G56">
        <v>79</v>
      </c>
      <c r="H56">
        <f t="shared" si="1"/>
        <v>235</v>
      </c>
      <c r="I56">
        <f t="shared" si="2"/>
        <v>78.333333333333329</v>
      </c>
      <c r="J56" s="20">
        <f t="shared" si="3"/>
        <v>0.78333333333333333</v>
      </c>
      <c r="K56" t="str">
        <f t="shared" si="4"/>
        <v>Pass</v>
      </c>
    </row>
    <row r="57" spans="1:17" x14ac:dyDescent="0.35">
      <c r="A57">
        <v>9</v>
      </c>
      <c r="B57" t="s">
        <v>47</v>
      </c>
      <c r="C57" t="s">
        <v>56</v>
      </c>
      <c r="D57" s="13">
        <v>37685</v>
      </c>
      <c r="E57">
        <v>65</v>
      </c>
      <c r="F57">
        <v>67</v>
      </c>
      <c r="G57">
        <v>75</v>
      </c>
      <c r="H57">
        <f t="shared" si="1"/>
        <v>207</v>
      </c>
      <c r="I57">
        <f t="shared" si="2"/>
        <v>69</v>
      </c>
      <c r="J57" s="20">
        <f t="shared" si="3"/>
        <v>0.69</v>
      </c>
      <c r="K57" t="str">
        <f t="shared" si="4"/>
        <v>Pass</v>
      </c>
    </row>
    <row r="58" spans="1:17" x14ac:dyDescent="0.35">
      <c r="A58">
        <v>10</v>
      </c>
      <c r="B58" t="s">
        <v>48</v>
      </c>
      <c r="C58" t="s">
        <v>57</v>
      </c>
      <c r="D58" s="13">
        <v>36971</v>
      </c>
      <c r="E58">
        <v>68</v>
      </c>
      <c r="F58">
        <v>85</v>
      </c>
      <c r="G58">
        <v>80</v>
      </c>
      <c r="H58">
        <f t="shared" si="1"/>
        <v>233</v>
      </c>
      <c r="I58">
        <f t="shared" si="2"/>
        <v>77.666666666666671</v>
      </c>
      <c r="J58" s="20">
        <f t="shared" si="3"/>
        <v>0.77666666666666662</v>
      </c>
      <c r="K58" t="str">
        <f t="shared" si="4"/>
        <v>Pass</v>
      </c>
    </row>
    <row r="61" spans="1:17" x14ac:dyDescent="0.35">
      <c r="B61" s="22" t="s">
        <v>94</v>
      </c>
      <c r="C61" s="22" t="s">
        <v>136</v>
      </c>
      <c r="G61" t="s">
        <v>130</v>
      </c>
    </row>
    <row r="62" spans="1:17" x14ac:dyDescent="0.35">
      <c r="B62" t="s">
        <v>48</v>
      </c>
      <c r="C62">
        <f>VLOOKUP(B62,B49:I58,7,FALSE)</f>
        <v>233</v>
      </c>
      <c r="G62" t="s">
        <v>131</v>
      </c>
    </row>
    <row r="63" spans="1:17" x14ac:dyDescent="0.35">
      <c r="G63" t="s">
        <v>132</v>
      </c>
      <c r="H63">
        <f>COUNTIF(G49:G58, "&gt;=65")</f>
        <v>10</v>
      </c>
      <c r="I63">
        <f>COUNTIF(E49:G58, "&gt;80")</f>
        <v>7</v>
      </c>
    </row>
    <row r="64" spans="1:17" x14ac:dyDescent="0.35">
      <c r="B64" s="30" t="s">
        <v>94</v>
      </c>
      <c r="C64" s="30" t="s">
        <v>136</v>
      </c>
      <c r="G64" t="s">
        <v>133</v>
      </c>
    </row>
    <row r="65" spans="2:14" x14ac:dyDescent="0.35">
      <c r="B65" t="s">
        <v>41</v>
      </c>
      <c r="C65">
        <f>LOOKUP(B65,B49:H58)</f>
        <v>175</v>
      </c>
    </row>
    <row r="67" spans="2:14" x14ac:dyDescent="0.35">
      <c r="C67" s="26"/>
      <c r="D67" s="26"/>
      <c r="F67" s="25" t="s">
        <v>141</v>
      </c>
      <c r="L67" s="25" t="s">
        <v>153</v>
      </c>
    </row>
    <row r="68" spans="2:14" x14ac:dyDescent="0.35">
      <c r="C68" s="29" t="s">
        <v>137</v>
      </c>
      <c r="D68" s="28" t="s">
        <v>144</v>
      </c>
      <c r="F68" s="27" t="s">
        <v>140</v>
      </c>
      <c r="L68" s="27">
        <v>11</v>
      </c>
    </row>
    <row r="69" spans="2:14" x14ac:dyDescent="0.35">
      <c r="C69" s="23">
        <v>1234567899</v>
      </c>
      <c r="D69" s="24" t="s">
        <v>145</v>
      </c>
      <c r="F69" s="27" t="s">
        <v>139</v>
      </c>
      <c r="H69" t="s">
        <v>145</v>
      </c>
      <c r="L69" s="27">
        <v>4</v>
      </c>
    </row>
    <row r="70" spans="2:14" x14ac:dyDescent="0.35">
      <c r="C70" s="23">
        <v>9090909099</v>
      </c>
      <c r="D70" s="24" t="s">
        <v>145</v>
      </c>
      <c r="E70" t="b">
        <f>AND(ISTEXT(LEFT(H69,4)),ISNUMBER(VALUE(MID(H69, 5, 3))),ISTEXT(RIGHT(H69,1)))</f>
        <v>1</v>
      </c>
      <c r="F70" s="27" t="s">
        <v>138</v>
      </c>
      <c r="L70" s="27">
        <v>7</v>
      </c>
      <c r="N70">
        <f>_xlfn.STDEV.P(Table1[Data])</f>
        <v>2.7271780286589284</v>
      </c>
    </row>
    <row r="71" spans="2:14" x14ac:dyDescent="0.35">
      <c r="C71" s="23">
        <v>9898989899</v>
      </c>
      <c r="D71" s="24"/>
      <c r="F71" s="27" t="s">
        <v>142</v>
      </c>
      <c r="H71" t="str">
        <f>LEFT(H69,4)</f>
        <v>ABCD</v>
      </c>
      <c r="L71" s="27">
        <v>9</v>
      </c>
    </row>
    <row r="72" spans="2:14" x14ac:dyDescent="0.35">
      <c r="C72" s="23">
        <v>1234567888</v>
      </c>
      <c r="D72" s="24"/>
      <c r="F72" s="27" t="s">
        <v>143</v>
      </c>
      <c r="H72" t="str">
        <f>MID(H69, 5, 3)</f>
        <v>123</v>
      </c>
      <c r="L72" s="27">
        <v>2</v>
      </c>
    </row>
    <row r="73" spans="2:14" x14ac:dyDescent="0.35">
      <c r="C73" s="23"/>
      <c r="D73" s="24"/>
      <c r="H73">
        <f>VALUE(H72)</f>
        <v>123</v>
      </c>
      <c r="L73" s="27">
        <v>6</v>
      </c>
    </row>
    <row r="74" spans="2:14" x14ac:dyDescent="0.35">
      <c r="C74" s="23"/>
      <c r="D74" s="24"/>
      <c r="H74" t="b">
        <f>ISNUMBER(H73)</f>
        <v>1</v>
      </c>
      <c r="L74" s="27">
        <v>4</v>
      </c>
    </row>
    <row r="75" spans="2:14" x14ac:dyDescent="0.35">
      <c r="C75" s="23"/>
      <c r="D75" s="24"/>
      <c r="E75" t="b">
        <f>ISNUMBER(C69)</f>
        <v>1</v>
      </c>
      <c r="F75" t="b">
        <f>LEN(C69)=10</f>
        <v>1</v>
      </c>
      <c r="L75" s="27">
        <v>7</v>
      </c>
    </row>
    <row r="76" spans="2:14" x14ac:dyDescent="0.35">
      <c r="C76" s="23"/>
      <c r="D76" s="24"/>
      <c r="E76" t="b">
        <f>AND(ISNUMBER(C69),LEN(C69)=10)</f>
        <v>1</v>
      </c>
    </row>
    <row r="77" spans="2:14" x14ac:dyDescent="0.35">
      <c r="C77" s="23"/>
      <c r="D77" s="24"/>
    </row>
  </sheetData>
  <autoFilter ref="A48:G58" xr:uid="{00000000-0001-0000-0100-000000000000}"/>
  <conditionalFormatting sqref="L67">
    <cfRule type="colorScale" priority="1">
      <colorScale>
        <cfvo type="min"/>
        <cfvo type="max"/>
        <color rgb="FFFCFCFF"/>
        <color rgb="FFF8696B"/>
      </colorScale>
    </cfRule>
  </conditionalFormatting>
  <dataValidations disablePrompts="1" count="6">
    <dataValidation type="date" allowBlank="1" showInputMessage="1" showErrorMessage="1" sqref="O50" xr:uid="{ADD07AD9-E929-4486-B71C-7FB51286A78B}">
      <formula1>D49</formula1>
      <formula2>D58</formula2>
    </dataValidation>
    <dataValidation type="list" allowBlank="1" showDropDown="1" showInputMessage="1" showErrorMessage="1" errorTitle="Wrong Region" error="The region you entered is invalid, kindly select correct one." promptTitle="Enter Region" prompt="East, West, Central" sqref="B2:B47 B73:B1048576" xr:uid="{37EFD264-5C95-4ED8-BCC5-8B6E4DF3BEBE}">
      <formula1>$B$4:$B$44</formula1>
    </dataValidation>
    <dataValidation type="custom" allowBlank="1" showInputMessage="1" showErrorMessage="1" sqref="F68:F72" xr:uid="{A4CF0A98-37EC-449C-8B5B-F1307B8F3174}">
      <formula1>EXACT(F68,UPPER(F68))</formula1>
    </dataValidation>
    <dataValidation type="custom" allowBlank="1" showInputMessage="1" showErrorMessage="1" sqref="C69:C77" xr:uid="{26E10EA2-934B-4AAC-A490-65A24055C969}">
      <formula1>AND(ISNUMBER(C69),LEN(C69)=10)</formula1>
    </dataValidation>
    <dataValidation type="custom" allowBlank="1" showInputMessage="1" showErrorMessage="1" sqref="D69:D77" xr:uid="{AEC67C3E-5751-4F00-840C-9B97FDA79DD5}">
      <formula1>AND(ISTEXT(LEFT(H69,4)),ISNUMBER(VALUE(MID(H69, 5, 3))),ISTEXT(RIGHT(H69,1)))</formula1>
    </dataValidation>
    <dataValidation type="list" allowBlank="1" showInputMessage="1" showErrorMessage="1" sqref="B65 B62 P51" xr:uid="{F201FC84-CE91-49F8-B869-06BB9B584FCC}">
      <formula1>$B$49:$B$58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9"/>
  <sheetViews>
    <sheetView workbookViewId="0">
      <selection activeCell="D53" sqref="D53"/>
    </sheetView>
  </sheetViews>
  <sheetFormatPr defaultRowHeight="14.5" x14ac:dyDescent="0.35"/>
  <cols>
    <col min="1" max="1" width="10.54296875" customWidth="1"/>
    <col min="3" max="4" width="15.26953125" customWidth="1"/>
    <col min="5" max="5" width="16.81640625" customWidth="1"/>
    <col min="6" max="6" width="9.54296875" customWidth="1"/>
    <col min="7" max="7" width="13.81640625" bestFit="1" customWidth="1"/>
    <col min="8" max="8" width="13.26953125" bestFit="1" customWidth="1"/>
  </cols>
  <sheetData>
    <row r="1" spans="1:8" ht="15" thickBot="1" x14ac:dyDescent="0.4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" hidden="1" thickBot="1" x14ac:dyDescent="0.4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" hidden="1" thickBot="1" x14ac:dyDescent="0.4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" hidden="1" thickBot="1" x14ac:dyDescent="0.4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" thickBot="1" x14ac:dyDescent="0.4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" hidden="1" thickBot="1" x14ac:dyDescent="0.4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" hidden="1" thickBot="1" x14ac:dyDescent="0.4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" hidden="1" thickBot="1" x14ac:dyDescent="0.4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" hidden="1" thickBot="1" x14ac:dyDescent="0.4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" hidden="1" thickBot="1" x14ac:dyDescent="0.4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" hidden="1" thickBot="1" x14ac:dyDescent="0.4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" hidden="1" thickBot="1" x14ac:dyDescent="0.4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" hidden="1" thickBot="1" x14ac:dyDescent="0.4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" hidden="1" thickBot="1" x14ac:dyDescent="0.4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" hidden="1" thickBot="1" x14ac:dyDescent="0.4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" hidden="1" thickBot="1" x14ac:dyDescent="0.4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" hidden="1" thickBot="1" x14ac:dyDescent="0.4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" hidden="1" thickBot="1" x14ac:dyDescent="0.4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" thickBot="1" x14ac:dyDescent="0.4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" thickBot="1" x14ac:dyDescent="0.4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" hidden="1" thickBot="1" x14ac:dyDescent="0.4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" hidden="1" thickBot="1" x14ac:dyDescent="0.4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" hidden="1" thickBot="1" x14ac:dyDescent="0.4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" hidden="1" thickBot="1" x14ac:dyDescent="0.4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" hidden="1" thickBot="1" x14ac:dyDescent="0.4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" hidden="1" thickBot="1" x14ac:dyDescent="0.4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" hidden="1" thickBot="1" x14ac:dyDescent="0.4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" hidden="1" thickBot="1" x14ac:dyDescent="0.4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" hidden="1" thickBot="1" x14ac:dyDescent="0.4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" thickBot="1" x14ac:dyDescent="0.4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" hidden="1" thickBot="1" x14ac:dyDescent="0.4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" hidden="1" thickBot="1" x14ac:dyDescent="0.4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" hidden="1" thickBot="1" x14ac:dyDescent="0.4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" hidden="1" thickBot="1" x14ac:dyDescent="0.4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" hidden="1" thickBot="1" x14ac:dyDescent="0.4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" hidden="1" thickBot="1" x14ac:dyDescent="0.4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" hidden="1" thickBot="1" x14ac:dyDescent="0.4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" hidden="1" thickBot="1" x14ac:dyDescent="0.4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" thickBot="1" x14ac:dyDescent="0.4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" hidden="1" thickBot="1" x14ac:dyDescent="0.4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" hidden="1" thickBot="1" x14ac:dyDescent="0.4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" hidden="1" thickBot="1" x14ac:dyDescent="0.4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" hidden="1" thickBot="1" x14ac:dyDescent="0.4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" hidden="1" thickBot="1" x14ac:dyDescent="0.4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hidden="1" x14ac:dyDescent="0.35">
      <c r="F45" s="12">
        <f t="shared" ref="F45:G45" si="1">SUBTOTAL(9,F2:F44)</f>
        <v>278</v>
      </c>
      <c r="G45" s="12">
        <f t="shared" si="1"/>
        <v>1125</v>
      </c>
      <c r="H45" s="12">
        <f>SUBTOTAL(9,H2:H44)</f>
        <v>62550</v>
      </c>
    </row>
    <row r="46" spans="1:8" hidden="1" x14ac:dyDescent="0.35">
      <c r="F46" s="12">
        <f>F45/8</f>
        <v>34.75</v>
      </c>
      <c r="G46" s="12">
        <f t="shared" ref="G46" si="2">G45/8</f>
        <v>140.625</v>
      </c>
      <c r="H46" s="12">
        <f>H45/8</f>
        <v>7818.75</v>
      </c>
    </row>
    <row r="48" spans="1:8" x14ac:dyDescent="0.35">
      <c r="G48" t="e">
        <f>datediff</f>
        <v>#NAME?</v>
      </c>
    </row>
    <row r="49" spans="3:4" x14ac:dyDescent="0.35">
      <c r="C49" s="26"/>
      <c r="D49" s="31"/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BB0A-71A6-4C69-A1EE-22B8B4F4C8F1}">
  <dimension ref="A1:I15"/>
  <sheetViews>
    <sheetView workbookViewId="0">
      <selection activeCell="I5" sqref="I5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5.81640625" bestFit="1" customWidth="1"/>
    <col min="4" max="4" width="11.453125" bestFit="1" customWidth="1"/>
    <col min="5" max="5" width="15.81640625" bestFit="1" customWidth="1"/>
    <col min="6" max="6" width="11.453125" bestFit="1" customWidth="1"/>
    <col min="7" max="7" width="15.81640625" bestFit="1" customWidth="1"/>
    <col min="8" max="8" width="16.26953125" bestFit="1" customWidth="1"/>
    <col min="9" max="9" width="20.6328125" bestFit="1" customWidth="1"/>
    <col min="10" max="10" width="10.7265625" bestFit="1" customWidth="1"/>
  </cols>
  <sheetData>
    <row r="1" spans="1:9" ht="15" thickBot="1" x14ac:dyDescent="0.4">
      <c r="A1" s="30" t="s">
        <v>0</v>
      </c>
      <c r="B1" s="30" t="s">
        <v>25</v>
      </c>
      <c r="C1" s="30" t="s">
        <v>8</v>
      </c>
      <c r="D1" s="30" t="s">
        <v>1</v>
      </c>
      <c r="E1" s="30" t="s">
        <v>2</v>
      </c>
      <c r="F1" s="33" t="s">
        <v>12</v>
      </c>
      <c r="G1" s="30" t="s">
        <v>30</v>
      </c>
    </row>
    <row r="2" spans="1:9" ht="15" thickBot="1" x14ac:dyDescent="0.4">
      <c r="A2" s="2" t="s">
        <v>5</v>
      </c>
      <c r="B2" s="7" t="s">
        <v>27</v>
      </c>
      <c r="C2" s="5" t="s">
        <v>15</v>
      </c>
      <c r="D2" s="3" t="s">
        <v>10</v>
      </c>
      <c r="E2" s="2">
        <v>27</v>
      </c>
      <c r="F2" s="4">
        <v>225</v>
      </c>
      <c r="G2" s="12">
        <v>6075</v>
      </c>
    </row>
    <row r="3" spans="1:9" ht="15" thickBot="1" x14ac:dyDescent="0.4">
      <c r="A3" s="2" t="s">
        <v>7</v>
      </c>
      <c r="B3" s="10" t="s">
        <v>26</v>
      </c>
      <c r="C3" s="5" t="s">
        <v>18</v>
      </c>
      <c r="D3" s="3" t="s">
        <v>10</v>
      </c>
      <c r="E3" s="2">
        <v>64</v>
      </c>
      <c r="F3" s="4">
        <v>225</v>
      </c>
      <c r="G3" s="12">
        <v>14400</v>
      </c>
    </row>
    <row r="4" spans="1:9" ht="15" thickBot="1" x14ac:dyDescent="0.4">
      <c r="A4" s="2" t="s">
        <v>7</v>
      </c>
      <c r="B4" s="8" t="s">
        <v>28</v>
      </c>
      <c r="C4" s="5" t="s">
        <v>21</v>
      </c>
      <c r="D4" s="3" t="s">
        <v>10</v>
      </c>
      <c r="E4" s="2">
        <v>15</v>
      </c>
      <c r="F4" s="4">
        <v>225</v>
      </c>
      <c r="G4" s="12">
        <v>3375</v>
      </c>
    </row>
    <row r="5" spans="1:9" ht="15" thickBot="1" x14ac:dyDescent="0.4">
      <c r="A5" s="2" t="s">
        <v>7</v>
      </c>
      <c r="B5" s="6" t="s">
        <v>26</v>
      </c>
      <c r="C5" s="5" t="s">
        <v>16</v>
      </c>
      <c r="D5" s="3" t="s">
        <v>10</v>
      </c>
      <c r="E5" s="2">
        <v>96</v>
      </c>
      <c r="F5" s="4">
        <v>225</v>
      </c>
      <c r="G5" s="12">
        <v>21600</v>
      </c>
    </row>
    <row r="6" spans="1:9" ht="15" thickBot="1" x14ac:dyDescent="0.4">
      <c r="A6" s="2" t="s">
        <v>6</v>
      </c>
      <c r="B6" s="7" t="s">
        <v>27</v>
      </c>
      <c r="C6" s="5" t="s">
        <v>23</v>
      </c>
      <c r="D6" s="3" t="s">
        <v>10</v>
      </c>
      <c r="E6" s="2">
        <v>76</v>
      </c>
      <c r="F6" s="4">
        <v>225</v>
      </c>
      <c r="G6" s="12">
        <v>17100</v>
      </c>
    </row>
    <row r="9" spans="1:9" x14ac:dyDescent="0.35">
      <c r="B9" s="32" t="s">
        <v>150</v>
      </c>
    </row>
    <row r="10" spans="1:9" x14ac:dyDescent="0.35">
      <c r="B10" t="s">
        <v>28</v>
      </c>
      <c r="D10" t="s">
        <v>26</v>
      </c>
      <c r="F10" t="s">
        <v>27</v>
      </c>
      <c r="H10" t="s">
        <v>151</v>
      </c>
      <c r="I10" t="s">
        <v>152</v>
      </c>
    </row>
    <row r="11" spans="1:9" x14ac:dyDescent="0.35">
      <c r="A11" s="32" t="s">
        <v>146</v>
      </c>
      <c r="B11" t="s">
        <v>148</v>
      </c>
      <c r="C11" t="s">
        <v>149</v>
      </c>
      <c r="D11" t="s">
        <v>148</v>
      </c>
      <c r="E11" t="s">
        <v>149</v>
      </c>
      <c r="F11" t="s">
        <v>148</v>
      </c>
      <c r="G11" t="s">
        <v>149</v>
      </c>
    </row>
    <row r="12" spans="1:9" x14ac:dyDescent="0.35">
      <c r="A12" s="18" t="s">
        <v>5</v>
      </c>
      <c r="F12">
        <v>27</v>
      </c>
      <c r="G12">
        <v>225</v>
      </c>
      <c r="H12">
        <v>27</v>
      </c>
      <c r="I12">
        <v>225</v>
      </c>
    </row>
    <row r="13" spans="1:9" x14ac:dyDescent="0.35">
      <c r="A13" s="18" t="s">
        <v>7</v>
      </c>
      <c r="B13">
        <v>15</v>
      </c>
      <c r="C13">
        <v>225</v>
      </c>
      <c r="D13">
        <v>160</v>
      </c>
      <c r="E13">
        <v>450</v>
      </c>
      <c r="H13">
        <v>175</v>
      </c>
      <c r="I13">
        <v>675</v>
      </c>
    </row>
    <row r="14" spans="1:9" x14ac:dyDescent="0.35">
      <c r="A14" s="18" t="s">
        <v>6</v>
      </c>
      <c r="F14">
        <v>76</v>
      </c>
      <c r="G14">
        <v>225</v>
      </c>
      <c r="H14">
        <v>76</v>
      </c>
      <c r="I14">
        <v>225</v>
      </c>
    </row>
    <row r="15" spans="1:9" x14ac:dyDescent="0.35">
      <c r="A15" s="18" t="s">
        <v>147</v>
      </c>
      <c r="B15">
        <v>15</v>
      </c>
      <c r="C15">
        <v>225</v>
      </c>
      <c r="D15">
        <v>160</v>
      </c>
      <c r="E15">
        <v>450</v>
      </c>
      <c r="F15">
        <v>103</v>
      </c>
      <c r="G15">
        <v>450</v>
      </c>
      <c r="H15">
        <v>278</v>
      </c>
      <c r="I15">
        <v>1125</v>
      </c>
    </row>
  </sheetData>
  <dataValidations count="1">
    <dataValidation type="custom" allowBlank="1" showInputMessage="1" showErrorMessage="1" sqref="A1:A6" xr:uid="{B79A8634-042A-4A98-8780-F5F75FF9F9F9}">
      <formula1>EXACT(UPPER(A1), A1)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F420-2131-435F-86F6-1C4BD9C9BCCB}">
  <dimension ref="A1:D21"/>
  <sheetViews>
    <sheetView workbookViewId="0">
      <selection activeCell="H9" sqref="H9"/>
    </sheetView>
  </sheetViews>
  <sheetFormatPr defaultRowHeight="14.5" x14ac:dyDescent="0.35"/>
  <cols>
    <col min="1" max="1" width="13.7265625" bestFit="1" customWidth="1"/>
    <col min="2" max="2" width="6" bestFit="1" customWidth="1"/>
    <col min="3" max="3" width="7.6328125" bestFit="1" customWidth="1"/>
    <col min="4" max="4" width="5" bestFit="1" customWidth="1"/>
    <col min="5" max="5" width="2.81640625" bestFit="1" customWidth="1"/>
  </cols>
  <sheetData>
    <row r="1" spans="1:4" x14ac:dyDescent="0.35">
      <c r="A1" s="34" t="s">
        <v>59</v>
      </c>
      <c r="B1" s="34" t="s">
        <v>60</v>
      </c>
      <c r="C1" s="34" t="s">
        <v>61</v>
      </c>
      <c r="D1" s="34" t="s">
        <v>82</v>
      </c>
    </row>
    <row r="2" spans="1:4" x14ac:dyDescent="0.35">
      <c r="A2" s="35" t="s">
        <v>62</v>
      </c>
      <c r="B2" s="35">
        <v>30</v>
      </c>
      <c r="C2" s="35">
        <v>35</v>
      </c>
      <c r="D2" s="35">
        <f>B2+C2</f>
        <v>65</v>
      </c>
    </row>
    <row r="3" spans="1:4" x14ac:dyDescent="0.35">
      <c r="A3" s="35" t="s">
        <v>63</v>
      </c>
      <c r="B3" s="35">
        <v>20</v>
      </c>
      <c r="C3" s="35">
        <v>55</v>
      </c>
      <c r="D3" s="35">
        <f t="shared" ref="D3:D20" si="0">B3+C3</f>
        <v>75</v>
      </c>
    </row>
    <row r="4" spans="1:4" x14ac:dyDescent="0.35">
      <c r="A4" s="35" t="s">
        <v>64</v>
      </c>
      <c r="B4" s="35">
        <v>45</v>
      </c>
      <c r="C4" s="35">
        <v>50</v>
      </c>
      <c r="D4" s="35">
        <f t="shared" si="0"/>
        <v>95</v>
      </c>
    </row>
    <row r="5" spans="1:4" x14ac:dyDescent="0.35">
      <c r="A5" s="35" t="s">
        <v>65</v>
      </c>
      <c r="B5" s="35">
        <v>35</v>
      </c>
      <c r="C5" s="35">
        <v>30</v>
      </c>
      <c r="D5" s="35">
        <f t="shared" si="0"/>
        <v>65</v>
      </c>
    </row>
    <row r="6" spans="1:4" x14ac:dyDescent="0.35">
      <c r="A6" s="35" t="s">
        <v>66</v>
      </c>
      <c r="B6" s="35">
        <v>25</v>
      </c>
      <c r="C6" s="35">
        <v>50</v>
      </c>
      <c r="D6" s="35">
        <f t="shared" si="0"/>
        <v>75</v>
      </c>
    </row>
    <row r="7" spans="1:4" x14ac:dyDescent="0.35">
      <c r="A7" s="35" t="s">
        <v>67</v>
      </c>
      <c r="B7" s="35">
        <v>90</v>
      </c>
      <c r="C7" s="35">
        <v>40</v>
      </c>
      <c r="D7" s="35">
        <f t="shared" si="0"/>
        <v>130</v>
      </c>
    </row>
    <row r="8" spans="1:4" x14ac:dyDescent="0.35">
      <c r="A8" s="35" t="s">
        <v>68</v>
      </c>
      <c r="B8" s="35">
        <v>45</v>
      </c>
      <c r="C8" s="35">
        <v>40</v>
      </c>
      <c r="D8" s="35">
        <f t="shared" si="0"/>
        <v>85</v>
      </c>
    </row>
    <row r="9" spans="1:4" x14ac:dyDescent="0.35">
      <c r="A9" s="35" t="s">
        <v>69</v>
      </c>
      <c r="B9" s="35">
        <v>60</v>
      </c>
      <c r="C9" s="35">
        <v>55</v>
      </c>
      <c r="D9" s="35">
        <f t="shared" si="0"/>
        <v>115</v>
      </c>
    </row>
    <row r="10" spans="1:4" x14ac:dyDescent="0.35">
      <c r="A10" s="35" t="s">
        <v>70</v>
      </c>
      <c r="B10" s="35">
        <v>80</v>
      </c>
      <c r="C10" s="35">
        <v>75</v>
      </c>
      <c r="D10" s="35">
        <f t="shared" si="0"/>
        <v>155</v>
      </c>
    </row>
    <row r="11" spans="1:4" x14ac:dyDescent="0.35">
      <c r="A11" s="35" t="s">
        <v>71</v>
      </c>
      <c r="B11" s="35">
        <v>56</v>
      </c>
      <c r="C11" s="35">
        <v>35</v>
      </c>
      <c r="D11" s="35">
        <f t="shared" si="0"/>
        <v>91</v>
      </c>
    </row>
    <row r="12" spans="1:4" x14ac:dyDescent="0.35">
      <c r="A12" s="35" t="s">
        <v>72</v>
      </c>
      <c r="B12" s="35">
        <v>81</v>
      </c>
      <c r="C12" s="35">
        <v>60</v>
      </c>
      <c r="D12" s="35">
        <f t="shared" si="0"/>
        <v>141</v>
      </c>
    </row>
    <row r="13" spans="1:4" x14ac:dyDescent="0.35">
      <c r="A13" s="35" t="s">
        <v>73</v>
      </c>
      <c r="B13" s="35">
        <v>60</v>
      </c>
      <c r="C13" s="35">
        <v>30</v>
      </c>
      <c r="D13" s="35">
        <f t="shared" si="0"/>
        <v>90</v>
      </c>
    </row>
    <row r="14" spans="1:4" x14ac:dyDescent="0.35">
      <c r="A14" s="35" t="s">
        <v>74</v>
      </c>
      <c r="B14" s="35">
        <v>90</v>
      </c>
      <c r="C14" s="35">
        <v>65</v>
      </c>
      <c r="D14" s="35">
        <f t="shared" si="0"/>
        <v>155</v>
      </c>
    </row>
    <row r="15" spans="1:4" x14ac:dyDescent="0.35">
      <c r="A15" s="35" t="s">
        <v>75</v>
      </c>
      <c r="B15" s="35">
        <v>60</v>
      </c>
      <c r="C15" s="35">
        <v>44</v>
      </c>
      <c r="D15" s="35">
        <f t="shared" si="0"/>
        <v>104</v>
      </c>
    </row>
    <row r="16" spans="1:4" x14ac:dyDescent="0.35">
      <c r="A16" s="35" t="s">
        <v>76</v>
      </c>
      <c r="B16" s="35">
        <v>85</v>
      </c>
      <c r="C16" s="35">
        <v>69</v>
      </c>
      <c r="D16" s="35">
        <f t="shared" si="0"/>
        <v>154</v>
      </c>
    </row>
    <row r="17" spans="1:4" x14ac:dyDescent="0.35">
      <c r="A17" s="35" t="s">
        <v>77</v>
      </c>
      <c r="B17" s="35">
        <v>55</v>
      </c>
      <c r="C17" s="35">
        <v>40</v>
      </c>
      <c r="D17" s="35">
        <f t="shared" si="0"/>
        <v>95</v>
      </c>
    </row>
    <row r="18" spans="1:4" x14ac:dyDescent="0.35">
      <c r="A18" s="35" t="s">
        <v>78</v>
      </c>
      <c r="B18" s="35">
        <v>90</v>
      </c>
      <c r="C18" s="35">
        <v>55</v>
      </c>
      <c r="D18" s="35">
        <f t="shared" si="0"/>
        <v>145</v>
      </c>
    </row>
    <row r="19" spans="1:4" x14ac:dyDescent="0.35">
      <c r="A19" s="35" t="s">
        <v>79</v>
      </c>
      <c r="B19" s="35">
        <v>75</v>
      </c>
      <c r="C19" s="35">
        <v>85</v>
      </c>
      <c r="D19" s="35">
        <f t="shared" si="0"/>
        <v>160</v>
      </c>
    </row>
    <row r="20" spans="1:4" x14ac:dyDescent="0.35">
      <c r="A20" s="35" t="s">
        <v>80</v>
      </c>
      <c r="B20" s="35">
        <v>100</v>
      </c>
      <c r="C20" s="35">
        <v>110</v>
      </c>
      <c r="D20" s="35">
        <f t="shared" si="0"/>
        <v>210</v>
      </c>
    </row>
    <row r="21" spans="1:4" x14ac:dyDescent="0.35">
      <c r="A2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B0DF-6EE5-44A9-A996-B4C9B03DF640}">
  <dimension ref="A1:C11"/>
  <sheetViews>
    <sheetView workbookViewId="0">
      <selection activeCell="D18" sqref="D18"/>
    </sheetView>
  </sheetViews>
  <sheetFormatPr defaultRowHeight="14.5" x14ac:dyDescent="0.35"/>
  <sheetData>
    <row r="1" spans="1:3" x14ac:dyDescent="0.35">
      <c r="A1" t="s">
        <v>83</v>
      </c>
      <c r="B1" t="s">
        <v>84</v>
      </c>
      <c r="C1" t="s">
        <v>85</v>
      </c>
    </row>
    <row r="2" spans="1:3" x14ac:dyDescent="0.35">
      <c r="A2" t="s">
        <v>86</v>
      </c>
      <c r="B2">
        <v>2</v>
      </c>
    </row>
    <row r="3" spans="1:3" x14ac:dyDescent="0.35">
      <c r="A3" t="s">
        <v>87</v>
      </c>
      <c r="B3">
        <v>5</v>
      </c>
    </row>
    <row r="4" spans="1:3" x14ac:dyDescent="0.35">
      <c r="A4" t="s">
        <v>88</v>
      </c>
      <c r="B4">
        <v>10</v>
      </c>
    </row>
    <row r="5" spans="1:3" x14ac:dyDescent="0.35">
      <c r="A5" t="s">
        <v>89</v>
      </c>
      <c r="B5">
        <v>7</v>
      </c>
    </row>
    <row r="6" spans="1:3" x14ac:dyDescent="0.35">
      <c r="A6" t="s">
        <v>90</v>
      </c>
      <c r="B6">
        <v>6</v>
      </c>
    </row>
    <row r="7" spans="1:3" x14ac:dyDescent="0.35">
      <c r="A7" t="s">
        <v>91</v>
      </c>
      <c r="B7">
        <v>3</v>
      </c>
    </row>
    <row r="11" spans="1:3" x14ac:dyDescent="0.35">
      <c r="A11" s="14" t="s">
        <v>92</v>
      </c>
      <c r="B11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1DA2D-59BA-433C-B9B4-112C5F05D9C9}">
  <dimension ref="A1:I21"/>
  <sheetViews>
    <sheetView zoomScale="85" zoomScaleNormal="166" workbookViewId="0">
      <selection activeCell="E8" sqref="E8"/>
    </sheetView>
  </sheetViews>
  <sheetFormatPr defaultRowHeight="14.5" x14ac:dyDescent="0.35"/>
  <cols>
    <col min="5" max="5" width="7" customWidth="1"/>
    <col min="7" max="7" width="9.1796875" customWidth="1"/>
  </cols>
  <sheetData>
    <row r="1" spans="1:9" x14ac:dyDescent="0.35">
      <c r="A1" t="s">
        <v>93</v>
      </c>
      <c r="B1" t="s">
        <v>94</v>
      </c>
      <c r="C1" t="s">
        <v>95</v>
      </c>
      <c r="D1" t="s">
        <v>96</v>
      </c>
      <c r="E1" t="s">
        <v>82</v>
      </c>
    </row>
    <row r="2" spans="1:9" x14ac:dyDescent="0.35">
      <c r="A2">
        <v>10</v>
      </c>
      <c r="B2" t="s">
        <v>111</v>
      </c>
      <c r="C2" t="s">
        <v>112</v>
      </c>
      <c r="E2">
        <v>195</v>
      </c>
      <c r="G2" s="17"/>
    </row>
    <row r="3" spans="1:9" x14ac:dyDescent="0.35">
      <c r="A3">
        <v>11</v>
      </c>
      <c r="B3" t="s">
        <v>113</v>
      </c>
      <c r="C3" t="s">
        <v>112</v>
      </c>
      <c r="E3">
        <v>205</v>
      </c>
    </row>
    <row r="4" spans="1:9" x14ac:dyDescent="0.35">
      <c r="A4">
        <v>14</v>
      </c>
      <c r="B4" t="s">
        <v>117</v>
      </c>
      <c r="C4" t="s">
        <v>112</v>
      </c>
      <c r="D4" t="s">
        <v>99</v>
      </c>
      <c r="E4">
        <v>205</v>
      </c>
      <c r="I4" t="s">
        <v>125</v>
      </c>
    </row>
    <row r="5" spans="1:9" x14ac:dyDescent="0.35">
      <c r="A5">
        <v>16</v>
      </c>
      <c r="B5" t="s">
        <v>119</v>
      </c>
      <c r="C5" t="s">
        <v>120</v>
      </c>
      <c r="D5" t="s">
        <v>106</v>
      </c>
      <c r="E5">
        <v>251</v>
      </c>
    </row>
    <row r="6" spans="1:9" x14ac:dyDescent="0.35">
      <c r="A6">
        <v>19</v>
      </c>
      <c r="B6" t="s">
        <v>123</v>
      </c>
      <c r="C6" t="s">
        <v>120</v>
      </c>
      <c r="E6">
        <v>253</v>
      </c>
    </row>
    <row r="7" spans="1:9" x14ac:dyDescent="0.35">
      <c r="A7">
        <v>13</v>
      </c>
      <c r="B7" t="s">
        <v>115</v>
      </c>
      <c r="C7" t="s">
        <v>112</v>
      </c>
      <c r="D7" t="s">
        <v>116</v>
      </c>
      <c r="E7" s="16">
        <v>295</v>
      </c>
    </row>
    <row r="8" spans="1:9" x14ac:dyDescent="0.35">
      <c r="A8">
        <v>4</v>
      </c>
      <c r="B8" t="s">
        <v>102</v>
      </c>
      <c r="C8" t="s">
        <v>103</v>
      </c>
      <c r="E8" s="19">
        <v>309</v>
      </c>
    </row>
    <row r="9" spans="1:9" x14ac:dyDescent="0.35">
      <c r="A9">
        <v>7</v>
      </c>
      <c r="B9" t="s">
        <v>107</v>
      </c>
      <c r="C9" t="s">
        <v>108</v>
      </c>
      <c r="E9">
        <v>314</v>
      </c>
    </row>
    <row r="10" spans="1:9" x14ac:dyDescent="0.35">
      <c r="A10">
        <v>1</v>
      </c>
      <c r="B10" t="s">
        <v>97</v>
      </c>
      <c r="C10" t="s">
        <v>98</v>
      </c>
      <c r="D10" t="s">
        <v>99</v>
      </c>
      <c r="E10">
        <v>318</v>
      </c>
      <c r="H10" s="15"/>
    </row>
    <row r="11" spans="1:9" x14ac:dyDescent="0.35">
      <c r="A11">
        <v>17</v>
      </c>
      <c r="B11" t="s">
        <v>121</v>
      </c>
      <c r="C11" t="s">
        <v>120</v>
      </c>
      <c r="D11" t="s">
        <v>106</v>
      </c>
      <c r="E11">
        <v>349</v>
      </c>
    </row>
    <row r="12" spans="1:9" x14ac:dyDescent="0.35">
      <c r="A12">
        <v>12</v>
      </c>
      <c r="B12" t="s">
        <v>114</v>
      </c>
      <c r="C12" t="s">
        <v>112</v>
      </c>
      <c r="D12" s="18" t="s">
        <v>106</v>
      </c>
      <c r="E12">
        <v>395</v>
      </c>
    </row>
    <row r="13" spans="1:9" x14ac:dyDescent="0.35">
      <c r="A13">
        <v>15</v>
      </c>
      <c r="B13" t="s">
        <v>118</v>
      </c>
      <c r="C13" t="s">
        <v>112</v>
      </c>
      <c r="D13" t="s">
        <v>99</v>
      </c>
      <c r="E13">
        <v>395</v>
      </c>
    </row>
    <row r="14" spans="1:9" x14ac:dyDescent="0.35">
      <c r="A14">
        <v>8</v>
      </c>
      <c r="B14" t="s">
        <v>109</v>
      </c>
      <c r="C14" t="s">
        <v>108</v>
      </c>
      <c r="E14">
        <v>405</v>
      </c>
    </row>
    <row r="15" spans="1:9" x14ac:dyDescent="0.35">
      <c r="A15">
        <v>2</v>
      </c>
      <c r="B15" t="s">
        <v>100</v>
      </c>
      <c r="C15" t="s">
        <v>98</v>
      </c>
      <c r="D15" t="s">
        <v>99</v>
      </c>
      <c r="E15">
        <v>405</v>
      </c>
    </row>
    <row r="16" spans="1:9" x14ac:dyDescent="0.35">
      <c r="A16">
        <v>5</v>
      </c>
      <c r="B16" t="s">
        <v>104</v>
      </c>
      <c r="C16" t="s">
        <v>103</v>
      </c>
      <c r="E16">
        <v>405</v>
      </c>
    </row>
    <row r="17" spans="1:5" x14ac:dyDescent="0.35">
      <c r="A17">
        <v>20</v>
      </c>
      <c r="B17" t="s">
        <v>124</v>
      </c>
      <c r="C17" t="s">
        <v>120</v>
      </c>
      <c r="E17">
        <v>413</v>
      </c>
    </row>
    <row r="18" spans="1:5" x14ac:dyDescent="0.35">
      <c r="A18">
        <v>18</v>
      </c>
      <c r="B18" t="s">
        <v>122</v>
      </c>
      <c r="C18" t="s">
        <v>120</v>
      </c>
      <c r="D18" t="s">
        <v>106</v>
      </c>
      <c r="E18">
        <v>479</v>
      </c>
    </row>
    <row r="19" spans="1:5" x14ac:dyDescent="0.35">
      <c r="A19">
        <v>4</v>
      </c>
      <c r="B19" t="s">
        <v>101</v>
      </c>
      <c r="C19" t="s">
        <v>98</v>
      </c>
      <c r="D19" t="s">
        <v>99</v>
      </c>
      <c r="E19">
        <v>525</v>
      </c>
    </row>
    <row r="20" spans="1:5" x14ac:dyDescent="0.35">
      <c r="A20">
        <v>9</v>
      </c>
      <c r="B20" t="s">
        <v>110</v>
      </c>
      <c r="C20" t="s">
        <v>108</v>
      </c>
      <c r="E20">
        <v>530</v>
      </c>
    </row>
    <row r="21" spans="1:5" x14ac:dyDescent="0.35">
      <c r="A21">
        <v>6</v>
      </c>
      <c r="B21" t="s">
        <v>105</v>
      </c>
      <c r="C21" t="s">
        <v>103</v>
      </c>
      <c r="D21" t="s">
        <v>106</v>
      </c>
      <c r="E21">
        <v>534</v>
      </c>
    </row>
  </sheetData>
  <autoFilter ref="A1:E21" xr:uid="{85E1DA2D-59BA-433C-B9B4-112C5F05D9C9}"/>
  <sortState xmlns:xlrd2="http://schemas.microsoft.com/office/spreadsheetml/2017/richdata2" ref="A2:E21">
    <sortCondition ref="E2:E21"/>
    <sortCondition descending="1" ref="C2:C2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2.xml>��< ? x m l   v e r s i o n = " 1 . 0 "   e n c o d i n g = " u t f - 1 6 " ? > < D a t a M a s h u p   x m l n s = " h t t p : / / s c h e m a s . m i c r o s o f t . c o m / D a t a M a s h u p " > A A A A A G 8 E A A B Q S w M E F A A C A A g A Q J d V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E C X V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l 1 V Z D O e R o m g B A A A r A w A A E w A c A E Z v c m 1 1 b G F z L 1 N l Y 3 R p b 2 4 x L m 0 g o h g A K K A U A A A A A A A A A A A A A A A A A A A A A A A A A A A A d Z F R a 8 I w F I X f h f 6 H k L 2 0 U M q 6 O c c m P o h u T M a Y r I 4 9 q E h s 7 7 S Y J p K k 0 F H 8 7 7 v V 1 k n X 9 i X l O / e e c 2 + i I T S x F C Q 4 n X 7 f 6 l g d v W U K I h I w D m N m m E 8 G h I O x O g S / Q K Y q B C R P W Q j c + 5 J q t 5 Z y Z z / H H L y R F A a E 0 T Y d P y 6 G I o 3 i / W K q G F p j S 7 A F M H p R u X o Z 1 x l 1 X C J S z l 1 i V A q O W 2 Z U w a t j D 4 a d U v P 5 x E A y o G e d u q + x i B A U Z X R 5 m B d 0 W b p c 0 a m S i T S 4 y Q u w C J S m 6 D R j a x y 0 V E p u 1 w J d M i 8 L h p w H I e N M 6 U E x 4 N I 5 e 4 + 2 T G z Q e v a z h z / f m W J C f 0 u V j C R P E 1 G I 2 m 4 Y x M 1 z + q 7 w F 1 O B 4 v Z Y S J j 4 O b g k p x + w w a e o q I H M H P E b E 2 w D q l 5 d z K 5 R q / P i q u r s U 8 R G N 8 H V X u E T N V m v W G L q / L T c Q z P 2 r 1 u 4 / 2 + j U r h p a b h F P h G m 1 / W K e 7 x U u l W H S J M 1 q E v p r s W s 1 5 Z + f 9 l w c K x O L B r f u P 8 L U E s B A i 0 A F A A C A A g A Q J d V W Y a v Z M 2 l A A A A 9 Q A A A B I A A A A A A A A A A A A A A A A A A A A A A E N v b m Z p Z y 9 Q Y W N r Y W d l L n h t b F B L A Q I t A B Q A A g A I A E C X V V k P y u m r p A A A A O k A A A A T A A A A A A A A A A A A A A A A A P E A A A B b Q 2 9 u d G V u d F 9 U e X B l c 1 0 u e G 1 s U E s B A i 0 A F A A C A A g A Q J d V W Q z n k a J o A Q A A K w M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R I A A A A A A A C z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U R h d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A 0 Z D J j Y z E t M m V h Z C 0 0 Y m Q 1 L T k z M j Y t N z R k Z T Y x N G Y w M D R k I i A v P j x F b n R y e S B U e X B l P S J G a W x s R W 5 h Y m x l Z C I g V m F s d W U 9 I m w w I i A v P j x F b n R y e S B U e X B l P S J G a W x s Q 2 9 s d W 1 u V H l w Z X M i I F Z h b H V l P S J z Q U F Z Q U F B Q U F B Q U F B Q U F Z Q U F 3 V U F C Z 0 E 9 I i A v P j x F b n R y e S B U e X B l P S J G a W x s T G F z d F V w Z G F 0 Z W Q i I F Z h b H V l P S J k M j A y N C 0 x M C 0 x N F Q x N D o z M j o z N y 4 y M D c 2 N z k 3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3 N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k 5 h b W V z I i B W Y W x 1 Z T 0 i c 1 s m c X V v d D t P c m R l c k R h d G U m c X V v d D s s J n F 1 b 3 Q 7 U m V n a W 9 u J n F 1 b 3 Q 7 L C Z x d W 9 0 O 0 1 h b m F n Z X I m c X V v d D s s J n F 1 b 3 Q 7 U 2 F s Z X N N Y W 4 m c X V v d D s s J n F 1 b 3 Q 7 S X R l b S Z x d W 9 0 O y w m c X V v d D t V b m l 0 c y Z x d W 9 0 O y w m c X V v d D t V b m l 0 X 3 B y a W N l J n F 1 b 3 Q 7 L C Z x d W 9 0 O 1 N h b G V f Y W 1 0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U R h d G E x L 0 F 1 d G 9 S Z W 1 v d m V k Q 2 9 s d W 1 u c z E u e 0 9 y Z G V y R G F 0 Z S w w f S Z x d W 9 0 O y w m c X V v d D t T Z W N 0 a W 9 u M S 9 T Y W x l R G F 0 Y T E v Q X V 0 b 1 J l b W 9 2 Z W R D b 2 x 1 b W 5 z M S 5 7 U m V n a W 9 u L D F 9 J n F 1 b 3 Q 7 L C Z x d W 9 0 O 1 N l Y 3 R p b 2 4 x L 1 N h b G V E Y X R h M S 9 B d X R v U m V t b 3 Z l Z E N v b H V t b n M x L n t N Y W 5 h Z 2 V y L D J 9 J n F 1 b 3 Q 7 L C Z x d W 9 0 O 1 N l Y 3 R p b 2 4 x L 1 N h b G V E Y X R h M S 9 B d X R v U m V t b 3 Z l Z E N v b H V t b n M x L n t T Y W x l c 0 1 h b i w z f S Z x d W 9 0 O y w m c X V v d D t T Z W N 0 a W 9 u M S 9 T Y W x l R G F 0 Y T E v Q X V 0 b 1 J l b W 9 2 Z W R D b 2 x 1 b W 5 z M S 5 7 S X R l b S w 0 f S Z x d W 9 0 O y w m c X V v d D t T Z W N 0 a W 9 u M S 9 T Y W x l R G F 0 Y T E v Q X V 0 b 1 J l b W 9 2 Z W R D b 2 x 1 b W 5 z M S 5 7 V W 5 p d H M s N X 0 m c X V v d D s s J n F 1 b 3 Q 7 U 2 V j d G l v b j E v U 2 F s Z U R h d G E x L 0 F 1 d G 9 S Z W 1 v d m V k Q 2 9 s d W 1 u c z E u e 1 V u a X R f c H J p Y 2 U s N n 0 m c X V v d D s s J n F 1 b 3 Q 7 U 2 V j d G l v b j E v U 2 F s Z U R h d G E x L 0 F 1 d G 9 S Z W 1 v d m V k Q 2 9 s d W 1 u c z E u e 1 N h b G V f Y W 1 0 L D d 9 J n F 1 b 3 Q 7 L C Z x d W 9 0 O 1 N l Y 3 R p b 2 4 x L 1 N h b G V E Y X R h M S 9 B d X R v U m V t b 3 Z l Z E N v b H V t b n M x L n t D b 2 x 1 b W 4 5 L D h 9 J n F 1 b 3 Q 7 L C Z x d W 9 0 O 1 N l Y 3 R p b 2 4 x L 1 N h b G V E Y X R h M S 9 B d X R v U m V t b 3 Z l Z E N v b H V t b n M x L n t D b 2 x 1 b W 4 x M C w 5 f S Z x d W 9 0 O y w m c X V v d D t T Z W N 0 a W 9 u M S 9 T Y W x l R G F 0 Y T E v Q X V 0 b 1 J l b W 9 2 Z W R D b 2 x 1 b W 5 z M S 5 7 Q 2 9 s d W 1 u M T E s M T B 9 J n F 1 b 3 Q 7 L C Z x d W 9 0 O 1 N l Y 3 R p b 2 4 x L 1 N h b G V E Y X R h M S 9 B d X R v U m V t b 3 Z l Z E N v b H V t b n M x L n t D b 2 x 1 b W 4 x M i w x M X 0 m c X V v d D s s J n F 1 b 3 Q 7 U 2 V j d G l v b j E v U 2 F s Z U R h d G E x L 0 F 1 d G 9 S Z W 1 v d m V k Q 2 9 s d W 1 u c z E u e 0 N v b H V t b j E z L D E y f S Z x d W 9 0 O y w m c X V v d D t T Z W N 0 a W 9 u M S 9 T Y W x l R G F 0 Y T E v Q X V 0 b 1 J l b W 9 2 Z W R D b 2 x 1 b W 5 z M S 5 7 Q 2 9 s d W 1 u M T Q s M T N 9 J n F 1 b 3 Q 7 L C Z x d W 9 0 O 1 N l Y 3 R p b 2 4 x L 1 N h b G V E Y X R h M S 9 B d X R v U m V t b 3 Z l Z E N v b H V t b n M x L n t D b 2 x 1 b W 4 x N S w x N H 0 m c X V v d D s s J n F 1 b 3 Q 7 U 2 V j d G l v b j E v U 2 F s Z U R h d G E x L 0 F 1 d G 9 S Z W 1 v d m V k Q 2 9 s d W 1 u c z E u e 0 N v b H V t b j E 2 L D E 1 f S Z x d W 9 0 O y w m c X V v d D t T Z W N 0 a W 9 u M S 9 T Y W x l R G F 0 Y T E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Y W x l R G F 0 Y T E v Q X V 0 b 1 J l b W 9 2 Z W R D b 2 x 1 b W 5 z M S 5 7 T 3 J k Z X J E Y X R l L D B 9 J n F 1 b 3 Q 7 L C Z x d W 9 0 O 1 N l Y 3 R p b 2 4 x L 1 N h b G V E Y X R h M S 9 B d X R v U m V t b 3 Z l Z E N v b H V t b n M x L n t S Z W d p b 2 4 s M X 0 m c X V v d D s s J n F 1 b 3 Q 7 U 2 V j d G l v b j E v U 2 F s Z U R h d G E x L 0 F 1 d G 9 S Z W 1 v d m V k Q 2 9 s d W 1 u c z E u e 0 1 h b m F n Z X I s M n 0 m c X V v d D s s J n F 1 b 3 Q 7 U 2 V j d G l v b j E v U 2 F s Z U R h d G E x L 0 F 1 d G 9 S Z W 1 v d m V k Q 2 9 s d W 1 u c z E u e 1 N h b G V z T W F u L D N 9 J n F 1 b 3 Q 7 L C Z x d W 9 0 O 1 N l Y 3 R p b 2 4 x L 1 N h b G V E Y X R h M S 9 B d X R v U m V t b 3 Z l Z E N v b H V t b n M x L n t J d G V t L D R 9 J n F 1 b 3 Q 7 L C Z x d W 9 0 O 1 N l Y 3 R p b 2 4 x L 1 N h b G V E Y X R h M S 9 B d X R v U m V t b 3 Z l Z E N v b H V t b n M x L n t V b m l 0 c y w 1 f S Z x d W 9 0 O y w m c X V v d D t T Z W N 0 a W 9 u M S 9 T Y W x l R G F 0 Y T E v Q X V 0 b 1 J l b W 9 2 Z W R D b 2 x 1 b W 5 z M S 5 7 V W 5 p d F 9 w c m l j Z S w 2 f S Z x d W 9 0 O y w m c X V v d D t T Z W N 0 a W 9 u M S 9 T Y W x l R G F 0 Y T E v Q X V 0 b 1 J l b W 9 2 Z W R D b 2 x 1 b W 5 z M S 5 7 U 2 F s Z V 9 h b X Q s N 3 0 m c X V v d D s s J n F 1 b 3 Q 7 U 2 V j d G l v b j E v U 2 F s Z U R h d G E x L 0 F 1 d G 9 S Z W 1 v d m V k Q 2 9 s d W 1 u c z E u e 0 N v b H V t b j k s O H 0 m c X V v d D s s J n F 1 b 3 Q 7 U 2 V j d G l v b j E v U 2 F s Z U R h d G E x L 0 F 1 d G 9 S Z W 1 v d m V k Q 2 9 s d W 1 u c z E u e 0 N v b H V t b j E w L D l 9 J n F 1 b 3 Q 7 L C Z x d W 9 0 O 1 N l Y 3 R p b 2 4 x L 1 N h b G V E Y X R h M S 9 B d X R v U m V t b 3 Z l Z E N v b H V t b n M x L n t D b 2 x 1 b W 4 x M S w x M H 0 m c X V v d D s s J n F 1 b 3 Q 7 U 2 V j d G l v b j E v U 2 F s Z U R h d G E x L 0 F 1 d G 9 S Z W 1 v d m V k Q 2 9 s d W 1 u c z E u e 0 N v b H V t b j E y L D E x f S Z x d W 9 0 O y w m c X V v d D t T Z W N 0 a W 9 u M S 9 T Y W x l R G F 0 Y T E v Q X V 0 b 1 J l b W 9 2 Z W R D b 2 x 1 b W 5 z M S 5 7 Q 2 9 s d W 1 u M T M s M T J 9 J n F 1 b 3 Q 7 L C Z x d W 9 0 O 1 N l Y 3 R p b 2 4 x L 1 N h b G V E Y X R h M S 9 B d X R v U m V t b 3 Z l Z E N v b H V t b n M x L n t D b 2 x 1 b W 4 x N C w x M 3 0 m c X V v d D s s J n F 1 b 3 Q 7 U 2 V j d G l v b j E v U 2 F s Z U R h d G E x L 0 F 1 d G 9 S Z W 1 v d m V k Q 2 9 s d W 1 u c z E u e 0 N v b H V t b j E 1 L D E 0 f S Z x d W 9 0 O y w m c X V v d D t T Z W N 0 a W 9 u M S 9 T Y W x l R G F 0 Y T E v Q X V 0 b 1 J l b W 9 2 Z W R D b 2 x 1 b W 5 z M S 5 7 Q 2 9 s d W 1 u M T Y s M T V 9 J n F 1 b 3 Q 7 L C Z x d W 9 0 O 1 N l Y 3 R p b 2 4 x L 1 N h b G V E Y X R h M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E Y X R h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R G F 0 Y T E v U 2 F s Z U R h d G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U R h d G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E Y X R h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E g Z 3 a W V X T q a i D w v N X c s H A A A A A A I A A A A A A B B m A A A A A Q A A I A A A A P G 9 y I e p R p E i 3 w V 0 i F C X g W x w p t k n F k f x c I 9 g M / F d y E 9 B A A A A A A 6 A A A A A A g A A I A A A A G E n F Q t e i M / t 6 2 G V I a K 6 f s a U 4 T v c m b g P 4 v X B g n s h G y g u U A A A A B v Y O D S S B L a N I R p T 7 6 3 l K b Z T V V x m p C j D N x i v S T W 0 C C 9 e 0 n o J p N u M t 6 n R 3 y W E 7 a V 9 K x j o e d Z D S 0 E + Y D g H y 1 n F + 1 Q g C Y s 0 o K L 6 H F F Q Q V L o o r m Z Q A A A A D 4 R W D 2 + b N S X a K l K T L d 7 2 m l S T l z 1 6 Y Y j T v 6 0 G U Y M p 3 s Y 7 H X w Q 6 e h 4 A S t r s T j H n r k 4 n h S B f 5 a G S V 0 c e Y h 3 9 I b E z c = < / D a t a M a s h u p > 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customXml/itemProps2.xml><?xml version="1.0" encoding="utf-8"?>
<ds:datastoreItem xmlns:ds="http://schemas.openxmlformats.org/officeDocument/2006/customXml" ds:itemID="{1BF28572-65A5-4829-AF36-4F728CB31E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SaleData1</vt:lpstr>
      <vt:lpstr>SalesData2</vt:lpstr>
      <vt:lpstr>Pivot table</vt:lpstr>
      <vt:lpstr>Sheet3</vt:lpstr>
      <vt:lpstr>Sheet2</vt:lpstr>
      <vt:lpstr>sort&amp;filt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Pravi Anand</cp:lastModifiedBy>
  <dcterms:created xsi:type="dcterms:W3CDTF">2004-05-01T18:16:56Z</dcterms:created>
  <dcterms:modified xsi:type="dcterms:W3CDTF">2024-10-21T14:44:54Z</dcterms:modified>
  <cp:category>Excel</cp:category>
</cp:coreProperties>
</file>