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ata Science\Jupyter\Notes\ML\Algorithms\Linear Regression\LR with Excel\"/>
    </mc:Choice>
  </mc:AlternateContent>
  <xr:revisionPtr revIDLastSave="0" documentId="13_ncr:1_{DF3CDC57-00F0-4729-BF36-AD4109218B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LS_L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35" i="1" s="1"/>
  <c r="F33" i="1"/>
  <c r="S7" i="1"/>
  <c r="S8" i="1"/>
  <c r="S9" i="1"/>
  <c r="S10" i="1"/>
  <c r="S11" i="1"/>
  <c r="S12" i="1"/>
  <c r="S13" i="1"/>
  <c r="S14" i="1"/>
  <c r="S6" i="1"/>
  <c r="R7" i="1"/>
  <c r="R8" i="1"/>
  <c r="R9" i="1"/>
  <c r="R10" i="1"/>
  <c r="R11" i="1"/>
  <c r="R12" i="1"/>
  <c r="R13" i="1"/>
  <c r="R14" i="1"/>
  <c r="R6" i="1"/>
  <c r="Q7" i="1"/>
  <c r="Q8" i="1"/>
  <c r="Q9" i="1"/>
  <c r="Q10" i="1"/>
  <c r="Q11" i="1"/>
  <c r="Q12" i="1"/>
  <c r="Q13" i="1"/>
  <c r="Q14" i="1"/>
  <c r="Q6" i="1"/>
  <c r="F32" i="1"/>
  <c r="W7" i="1"/>
  <c r="W8" i="1"/>
  <c r="W9" i="1"/>
  <c r="W10" i="1"/>
  <c r="W11" i="1"/>
  <c r="W12" i="1"/>
  <c r="W13" i="1"/>
  <c r="W14" i="1"/>
  <c r="W6" i="1"/>
  <c r="F25" i="1"/>
  <c r="N7" i="1" s="1"/>
  <c r="F24" i="1"/>
  <c r="M14" i="1" s="1"/>
  <c r="P14" i="1" s="1"/>
  <c r="M9" i="1" l="1"/>
  <c r="P9" i="1" s="1"/>
  <c r="N10" i="1"/>
  <c r="M8" i="1"/>
  <c r="P8" i="1" s="1"/>
  <c r="N9" i="1"/>
  <c r="M13" i="1"/>
  <c r="P13" i="1" s="1"/>
  <c r="M12" i="1"/>
  <c r="N13" i="1"/>
  <c r="M11" i="1"/>
  <c r="P11" i="1" s="1"/>
  <c r="N12" i="1"/>
  <c r="M10" i="1"/>
  <c r="P10" i="1" s="1"/>
  <c r="N11" i="1"/>
  <c r="M6" i="1"/>
  <c r="M7" i="1"/>
  <c r="N8" i="1"/>
  <c r="N14" i="1"/>
  <c r="O14" i="1" s="1"/>
  <c r="N6" i="1"/>
  <c r="O12" i="1" l="1"/>
  <c r="P12" i="1"/>
  <c r="O7" i="1"/>
  <c r="P7" i="1"/>
  <c r="O6" i="1"/>
  <c r="P6" i="1"/>
  <c r="O13" i="1"/>
  <c r="O8" i="1"/>
  <c r="O9" i="1"/>
  <c r="O10" i="1"/>
  <c r="O11" i="1"/>
  <c r="O15" i="1" l="1"/>
  <c r="P15" i="1"/>
  <c r="F27" i="1" l="1"/>
  <c r="F28" i="1" s="1"/>
</calcChain>
</file>

<file path=xl/sharedStrings.xml><?xml version="1.0" encoding="utf-8"?>
<sst xmlns="http://schemas.openxmlformats.org/spreadsheetml/2006/main" count="40" uniqueCount="29">
  <si>
    <t>Exp Yrs, Xi</t>
  </si>
  <si>
    <t>Salary in Rs, Yi</t>
  </si>
  <si>
    <t>Xm</t>
  </si>
  <si>
    <t>Ym</t>
  </si>
  <si>
    <t>Xi - Xm</t>
  </si>
  <si>
    <t>Yi - Ym</t>
  </si>
  <si>
    <t>(Xi-Xm)(Yi-Ym)</t>
  </si>
  <si>
    <t>m</t>
  </si>
  <si>
    <t>Mean of X and Y</t>
  </si>
  <si>
    <t>Xi</t>
  </si>
  <si>
    <t>Yi</t>
  </si>
  <si>
    <t>(Xi - Xm)^2</t>
  </si>
  <si>
    <t>b</t>
  </si>
  <si>
    <t>Equation of line,yp = 4.8*X + 9.18</t>
  </si>
  <si>
    <t>Training</t>
  </si>
  <si>
    <t>Y_pred</t>
  </si>
  <si>
    <t>Training Dataset</t>
  </si>
  <si>
    <t>Predictions to be made</t>
  </si>
  <si>
    <t>-</t>
  </si>
  <si>
    <t>Predictions</t>
  </si>
  <si>
    <t>X_pred</t>
  </si>
  <si>
    <t>R2</t>
  </si>
  <si>
    <t>SSE</t>
  </si>
  <si>
    <t>error</t>
  </si>
  <si>
    <t>Error_Sq</t>
  </si>
  <si>
    <t>MSE</t>
  </si>
  <si>
    <t>No of Sample, N</t>
  </si>
  <si>
    <t>RMSE</t>
  </si>
  <si>
    <t>Performance of OLS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</si>
</sst>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Excel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OLS_LR!$K$6:$K$14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8</c:v>
                </c:pt>
                <c:pt idx="5">
                  <c:v>16</c:v>
                </c:pt>
                <c:pt idx="6">
                  <c:v>11</c:v>
                </c:pt>
                <c:pt idx="7">
                  <c:v>1</c:v>
                </c:pt>
                <c:pt idx="8">
                  <c:v>9</c:v>
                </c:pt>
              </c:numCache>
            </c:numRef>
          </c:xVal>
          <c:yVal>
            <c:numRef>
              <c:f>OLS_LR!$L$6:$L$14</c:f>
              <c:numCache>
                <c:formatCode>General</c:formatCode>
                <c:ptCount val="9"/>
                <c:pt idx="0">
                  <c:v>15</c:v>
                </c:pt>
                <c:pt idx="1">
                  <c:v>28</c:v>
                </c:pt>
                <c:pt idx="2">
                  <c:v>42</c:v>
                </c:pt>
                <c:pt idx="3">
                  <c:v>64</c:v>
                </c:pt>
                <c:pt idx="4">
                  <c:v>50</c:v>
                </c:pt>
                <c:pt idx="5">
                  <c:v>90</c:v>
                </c:pt>
                <c:pt idx="6">
                  <c:v>58</c:v>
                </c:pt>
                <c:pt idx="7">
                  <c:v>8</c:v>
                </c:pt>
                <c:pt idx="8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F-451B-B4F3-949DE416CB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55925615"/>
        <c:axId val="855930607"/>
      </c:scatterChart>
      <c:valAx>
        <c:axId val="8559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0607"/>
        <c:crosses val="autoZero"/>
        <c:crossBetween val="midCat"/>
      </c:valAx>
      <c:valAx>
        <c:axId val="8559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2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53340</xdr:rowOff>
    </xdr:from>
    <xdr:to>
      <xdr:col>6</xdr:col>
      <xdr:colOff>441960</xdr:colOff>
      <xdr:row>6</xdr:row>
      <xdr:rowOff>304800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75A7D-22F7-7685-62D8-8DAC32801DBA}"/>
            </a:ext>
          </a:extLst>
        </xdr:cNvPr>
        <xdr:cNvSpPr/>
      </xdr:nvSpPr>
      <xdr:spPr>
        <a:xfrm>
          <a:off x="609600" y="419100"/>
          <a:ext cx="3909060" cy="982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latin typeface="Book Antiqua" panose="02040602050305030304" pitchFamily="18" charset="0"/>
            </a:rPr>
            <a:t>Problem</a:t>
          </a:r>
          <a:r>
            <a:rPr lang="en-IN" sz="1200" baseline="0">
              <a:latin typeface="Book Antiqua" panose="02040602050305030304" pitchFamily="18" charset="0"/>
            </a:rPr>
            <a:t> Statement:</a:t>
          </a:r>
          <a:endParaRPr lang="en-IN" sz="1200">
            <a:latin typeface="Book Antiqua" panose="02040602050305030304" pitchFamily="18" charset="0"/>
          </a:endParaRPr>
        </a:p>
        <a:p>
          <a:pPr algn="l"/>
          <a:r>
            <a:rPr lang="en-IN" sz="1200">
              <a:latin typeface="Book Antiqua" panose="02040602050305030304" pitchFamily="18" charset="0"/>
            </a:rPr>
            <a:t>Use Ordinary least square linear regression</a:t>
          </a:r>
          <a:r>
            <a:rPr lang="en-IN" sz="1200" baseline="0">
              <a:latin typeface="Book Antiqua" panose="02040602050305030304" pitchFamily="18" charset="0"/>
            </a:rPr>
            <a:t> to determine the equation of regression line manually and verify the same by using excel function/ graph.</a:t>
          </a:r>
          <a:endParaRPr lang="en-IN" sz="1200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3</xdr:col>
      <xdr:colOff>53340</xdr:colOff>
      <xdr:row>8</xdr:row>
      <xdr:rowOff>22860</xdr:rowOff>
    </xdr:from>
    <xdr:to>
      <xdr:col>8</xdr:col>
      <xdr:colOff>525780</xdr:colOff>
      <xdr:row>18</xdr:row>
      <xdr:rowOff>143435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5B23992-65D4-4577-9ADE-8760724539F2}"/>
            </a:ext>
          </a:extLst>
        </xdr:cNvPr>
        <xdr:cNvSpPr/>
      </xdr:nvSpPr>
      <xdr:spPr>
        <a:xfrm>
          <a:off x="2303481" y="1457213"/>
          <a:ext cx="4354158" cy="19135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latin typeface="Book Antiqua" panose="02040602050305030304" pitchFamily="18" charset="0"/>
            </a:rPr>
            <a:t>Equations:</a:t>
          </a:r>
        </a:p>
        <a:p>
          <a:pPr algn="l"/>
          <a:r>
            <a:rPr lang="en-IN" sz="1200">
              <a:latin typeface="Book Antiqua" panose="02040602050305030304" pitchFamily="18" charset="0"/>
            </a:rPr>
            <a:t>Equation of line,</a:t>
          </a:r>
          <a:r>
            <a:rPr lang="en-IN" sz="1200" baseline="0">
              <a:latin typeface="Book Antiqua" panose="02040602050305030304" pitchFamily="18" charset="0"/>
            </a:rPr>
            <a:t> y = m*x + b</a:t>
          </a:r>
        </a:p>
        <a:p>
          <a:pPr algn="l"/>
          <a:r>
            <a:rPr lang="en-IN" sz="1200" baseline="0">
              <a:latin typeface="Book Antiqua" panose="02040602050305030304" pitchFamily="18" charset="0"/>
            </a:rPr>
            <a:t>slope, m = sum[ (xi - xm)*(yi - ym) / (xi - xm)^2]</a:t>
          </a:r>
        </a:p>
        <a:p>
          <a:pPr algn="l"/>
          <a:r>
            <a:rPr lang="en-IN" sz="1200">
              <a:latin typeface="Book Antiqua" panose="02040602050305030304" pitchFamily="18" charset="0"/>
            </a:rPr>
            <a:t>intercept, b = Ym - m*Xm</a:t>
          </a:r>
        </a:p>
        <a:p>
          <a:pPr algn="l"/>
          <a:r>
            <a:rPr lang="en-IN" sz="1200">
              <a:latin typeface="Book Antiqua" panose="02040602050305030304" pitchFamily="18" charset="0"/>
            </a:rPr>
            <a:t>R2</a:t>
          </a:r>
          <a:r>
            <a:rPr lang="en-IN" sz="1200" baseline="0">
              <a:latin typeface="Book Antiqua" panose="02040602050305030304" pitchFamily="18" charset="0"/>
            </a:rPr>
            <a:t> = 1 - [(Yp - Ym)^2/(Y-Ym)^2]  or Excel func RSQ</a:t>
          </a:r>
        </a:p>
        <a:p>
          <a:pPr algn="l"/>
          <a:r>
            <a:rPr lang="en-IN" sz="1200" baseline="0">
              <a:latin typeface="Book Antiqua" panose="02040602050305030304" pitchFamily="18" charset="0"/>
            </a:rPr>
            <a:t>SSE = (Yi - Y_pred)^2</a:t>
          </a:r>
        </a:p>
        <a:p>
          <a:pPr algn="l"/>
          <a:r>
            <a:rPr lang="en-IN" sz="1200" baseline="0">
              <a:latin typeface="Book Antiqua" panose="02040602050305030304" pitchFamily="18" charset="0"/>
            </a:rPr>
            <a:t>MSE = SSE/N</a:t>
          </a:r>
        </a:p>
        <a:p>
          <a:pPr algn="l"/>
          <a:endParaRPr lang="en-IN" sz="1200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10</xdr:col>
      <xdr:colOff>580465</xdr:colOff>
      <xdr:row>19</xdr:row>
      <xdr:rowOff>172122</xdr:rowOff>
    </xdr:from>
    <xdr:to>
      <xdr:col>17</xdr:col>
      <xdr:colOff>580465</xdr:colOff>
      <xdr:row>34</xdr:row>
      <xdr:rowOff>172122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6D644-BB80-C8E6-6816-B18A2314B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35"/>
  <sheetViews>
    <sheetView tabSelected="1" zoomScale="85" zoomScaleNormal="85" workbookViewId="0">
      <selection activeCell="N19" sqref="N19"/>
    </sheetView>
  </sheetViews>
  <sheetFormatPr defaultRowHeight="14.4" x14ac:dyDescent="0.3"/>
  <cols>
    <col min="2" max="2" width="11.44140625" customWidth="1"/>
    <col min="3" max="3" width="12.44140625" customWidth="1"/>
    <col min="5" max="5" width="15.6640625" bestFit="1" customWidth="1"/>
    <col min="6" max="6" width="14.5546875" bestFit="1" customWidth="1"/>
    <col min="7" max="7" width="8.6640625" customWidth="1"/>
    <col min="15" max="15" width="12.5546875" bestFit="1" customWidth="1"/>
    <col min="16" max="16" width="9.6640625" bestFit="1" customWidth="1"/>
    <col min="19" max="19" width="8.88671875" style="1"/>
  </cols>
  <sheetData>
    <row r="4" spans="2:23" x14ac:dyDescent="0.3">
      <c r="K4" s="17" t="s">
        <v>14</v>
      </c>
      <c r="L4" s="17"/>
      <c r="M4" s="17"/>
      <c r="N4" s="17"/>
      <c r="O4" s="17"/>
      <c r="P4" s="17"/>
      <c r="Q4" s="17"/>
      <c r="R4" s="17"/>
      <c r="S4" s="17"/>
      <c r="V4" s="6" t="s">
        <v>19</v>
      </c>
      <c r="W4" s="7"/>
    </row>
    <row r="5" spans="2:23" x14ac:dyDescent="0.3">
      <c r="K5" s="18" t="s">
        <v>9</v>
      </c>
      <c r="L5" s="18" t="s">
        <v>10</v>
      </c>
      <c r="M5" s="14" t="s">
        <v>4</v>
      </c>
      <c r="N5" s="14" t="s">
        <v>5</v>
      </c>
      <c r="O5" s="12" t="s">
        <v>6</v>
      </c>
      <c r="P5" s="14" t="s">
        <v>11</v>
      </c>
      <c r="Q5" s="14" t="s">
        <v>15</v>
      </c>
      <c r="R5" s="14" t="s">
        <v>23</v>
      </c>
      <c r="S5" s="14" t="s">
        <v>24</v>
      </c>
      <c r="V5" s="3" t="s">
        <v>20</v>
      </c>
      <c r="W5" s="5" t="s">
        <v>15</v>
      </c>
    </row>
    <row r="6" spans="2:23" x14ac:dyDescent="0.3">
      <c r="K6" s="18">
        <v>2</v>
      </c>
      <c r="L6" s="18">
        <v>15</v>
      </c>
      <c r="M6" s="11">
        <f>(K6-$F$24)</f>
        <v>-5.5555555555555554</v>
      </c>
      <c r="N6" s="11">
        <f>(L6-$F$25)</f>
        <v>-30.444444444444443</v>
      </c>
      <c r="O6" s="9">
        <f>M6*N6</f>
        <v>169.1358024691358</v>
      </c>
      <c r="P6" s="9">
        <f>M6^2</f>
        <v>30.864197530864196</v>
      </c>
      <c r="Q6" s="14">
        <f>4.8*K6+9.18</f>
        <v>18.78</v>
      </c>
      <c r="R6" s="13">
        <f>(L6-Q6)</f>
        <v>-3.7800000000000011</v>
      </c>
      <c r="S6" s="9">
        <f>R6^2</f>
        <v>14.288400000000008</v>
      </c>
      <c r="V6" s="4">
        <v>4</v>
      </c>
      <c r="W6" s="5">
        <f>4.8*V6+9.18</f>
        <v>28.38</v>
      </c>
    </row>
    <row r="7" spans="2:23" x14ac:dyDescent="0.3">
      <c r="K7" s="18">
        <v>3</v>
      </c>
      <c r="L7" s="18">
        <v>28</v>
      </c>
      <c r="M7" s="11">
        <f>(K7-$F$24)</f>
        <v>-4.5555555555555554</v>
      </c>
      <c r="N7" s="11">
        <f>(L7-$F$25)</f>
        <v>-17.444444444444443</v>
      </c>
      <c r="O7" s="9">
        <f t="shared" ref="O7:O14" si="0">M7*N7</f>
        <v>79.469135802469125</v>
      </c>
      <c r="P7" s="9">
        <f t="shared" ref="P7:P14" si="1">M7^2</f>
        <v>20.753086419753085</v>
      </c>
      <c r="Q7" s="14">
        <f t="shared" ref="Q7:Q14" si="2">4.8*K7+9.18</f>
        <v>23.58</v>
      </c>
      <c r="R7" s="13">
        <f t="shared" ref="R7:R14" si="3">(L7-Q7)</f>
        <v>4.4200000000000017</v>
      </c>
      <c r="S7" s="9">
        <f t="shared" ref="S7:S14" si="4">R7^2</f>
        <v>19.536400000000015</v>
      </c>
      <c r="V7" s="4">
        <v>4.5</v>
      </c>
      <c r="W7" s="5">
        <f t="shared" ref="W7:W14" si="5">4.8*V7+9.18</f>
        <v>30.779999999999998</v>
      </c>
    </row>
    <row r="8" spans="2:23" x14ac:dyDescent="0.3">
      <c r="K8" s="18">
        <v>5</v>
      </c>
      <c r="L8" s="18">
        <v>42</v>
      </c>
      <c r="M8" s="11">
        <f>(K8-$F$24)</f>
        <v>-2.5555555555555554</v>
      </c>
      <c r="N8" s="11">
        <f>(L8-$F$25)</f>
        <v>-3.4444444444444429</v>
      </c>
      <c r="O8" s="9">
        <f t="shared" si="0"/>
        <v>8.8024691358024647</v>
      </c>
      <c r="P8" s="9">
        <f t="shared" si="1"/>
        <v>6.530864197530863</v>
      </c>
      <c r="Q8" s="14">
        <f t="shared" si="2"/>
        <v>33.18</v>
      </c>
      <c r="R8" s="13">
        <f t="shared" si="3"/>
        <v>8.82</v>
      </c>
      <c r="S8" s="9">
        <f t="shared" si="4"/>
        <v>77.792400000000001</v>
      </c>
      <c r="V8" s="4">
        <v>5.5</v>
      </c>
      <c r="W8" s="5">
        <f t="shared" si="5"/>
        <v>35.58</v>
      </c>
    </row>
    <row r="9" spans="2:23" x14ac:dyDescent="0.3">
      <c r="B9" s="6" t="s">
        <v>16</v>
      </c>
      <c r="C9" s="7"/>
      <c r="K9" s="18">
        <v>13</v>
      </c>
      <c r="L9" s="18">
        <v>64</v>
      </c>
      <c r="M9" s="11">
        <f>(K9-$F$24)</f>
        <v>5.4444444444444446</v>
      </c>
      <c r="N9" s="11">
        <f>(L9-$F$25)</f>
        <v>18.555555555555557</v>
      </c>
      <c r="O9" s="9">
        <f t="shared" si="0"/>
        <v>101.0246913580247</v>
      </c>
      <c r="P9" s="9">
        <f t="shared" si="1"/>
        <v>29.641975308641978</v>
      </c>
      <c r="Q9" s="14">
        <f t="shared" si="2"/>
        <v>71.58</v>
      </c>
      <c r="R9" s="13">
        <f t="shared" si="3"/>
        <v>-7.5799999999999983</v>
      </c>
      <c r="S9" s="9">
        <f t="shared" si="4"/>
        <v>57.456399999999974</v>
      </c>
      <c r="V9" s="4">
        <v>6</v>
      </c>
      <c r="W9" s="5">
        <f t="shared" si="5"/>
        <v>37.979999999999997</v>
      </c>
    </row>
    <row r="10" spans="2:23" x14ac:dyDescent="0.3">
      <c r="B10" s="4" t="s">
        <v>0</v>
      </c>
      <c r="C10" s="4" t="s">
        <v>1</v>
      </c>
      <c r="K10" s="18">
        <v>8</v>
      </c>
      <c r="L10" s="18">
        <v>50</v>
      </c>
      <c r="M10" s="11">
        <f>(K10-$F$24)</f>
        <v>0.44444444444444464</v>
      </c>
      <c r="N10" s="11">
        <f>(L10-$F$25)</f>
        <v>4.5555555555555571</v>
      </c>
      <c r="O10" s="9">
        <f t="shared" si="0"/>
        <v>2.0246913580246928</v>
      </c>
      <c r="P10" s="9">
        <f t="shared" si="1"/>
        <v>0.19753086419753105</v>
      </c>
      <c r="Q10" s="14">
        <f t="shared" si="2"/>
        <v>47.58</v>
      </c>
      <c r="R10" s="13">
        <f t="shared" si="3"/>
        <v>2.4200000000000017</v>
      </c>
      <c r="S10" s="9">
        <f t="shared" si="4"/>
        <v>5.8564000000000078</v>
      </c>
      <c r="V10" s="4">
        <v>7.5</v>
      </c>
      <c r="W10" s="5">
        <f t="shared" si="5"/>
        <v>45.18</v>
      </c>
    </row>
    <row r="11" spans="2:23" x14ac:dyDescent="0.3">
      <c r="B11" s="4">
        <v>2</v>
      </c>
      <c r="C11" s="4">
        <v>15</v>
      </c>
      <c r="K11" s="18">
        <v>16</v>
      </c>
      <c r="L11" s="18">
        <v>90</v>
      </c>
      <c r="M11" s="11">
        <f>(K11-$F$24)</f>
        <v>8.4444444444444446</v>
      </c>
      <c r="N11" s="11">
        <f>(L11-$F$25)</f>
        <v>44.555555555555557</v>
      </c>
      <c r="O11" s="9">
        <f t="shared" si="0"/>
        <v>376.24691358024694</v>
      </c>
      <c r="P11" s="9">
        <f t="shared" si="1"/>
        <v>71.308641975308646</v>
      </c>
      <c r="Q11" s="14">
        <f t="shared" si="2"/>
        <v>85.97999999999999</v>
      </c>
      <c r="R11" s="13">
        <f t="shared" si="3"/>
        <v>4.0200000000000102</v>
      </c>
      <c r="S11" s="9">
        <f t="shared" si="4"/>
        <v>16.160400000000081</v>
      </c>
      <c r="V11" s="4">
        <v>9</v>
      </c>
      <c r="W11" s="5">
        <f t="shared" si="5"/>
        <v>52.379999999999995</v>
      </c>
    </row>
    <row r="12" spans="2:23" x14ac:dyDescent="0.3">
      <c r="B12" s="4">
        <v>3</v>
      </c>
      <c r="C12" s="4">
        <v>28</v>
      </c>
      <c r="K12" s="18">
        <v>11</v>
      </c>
      <c r="L12" s="18">
        <v>58</v>
      </c>
      <c r="M12" s="11">
        <f>(K12-$F$24)</f>
        <v>3.4444444444444446</v>
      </c>
      <c r="N12" s="11">
        <f>(L12-$F$25)</f>
        <v>12.555555555555557</v>
      </c>
      <c r="O12" s="9">
        <f t="shared" si="0"/>
        <v>43.246913580246918</v>
      </c>
      <c r="P12" s="9">
        <f t="shared" si="1"/>
        <v>11.8641975308642</v>
      </c>
      <c r="Q12" s="14">
        <f t="shared" si="2"/>
        <v>61.98</v>
      </c>
      <c r="R12" s="13">
        <f t="shared" si="3"/>
        <v>-3.9799999999999969</v>
      </c>
      <c r="S12" s="9">
        <f t="shared" si="4"/>
        <v>15.840399999999976</v>
      </c>
      <c r="V12" s="4">
        <v>10</v>
      </c>
      <c r="W12" s="5">
        <f t="shared" si="5"/>
        <v>57.18</v>
      </c>
    </row>
    <row r="13" spans="2:23" x14ac:dyDescent="0.3">
      <c r="B13" s="4">
        <v>5</v>
      </c>
      <c r="C13" s="4">
        <v>42</v>
      </c>
      <c r="K13" s="18">
        <v>1</v>
      </c>
      <c r="L13" s="18">
        <v>8</v>
      </c>
      <c r="M13" s="11">
        <f>(K13-$F$24)</f>
        <v>-6.5555555555555554</v>
      </c>
      <c r="N13" s="11">
        <f>(L13-$F$25)</f>
        <v>-37.444444444444443</v>
      </c>
      <c r="O13" s="9">
        <f t="shared" si="0"/>
        <v>245.46913580246911</v>
      </c>
      <c r="P13" s="9">
        <f t="shared" si="1"/>
        <v>42.975308641975303</v>
      </c>
      <c r="Q13" s="14">
        <f t="shared" si="2"/>
        <v>13.98</v>
      </c>
      <c r="R13" s="13">
        <f t="shared" si="3"/>
        <v>-5.98</v>
      </c>
      <c r="S13" s="9">
        <f t="shared" si="4"/>
        <v>35.760400000000004</v>
      </c>
      <c r="V13" s="4">
        <v>14</v>
      </c>
      <c r="W13" s="5">
        <f t="shared" si="5"/>
        <v>76.38</v>
      </c>
    </row>
    <row r="14" spans="2:23" x14ac:dyDescent="0.3">
      <c r="B14" s="4">
        <v>13</v>
      </c>
      <c r="C14" s="4">
        <v>64</v>
      </c>
      <c r="K14" s="18">
        <v>9</v>
      </c>
      <c r="L14" s="18">
        <v>54</v>
      </c>
      <c r="M14" s="11">
        <f>(K14-$F$24)</f>
        <v>1.4444444444444446</v>
      </c>
      <c r="N14" s="11">
        <f>(L14-$F$25)</f>
        <v>8.5555555555555571</v>
      </c>
      <c r="O14" s="9">
        <f t="shared" si="0"/>
        <v>12.358024691358029</v>
      </c>
      <c r="P14" s="9">
        <f t="shared" si="1"/>
        <v>2.0864197530864201</v>
      </c>
      <c r="Q14" s="14">
        <f t="shared" si="2"/>
        <v>52.379999999999995</v>
      </c>
      <c r="R14" s="13">
        <f t="shared" si="3"/>
        <v>1.6200000000000045</v>
      </c>
      <c r="S14" s="9">
        <f t="shared" si="4"/>
        <v>2.6244000000000147</v>
      </c>
      <c r="V14" s="4">
        <v>12</v>
      </c>
      <c r="W14" s="5">
        <f t="shared" si="5"/>
        <v>66.78</v>
      </c>
    </row>
    <row r="15" spans="2:23" x14ac:dyDescent="0.3">
      <c r="B15" s="4">
        <v>8</v>
      </c>
      <c r="C15" s="4">
        <v>50</v>
      </c>
      <c r="O15" s="2">
        <f>SUM(O6:O14)</f>
        <v>1037.7777777777776</v>
      </c>
      <c r="P15" s="2">
        <f>SUM(P6:P14)</f>
        <v>216.22222222222223</v>
      </c>
    </row>
    <row r="16" spans="2:23" x14ac:dyDescent="0.3">
      <c r="B16" s="4">
        <v>16</v>
      </c>
      <c r="C16" s="4">
        <v>90</v>
      </c>
    </row>
    <row r="17" spans="2:7" x14ac:dyDescent="0.3">
      <c r="B17" s="4">
        <v>11</v>
      </c>
      <c r="C17" s="4">
        <v>58</v>
      </c>
    </row>
    <row r="18" spans="2:7" x14ac:dyDescent="0.3">
      <c r="B18" s="4">
        <v>1</v>
      </c>
      <c r="C18" s="4">
        <v>8</v>
      </c>
    </row>
    <row r="19" spans="2:7" x14ac:dyDescent="0.3">
      <c r="B19" s="4">
        <v>9</v>
      </c>
      <c r="C19" s="4">
        <v>54</v>
      </c>
    </row>
    <row r="21" spans="2:7" x14ac:dyDescent="0.3">
      <c r="B21" s="6" t="s">
        <v>17</v>
      </c>
      <c r="C21" s="7"/>
      <c r="E21" s="15" t="s">
        <v>28</v>
      </c>
      <c r="F21" s="15"/>
      <c r="G21" s="15"/>
    </row>
    <row r="22" spans="2:7" x14ac:dyDescent="0.3">
      <c r="B22" s="4" t="s">
        <v>0</v>
      </c>
      <c r="C22" s="4" t="s">
        <v>1</v>
      </c>
      <c r="E22" s="12" t="s">
        <v>26</v>
      </c>
      <c r="F22" s="13">
        <v>9</v>
      </c>
      <c r="G22" s="12"/>
    </row>
    <row r="23" spans="2:7" x14ac:dyDescent="0.3">
      <c r="B23" s="4">
        <v>4</v>
      </c>
      <c r="C23" s="4" t="s">
        <v>18</v>
      </c>
      <c r="E23" s="14" t="s">
        <v>8</v>
      </c>
      <c r="F23" s="14"/>
      <c r="G23" s="12"/>
    </row>
    <row r="24" spans="2:7" x14ac:dyDescent="0.3">
      <c r="B24" s="4">
        <v>4.5</v>
      </c>
      <c r="C24" s="4" t="s">
        <v>18</v>
      </c>
      <c r="E24" s="8" t="s">
        <v>2</v>
      </c>
      <c r="F24" s="9">
        <f>AVERAGE(B11:B19)</f>
        <v>7.5555555555555554</v>
      </c>
      <c r="G24" s="12"/>
    </row>
    <row r="25" spans="2:7" x14ac:dyDescent="0.3">
      <c r="B25" s="4">
        <v>5.5</v>
      </c>
      <c r="C25" s="4" t="s">
        <v>18</v>
      </c>
      <c r="E25" s="8" t="s">
        <v>3</v>
      </c>
      <c r="F25" s="9">
        <f>AVERAGE(C11:C19)</f>
        <v>45.444444444444443</v>
      </c>
      <c r="G25" s="12"/>
    </row>
    <row r="26" spans="2:7" x14ac:dyDescent="0.3">
      <c r="B26" s="4">
        <v>6</v>
      </c>
      <c r="C26" s="4" t="s">
        <v>18</v>
      </c>
      <c r="E26" s="12"/>
      <c r="F26" s="12"/>
      <c r="G26" s="12"/>
    </row>
    <row r="27" spans="2:7" x14ac:dyDescent="0.3">
      <c r="B27" s="4">
        <v>7.5</v>
      </c>
      <c r="C27" s="4" t="s">
        <v>18</v>
      </c>
      <c r="E27" s="10" t="s">
        <v>7</v>
      </c>
      <c r="F27" s="11">
        <f>O15/P15</f>
        <v>4.7995889003083239</v>
      </c>
      <c r="G27" s="12"/>
    </row>
    <row r="28" spans="2:7" x14ac:dyDescent="0.3">
      <c r="B28" s="4">
        <v>9</v>
      </c>
      <c r="C28" s="4" t="s">
        <v>18</v>
      </c>
      <c r="E28" s="10" t="s">
        <v>12</v>
      </c>
      <c r="F28" s="11">
        <f>F25-F27*F24</f>
        <v>9.1808838643371047</v>
      </c>
      <c r="G28" s="12"/>
    </row>
    <row r="29" spans="2:7" ht="14.4" customHeight="1" x14ac:dyDescent="0.3">
      <c r="B29" s="4">
        <v>10</v>
      </c>
      <c r="C29" s="4" t="s">
        <v>18</v>
      </c>
      <c r="E29" s="12"/>
      <c r="F29" s="12"/>
      <c r="G29" s="12"/>
    </row>
    <row r="30" spans="2:7" ht="14.4" customHeight="1" x14ac:dyDescent="0.3">
      <c r="B30" s="4">
        <v>14</v>
      </c>
      <c r="C30" s="4" t="s">
        <v>18</v>
      </c>
      <c r="E30" s="16" t="s">
        <v>13</v>
      </c>
      <c r="F30" s="16"/>
      <c r="G30" s="16"/>
    </row>
    <row r="31" spans="2:7" ht="15.6" x14ac:dyDescent="0.3">
      <c r="B31" s="4">
        <v>12</v>
      </c>
      <c r="C31" s="4" t="s">
        <v>18</v>
      </c>
      <c r="E31" s="16"/>
      <c r="F31" s="16"/>
      <c r="G31" s="16"/>
    </row>
    <row r="32" spans="2:7" x14ac:dyDescent="0.3">
      <c r="E32" s="12" t="s">
        <v>21</v>
      </c>
      <c r="F32" s="9">
        <f>RSQ(L6:L14,K6:K14)</f>
        <v>0.95306064139977342</v>
      </c>
      <c r="G32" s="12"/>
    </row>
    <row r="33" spans="5:7" x14ac:dyDescent="0.3">
      <c r="E33" s="12" t="s">
        <v>22</v>
      </c>
      <c r="F33" s="9">
        <f>SUM(S6:S14)</f>
        <v>245.3156000000001</v>
      </c>
      <c r="G33" s="12"/>
    </row>
    <row r="34" spans="5:7" x14ac:dyDescent="0.3">
      <c r="E34" s="12" t="s">
        <v>25</v>
      </c>
      <c r="F34" s="9">
        <f>F33/F22</f>
        <v>27.257288888888901</v>
      </c>
      <c r="G34" s="12"/>
    </row>
    <row r="35" spans="5:7" x14ac:dyDescent="0.3">
      <c r="E35" s="12" t="s">
        <v>27</v>
      </c>
      <c r="F35" s="9">
        <f>SQRT(F34)</f>
        <v>5.2208513567127062</v>
      </c>
      <c r="G35" s="12"/>
    </row>
  </sheetData>
  <mergeCells count="5">
    <mergeCell ref="V4:W4"/>
    <mergeCell ref="B21:C21"/>
    <mergeCell ref="E21:G21"/>
    <mergeCell ref="K4:S4"/>
    <mergeCell ref="B9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OLS_LR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Swami</cp:lastModifiedBy>
  <dcterms:created xsi:type="dcterms:W3CDTF">2015-06-05T18:17:20Z</dcterms:created>
  <dcterms:modified xsi:type="dcterms:W3CDTF">2022-06-06T15:35:00Z</dcterms:modified>
</cp:coreProperties>
</file>