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IT DA 344S34\COURSE 1 EXCEL\PRACTICE FILE FOR HOMEWORK GIVEN BY SIR\PRACTICE FILE OF ASSIGNMENTS\"/>
    </mc:Choice>
  </mc:AlternateContent>
  <xr:revisionPtr revIDLastSave="0" documentId="13_ncr:1_{449739FA-4F8B-40BD-A817-957EA91E58D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1" sheetId="1" r:id="rId1"/>
    <sheet name="Task 1" sheetId="2" r:id="rId2"/>
    <sheet name="Task 2" sheetId="3" r:id="rId3"/>
    <sheet name="Task 3" sheetId="4" r:id="rId4"/>
    <sheet name="Task 4" sheetId="5" r:id="rId5"/>
  </sheets>
  <definedNames>
    <definedName name="_xlnm._FilterDatabase" localSheetId="0" hidden="1">Sheet1!$B$1:$B$63</definedName>
    <definedName name="_xlnm._FilterDatabase" localSheetId="1" hidden="1">'Task 1'!$B$1:$D$63</definedName>
    <definedName name="_xlnm._FilterDatabase" localSheetId="2" hidden="1">'Task 2'!$B$1:$D$63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2" i="5"/>
  <c r="F3" i="5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2" i="4"/>
  <c r="J14" i="3"/>
  <c r="J13" i="3"/>
  <c r="J12" i="3"/>
  <c r="J11" i="3"/>
  <c r="J10" i="3"/>
  <c r="J9" i="3"/>
  <c r="J8" i="3"/>
  <c r="J7" i="3"/>
  <c r="J6" i="3"/>
  <c r="D36" i="3"/>
  <c r="D27" i="3"/>
  <c r="D34" i="3"/>
  <c r="D37" i="3"/>
  <c r="D26" i="3"/>
  <c r="D9" i="3"/>
  <c r="D28" i="3"/>
  <c r="D22" i="3"/>
  <c r="D43" i="3"/>
  <c r="D29" i="3"/>
  <c r="D38" i="3"/>
  <c r="D30" i="3"/>
  <c r="D31" i="3"/>
  <c r="D35" i="3"/>
  <c r="D32" i="3"/>
  <c r="D14" i="3"/>
  <c r="D39" i="3"/>
  <c r="D42" i="3"/>
  <c r="D10" i="3"/>
  <c r="D15" i="3"/>
  <c r="D16" i="3"/>
  <c r="D17" i="3"/>
  <c r="D11" i="3"/>
  <c r="D45" i="3"/>
  <c r="D23" i="3"/>
  <c r="D3" i="3"/>
  <c r="D4" i="3"/>
  <c r="D5" i="3"/>
  <c r="D24" i="3"/>
  <c r="D46" i="3"/>
  <c r="D18" i="3"/>
  <c r="D19" i="3"/>
  <c r="D6" i="3"/>
  <c r="D7" i="3"/>
  <c r="D44" i="3"/>
  <c r="D20" i="3"/>
  <c r="D8" i="3"/>
  <c r="D12" i="3"/>
  <c r="D21" i="3"/>
  <c r="D13" i="3"/>
  <c r="D25" i="3"/>
  <c r="D40" i="3"/>
  <c r="D41" i="3"/>
  <c r="D33" i="3"/>
  <c r="I25" i="2"/>
  <c r="H23" i="2"/>
  <c r="I24" i="2"/>
  <c r="I23" i="2"/>
  <c r="G24" i="2"/>
  <c r="H25" i="2"/>
  <c r="H24" i="2"/>
  <c r="G25" i="2"/>
  <c r="G23" i="2"/>
  <c r="F5" i="4" l="1"/>
  <c r="F4" i="4"/>
  <c r="F2" i="4"/>
  <c r="F6" i="4" l="1"/>
  <c r="F9" i="4"/>
  <c r="F8" i="4"/>
</calcChain>
</file>

<file path=xl/sharedStrings.xml><?xml version="1.0" encoding="utf-8"?>
<sst xmlns="http://schemas.openxmlformats.org/spreadsheetml/2006/main" count="417" uniqueCount="116">
  <si>
    <t>Student Name</t>
  </si>
  <si>
    <t>University</t>
  </si>
  <si>
    <t>Package Offered</t>
  </si>
  <si>
    <t>Type of Company</t>
  </si>
  <si>
    <t>Student Native Country</t>
  </si>
  <si>
    <t>Prior work Experience in years</t>
  </si>
  <si>
    <t>Domain</t>
  </si>
  <si>
    <t>Passport Number</t>
  </si>
  <si>
    <t>Date of Birth</t>
  </si>
  <si>
    <t>Date of Admission</t>
  </si>
  <si>
    <t>Date of Placement</t>
  </si>
  <si>
    <t>Rudra Verma</t>
  </si>
  <si>
    <t xml:space="preserve">Harvard </t>
  </si>
  <si>
    <t>Finance</t>
  </si>
  <si>
    <t>India</t>
  </si>
  <si>
    <t>F2356145</t>
  </si>
  <si>
    <t>Aayansh Sharma</t>
  </si>
  <si>
    <t>Boston</t>
  </si>
  <si>
    <t xml:space="preserve">Pharmaceutical </t>
  </si>
  <si>
    <t>J4563219</t>
  </si>
  <si>
    <t>Aditya Pandey</t>
  </si>
  <si>
    <t>Washington</t>
  </si>
  <si>
    <t>IT</t>
  </si>
  <si>
    <t>W4526893</t>
  </si>
  <si>
    <t>Dhruv Verma</t>
  </si>
  <si>
    <t>K4578236</t>
  </si>
  <si>
    <t>Veer Patil</t>
  </si>
  <si>
    <t>K4578237</t>
  </si>
  <si>
    <t>Ahmed Shah</t>
  </si>
  <si>
    <t>K4578238</t>
  </si>
  <si>
    <t>Viyaan K</t>
  </si>
  <si>
    <t>K4578239</t>
  </si>
  <si>
    <t>Shivnew Patel</t>
  </si>
  <si>
    <t>K4578240</t>
  </si>
  <si>
    <t>Atharv Mahajan</t>
  </si>
  <si>
    <t>K4578241</t>
  </si>
  <si>
    <t>Ivaan Thakrey</t>
  </si>
  <si>
    <t>K4578242</t>
  </si>
  <si>
    <t>Yuvaan Sheik</t>
  </si>
  <si>
    <t>K4578243</t>
  </si>
  <si>
    <t>Ishaan Verma</t>
  </si>
  <si>
    <t>K4578244</t>
  </si>
  <si>
    <t>Kabir Singh</t>
  </si>
  <si>
    <t>K4578245</t>
  </si>
  <si>
    <t>Arjun Singh</t>
  </si>
  <si>
    <t>Bella Wilson</t>
  </si>
  <si>
    <t>USA</t>
  </si>
  <si>
    <t>Lucus Jones</t>
  </si>
  <si>
    <t>Maya Haris</t>
  </si>
  <si>
    <t>Velentina Clark</t>
  </si>
  <si>
    <t>Robert Anderson</t>
  </si>
  <si>
    <t>Delilah Williams</t>
  </si>
  <si>
    <t>Charles Taylor</t>
  </si>
  <si>
    <t>Anna Perez</t>
  </si>
  <si>
    <t>Ivy Thomas</t>
  </si>
  <si>
    <t>Richard Thompson</t>
  </si>
  <si>
    <t>Claire Abderson</t>
  </si>
  <si>
    <t>Ariana Jackson</t>
  </si>
  <si>
    <t>Serenity Taylor</t>
  </si>
  <si>
    <t>Oliver Smith</t>
  </si>
  <si>
    <t>Ethan S</t>
  </si>
  <si>
    <t>UAE</t>
  </si>
  <si>
    <t>Jacob Williams</t>
  </si>
  <si>
    <t>James Martinez</t>
  </si>
  <si>
    <t>Ruby Wilson</t>
  </si>
  <si>
    <t>Skylar Walker</t>
  </si>
  <si>
    <t>Italy</t>
  </si>
  <si>
    <t>KK45268976</t>
  </si>
  <si>
    <t>Hailey Allen</t>
  </si>
  <si>
    <t>KK45268977</t>
  </si>
  <si>
    <t>Jack Wright</t>
  </si>
  <si>
    <t>KK45268978</t>
  </si>
  <si>
    <t>Sophie Adamas</t>
  </si>
  <si>
    <t>KK45268979</t>
  </si>
  <si>
    <t>Elena Green</t>
  </si>
  <si>
    <t>KK45268980</t>
  </si>
  <si>
    <t>Michael Baker</t>
  </si>
  <si>
    <t>KK45268981</t>
  </si>
  <si>
    <t>William Carter</t>
  </si>
  <si>
    <t>KK45268982</t>
  </si>
  <si>
    <t>Thomas Turner</t>
  </si>
  <si>
    <t>Bank</t>
  </si>
  <si>
    <t>KK45268983</t>
  </si>
  <si>
    <t>Henry Parker</t>
  </si>
  <si>
    <t>KK45268984</t>
  </si>
  <si>
    <t>John Edwards</t>
  </si>
  <si>
    <t>KK45268985</t>
  </si>
  <si>
    <t>John Parker</t>
  </si>
  <si>
    <t>KK45268986</t>
  </si>
  <si>
    <t>Thomas Edward</t>
  </si>
  <si>
    <t>KK45268987</t>
  </si>
  <si>
    <t>Micheal Roger</t>
  </si>
  <si>
    <t>KK45268988</t>
  </si>
  <si>
    <t>Row Labels</t>
  </si>
  <si>
    <t>Grand Total</t>
  </si>
  <si>
    <t>Column Labels</t>
  </si>
  <si>
    <t>Max of Package Offered</t>
  </si>
  <si>
    <t>Min of Package Offered</t>
  </si>
  <si>
    <t>Range</t>
  </si>
  <si>
    <t>Age</t>
  </si>
  <si>
    <t>Age Group</t>
  </si>
  <si>
    <t>20-25</t>
  </si>
  <si>
    <t>Mean</t>
  </si>
  <si>
    <t>Median</t>
  </si>
  <si>
    <t>Mode</t>
  </si>
  <si>
    <t>25-30</t>
  </si>
  <si>
    <t>30-35</t>
  </si>
  <si>
    <t>35-40</t>
  </si>
  <si>
    <t>Maximum age</t>
  </si>
  <si>
    <t>Q1</t>
  </si>
  <si>
    <t>Q3</t>
  </si>
  <si>
    <t>IQR</t>
  </si>
  <si>
    <t>LF</t>
  </si>
  <si>
    <t>RF</t>
  </si>
  <si>
    <t>Count of Age</t>
  </si>
  <si>
    <t xml:space="preserve">Outlier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</si>
</sst>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wrapText="1"/>
    </xf>
    <xf numFmtId="165" fontId="0" fillId="0" borderId="0" xfId="1" applyNumberFormat="1" applyFon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 wrapText="1"/>
    </xf>
    <xf numFmtId="165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3">
    <dxf>
      <fill>
        <patternFill>
          <bgColor rgb="FFFF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16</xdr:row>
      <xdr:rowOff>99060</xdr:rowOff>
    </xdr:from>
    <xdr:to>
      <xdr:col>14</xdr:col>
      <xdr:colOff>68580</xdr:colOff>
      <xdr:row>29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056620" y="3025140"/>
          <a:ext cx="2613660" cy="227838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Interpretation : The Finance Department of Harvard has</a:t>
          </a:r>
          <a:r>
            <a:rPr lang="en-US" sz="1100" baseline="0"/>
            <a:t> the widest range of $190,000 while Boston has the narrowest range of $45000.</a:t>
          </a:r>
        </a:p>
        <a:p>
          <a:r>
            <a:rPr lang="en-US" sz="1100" baseline="0"/>
            <a:t>The IT Department of Washin</a:t>
          </a:r>
          <a:r>
            <a:rPr lang="en-US" sz="1100" baseline="0">
              <a:solidFill>
                <a:schemeClr val="accent1">
                  <a:lumMod val="60000"/>
                  <a:lumOff val="40000"/>
                </a:schemeClr>
              </a:solidFill>
            </a:rPr>
            <a:t>g</a:t>
          </a:r>
          <a:r>
            <a:rPr lang="en-US" sz="1100" baseline="0"/>
            <a:t>ton has the widest range of $79700 and Bostan has the narrowest $44000.  </a:t>
          </a:r>
        </a:p>
        <a:p>
          <a:pPr algn="l"/>
          <a:r>
            <a:rPr lang="en-US" sz="1100" baseline="0"/>
            <a:t>The Pharmaceutical has the widest range of $105000 and Bostan has nowerroest range of $70000 and ther are no employtees in that domain for washington.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17</xdr:row>
      <xdr:rowOff>60960</xdr:rowOff>
    </xdr:from>
    <xdr:to>
      <xdr:col>10</xdr:col>
      <xdr:colOff>464820</xdr:colOff>
      <xdr:row>25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373880" y="3169920"/>
          <a:ext cx="3497580" cy="150114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Interpretation</a:t>
          </a:r>
          <a:r>
            <a:rPr lang="en-US" sz="1100" baseline="0"/>
            <a:t> : The mean, median and mode compensation for age 25-30 is $71405, $67500 and 45000 respectively.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mean, median and mode compensation for age 30-35 is $91878, $67500 and 89700 respectively.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mean, median and mode compensation for age 35-40 is $73571, $70000 and 50000 respectively.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there are no employess between 20-25.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13</xdr:row>
      <xdr:rowOff>91440</xdr:rowOff>
    </xdr:from>
    <xdr:to>
      <xdr:col>6</xdr:col>
      <xdr:colOff>548640</xdr:colOff>
      <xdr:row>19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804160" y="2651760"/>
          <a:ext cx="2667000" cy="102108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Interpretation : Max age at which student was placed was at 39.</a:t>
          </a:r>
          <a:r>
            <a:rPr lang="en-US" sz="1100" baseline="0"/>
            <a:t> and theoutliner is the person with age 39.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18</xdr:row>
      <xdr:rowOff>114300</xdr:rowOff>
    </xdr:from>
    <xdr:to>
      <xdr:col>8</xdr:col>
      <xdr:colOff>533400</xdr:colOff>
      <xdr:row>24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910840" y="3589020"/>
          <a:ext cx="3177540" cy="10287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Interpretation : The month of Jan and Dec has highest</a:t>
          </a:r>
          <a:r>
            <a:rPr lang="en-US" sz="1100" baseline="0"/>
            <a:t> number of placements with 6 each.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34.775301967595" createdVersion="5" refreshedVersion="5" minRefreshableVersion="3" recordCount="45" xr:uid="{00000000-000A-0000-FFFF-FFFF08000000}">
  <cacheSource type="worksheet">
    <worksheetSource ref="B1:D46" sheet="Task 1"/>
  </cacheSource>
  <cacheFields count="3">
    <cacheField name="University" numFmtId="0">
      <sharedItems count="3">
        <s v="Boston"/>
        <s v="Harvard "/>
        <s v="Washington"/>
      </sharedItems>
    </cacheField>
    <cacheField name="Package Offered" numFmtId="165">
      <sharedItems containsSemiMixedTypes="0" containsString="0" containsNumber="1" containsInteger="1" minValue="10000" maxValue="230000"/>
    </cacheField>
    <cacheField name="Domain" numFmtId="0">
      <sharedItems count="3">
        <s v="Finance"/>
        <s v="IT"/>
        <s v="Pharmaceutical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34.816963194447" createdVersion="5" refreshedVersion="5" minRefreshableVersion="3" recordCount="45" xr:uid="{00000000-000A-0000-FFFF-FFFF0E000000}">
  <cacheSource type="worksheet">
    <worksheetSource ref="C1:C46" sheet="Task 4"/>
  </cacheSource>
  <cacheFields count="1">
    <cacheField name="Age" numFmtId="0">
      <sharedItems containsSemiMixedTypes="0" containsString="0" containsNumber="1" containsInteger="1" minValue="1" maxValue="12" count="12">
        <n v="12"/>
        <n v="10"/>
        <n v="1"/>
        <n v="3"/>
        <n v="6"/>
        <n v="8"/>
        <n v="7"/>
        <n v="9"/>
        <n v="11"/>
        <n v="5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n v="45000"/>
    <x v="0"/>
  </r>
  <r>
    <x v="0"/>
    <n v="90000"/>
    <x v="0"/>
  </r>
  <r>
    <x v="0"/>
    <n v="80000"/>
    <x v="0"/>
  </r>
  <r>
    <x v="0"/>
    <n v="70000"/>
    <x v="0"/>
  </r>
  <r>
    <x v="0"/>
    <n v="45000"/>
    <x v="1"/>
  </r>
  <r>
    <x v="0"/>
    <n v="50000"/>
    <x v="1"/>
  </r>
  <r>
    <x v="0"/>
    <n v="89000"/>
    <x v="1"/>
  </r>
  <r>
    <x v="0"/>
    <n v="55000"/>
    <x v="1"/>
  </r>
  <r>
    <x v="0"/>
    <n v="80000"/>
    <x v="1"/>
  </r>
  <r>
    <x v="0"/>
    <n v="40000"/>
    <x v="2"/>
  </r>
  <r>
    <x v="0"/>
    <n v="85000"/>
    <x v="2"/>
  </r>
  <r>
    <x v="0"/>
    <n v="55000"/>
    <x v="2"/>
  </r>
  <r>
    <x v="0"/>
    <n v="110000"/>
    <x v="2"/>
  </r>
  <r>
    <x v="0"/>
    <n v="85000"/>
    <x v="2"/>
  </r>
  <r>
    <x v="1"/>
    <n v="230000"/>
    <x v="0"/>
  </r>
  <r>
    <x v="1"/>
    <n v="150000"/>
    <x v="0"/>
  </r>
  <r>
    <x v="1"/>
    <n v="40000"/>
    <x v="0"/>
  </r>
  <r>
    <x v="1"/>
    <n v="45000"/>
    <x v="0"/>
  </r>
  <r>
    <x v="1"/>
    <n v="89700"/>
    <x v="1"/>
  </r>
  <r>
    <x v="1"/>
    <n v="80000"/>
    <x v="1"/>
  </r>
  <r>
    <x v="1"/>
    <n v="89700"/>
    <x v="1"/>
  </r>
  <r>
    <x v="1"/>
    <n v="130000"/>
    <x v="1"/>
  </r>
  <r>
    <x v="1"/>
    <n v="130000"/>
    <x v="1"/>
  </r>
  <r>
    <x v="1"/>
    <n v="140000"/>
    <x v="1"/>
  </r>
  <r>
    <x v="1"/>
    <n v="45000"/>
    <x v="2"/>
  </r>
  <r>
    <x v="1"/>
    <n v="89700"/>
    <x v="2"/>
  </r>
  <r>
    <x v="1"/>
    <n v="150000"/>
    <x v="2"/>
  </r>
  <r>
    <x v="1"/>
    <n v="80000"/>
    <x v="2"/>
  </r>
  <r>
    <x v="1"/>
    <n v="89700"/>
    <x v="2"/>
  </r>
  <r>
    <x v="2"/>
    <n v="89700"/>
    <x v="0"/>
  </r>
  <r>
    <x v="2"/>
    <n v="89700"/>
    <x v="0"/>
  </r>
  <r>
    <x v="2"/>
    <n v="150000"/>
    <x v="0"/>
  </r>
  <r>
    <x v="2"/>
    <n v="40000"/>
    <x v="0"/>
  </r>
  <r>
    <x v="2"/>
    <n v="55000"/>
    <x v="0"/>
  </r>
  <r>
    <x v="2"/>
    <n v="50000"/>
    <x v="0"/>
  </r>
  <r>
    <x v="2"/>
    <n v="50000"/>
    <x v="0"/>
  </r>
  <r>
    <x v="2"/>
    <n v="80000"/>
    <x v="1"/>
  </r>
  <r>
    <x v="2"/>
    <n v="89700"/>
    <x v="1"/>
  </r>
  <r>
    <x v="2"/>
    <n v="65000"/>
    <x v="1"/>
  </r>
  <r>
    <x v="2"/>
    <n v="70000"/>
    <x v="1"/>
  </r>
  <r>
    <x v="2"/>
    <n v="45000"/>
    <x v="1"/>
  </r>
  <r>
    <x v="2"/>
    <n v="10000"/>
    <x v="1"/>
  </r>
  <r>
    <x v="2"/>
    <n v="60000"/>
    <x v="1"/>
  </r>
  <r>
    <x v="2"/>
    <n v="45000"/>
    <x v="1"/>
  </r>
  <r>
    <x v="2"/>
    <n v="500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x v="0"/>
  </r>
  <r>
    <x v="1"/>
  </r>
  <r>
    <x v="2"/>
  </r>
  <r>
    <x v="3"/>
  </r>
  <r>
    <x v="4"/>
  </r>
  <r>
    <x v="5"/>
  </r>
  <r>
    <x v="6"/>
  </r>
  <r>
    <x v="0"/>
  </r>
  <r>
    <x v="7"/>
  </r>
  <r>
    <x v="1"/>
  </r>
  <r>
    <x v="5"/>
  </r>
  <r>
    <x v="4"/>
  </r>
  <r>
    <x v="7"/>
  </r>
  <r>
    <x v="8"/>
  </r>
  <r>
    <x v="0"/>
  </r>
  <r>
    <x v="0"/>
  </r>
  <r>
    <x v="2"/>
  </r>
  <r>
    <x v="9"/>
  </r>
  <r>
    <x v="6"/>
  </r>
  <r>
    <x v="10"/>
  </r>
  <r>
    <x v="2"/>
  </r>
  <r>
    <x v="6"/>
  </r>
  <r>
    <x v="6"/>
  </r>
  <r>
    <x v="2"/>
  </r>
  <r>
    <x v="6"/>
  </r>
  <r>
    <x v="8"/>
  </r>
  <r>
    <x v="2"/>
  </r>
  <r>
    <x v="11"/>
  </r>
  <r>
    <x v="11"/>
  </r>
  <r>
    <x v="7"/>
  </r>
  <r>
    <x v="5"/>
  </r>
  <r>
    <x v="2"/>
  </r>
  <r>
    <x v="11"/>
  </r>
  <r>
    <x v="7"/>
  </r>
  <r>
    <x v="1"/>
  </r>
  <r>
    <x v="9"/>
  </r>
  <r>
    <x v="10"/>
  </r>
  <r>
    <x v="5"/>
  </r>
  <r>
    <x v="8"/>
  </r>
  <r>
    <x v="10"/>
  </r>
  <r>
    <x v="1"/>
  </r>
  <r>
    <x v="3"/>
  </r>
  <r>
    <x v="0"/>
  </r>
  <r>
    <x v="3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5" indent="0" outline="1" outlineData="1" multipleFieldFilters="0">
  <location ref="F7:I11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numFmtId="165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3">
    <i>
      <x/>
    </i>
    <i>
      <x v="1"/>
    </i>
    <i>
      <x v="2"/>
    </i>
  </rowItems>
  <colFields count="1">
    <field x="2"/>
  </colFields>
  <colItems count="3">
    <i>
      <x/>
    </i>
    <i>
      <x v="1"/>
    </i>
    <i>
      <x v="2"/>
    </i>
  </colItems>
  <dataFields count="1">
    <dataField name="Max of Package Offered" fld="1" subtotal="max" baseField="0" baseItem="1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F15:I19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numFmtId="165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3">
    <i>
      <x/>
    </i>
    <i>
      <x v="1"/>
    </i>
    <i>
      <x v="2"/>
    </i>
  </rowItems>
  <colFields count="1">
    <field x="2"/>
  </colFields>
  <colItems count="3">
    <i>
      <x/>
    </i>
    <i>
      <x v="1"/>
    </i>
    <i>
      <x v="2"/>
    </i>
  </colItems>
  <dataFields count="1">
    <dataField name="Min of Package Offered" fld="1" subtotal="min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I16" firstHeaderRow="1" firstDataRow="1" firstDataCol="1"/>
  <pivotFields count="1">
    <pivotField axis="axisRow" dataField="1" showAll="0">
      <items count="13">
        <item x="2"/>
        <item x="10"/>
        <item x="3"/>
        <item x="11"/>
        <item x="9"/>
        <item x="4"/>
        <item x="6"/>
        <item x="5"/>
        <item x="7"/>
        <item x="1"/>
        <item x="8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workbookViewId="0">
      <selection activeCell="J8" sqref="J8"/>
    </sheetView>
  </sheetViews>
  <sheetFormatPr defaultRowHeight="15" x14ac:dyDescent="0.25"/>
  <cols>
    <col min="1" max="1" width="22.5703125" customWidth="1"/>
    <col min="2" max="2" width="28.5703125" customWidth="1"/>
    <col min="3" max="3" width="22.42578125" customWidth="1"/>
    <col min="4" max="4" width="29.5703125" customWidth="1"/>
    <col min="5" max="5" width="23.140625" customWidth="1"/>
    <col min="6" max="6" width="22.42578125" customWidth="1"/>
    <col min="7" max="7" width="21.85546875" customWidth="1"/>
    <col min="8" max="10" width="13.85546875" style="4" customWidth="1"/>
    <col min="11" max="11" width="15.140625" customWidth="1"/>
  </cols>
  <sheetData>
    <row r="1" spans="1:11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</row>
    <row r="2" spans="1:11" x14ac:dyDescent="0.25">
      <c r="A2" t="s">
        <v>11</v>
      </c>
      <c r="B2" t="s">
        <v>12</v>
      </c>
      <c r="C2" s="2">
        <v>230000</v>
      </c>
      <c r="D2" t="s">
        <v>13</v>
      </c>
      <c r="E2" t="s">
        <v>14</v>
      </c>
      <c r="F2">
        <v>5</v>
      </c>
      <c r="G2" t="s">
        <v>13</v>
      </c>
      <c r="H2" s="4" t="s">
        <v>15</v>
      </c>
      <c r="I2" s="7">
        <v>32929</v>
      </c>
      <c r="J2" s="7">
        <v>42463</v>
      </c>
      <c r="K2" s="6">
        <v>43459</v>
      </c>
    </row>
    <row r="3" spans="1:11" x14ac:dyDescent="0.25">
      <c r="A3" t="s">
        <v>16</v>
      </c>
      <c r="B3" t="s">
        <v>17</v>
      </c>
      <c r="C3" s="2">
        <v>40000</v>
      </c>
      <c r="D3" t="s">
        <v>18</v>
      </c>
      <c r="E3" t="s">
        <v>14</v>
      </c>
      <c r="F3">
        <v>5</v>
      </c>
      <c r="G3" t="s">
        <v>18</v>
      </c>
      <c r="H3" s="4" t="s">
        <v>19</v>
      </c>
      <c r="I3" s="7">
        <v>32556</v>
      </c>
      <c r="J3" s="7">
        <v>42833</v>
      </c>
      <c r="K3" s="6">
        <v>43749</v>
      </c>
    </row>
    <row r="4" spans="1:11" x14ac:dyDescent="0.25">
      <c r="A4" t="s">
        <v>20</v>
      </c>
      <c r="B4" t="s">
        <v>21</v>
      </c>
      <c r="C4" s="2">
        <v>80000</v>
      </c>
      <c r="D4" t="s">
        <v>22</v>
      </c>
      <c r="E4" t="s">
        <v>14</v>
      </c>
      <c r="F4">
        <v>3</v>
      </c>
      <c r="G4" t="s">
        <v>22</v>
      </c>
      <c r="H4" s="4" t="s">
        <v>23</v>
      </c>
      <c r="I4" s="7">
        <v>33440</v>
      </c>
      <c r="J4" s="7">
        <v>42811</v>
      </c>
      <c r="K4" s="6">
        <v>43484</v>
      </c>
    </row>
    <row r="5" spans="1:11" x14ac:dyDescent="0.25">
      <c r="A5" t="s">
        <v>24</v>
      </c>
      <c r="B5" t="s">
        <v>17</v>
      </c>
      <c r="C5" s="2">
        <v>45000</v>
      </c>
      <c r="D5" t="s">
        <v>13</v>
      </c>
      <c r="E5" t="s">
        <v>14</v>
      </c>
      <c r="F5">
        <v>5</v>
      </c>
      <c r="G5" t="s">
        <v>13</v>
      </c>
      <c r="H5" s="4" t="s">
        <v>25</v>
      </c>
      <c r="I5" s="7">
        <v>32940</v>
      </c>
      <c r="J5" s="7">
        <v>42443</v>
      </c>
      <c r="K5" s="6">
        <v>44271</v>
      </c>
    </row>
    <row r="6" spans="1:11" x14ac:dyDescent="0.25">
      <c r="A6" t="s">
        <v>26</v>
      </c>
      <c r="B6" t="s">
        <v>17</v>
      </c>
      <c r="C6" s="2">
        <v>90000</v>
      </c>
      <c r="D6" t="s">
        <v>13</v>
      </c>
      <c r="E6" t="s">
        <v>14</v>
      </c>
      <c r="F6">
        <v>5</v>
      </c>
      <c r="G6" t="s">
        <v>13</v>
      </c>
      <c r="H6" s="4" t="s">
        <v>27</v>
      </c>
      <c r="I6" s="7">
        <v>32752</v>
      </c>
      <c r="J6" s="7">
        <v>42809</v>
      </c>
      <c r="K6" s="6">
        <v>43644</v>
      </c>
    </row>
    <row r="7" spans="1:11" x14ac:dyDescent="0.25">
      <c r="A7" t="s">
        <v>28</v>
      </c>
      <c r="B7" t="s">
        <v>21</v>
      </c>
      <c r="C7" s="2">
        <v>89700</v>
      </c>
      <c r="D7" t="s">
        <v>13</v>
      </c>
      <c r="E7" t="s">
        <v>14</v>
      </c>
      <c r="F7">
        <v>3</v>
      </c>
      <c r="G7" t="s">
        <v>13</v>
      </c>
      <c r="H7" s="4" t="s">
        <v>29</v>
      </c>
      <c r="I7" s="7">
        <v>33610</v>
      </c>
      <c r="J7" s="7">
        <v>42795</v>
      </c>
      <c r="K7" s="6">
        <v>43689</v>
      </c>
    </row>
    <row r="8" spans="1:11" x14ac:dyDescent="0.25">
      <c r="A8" t="s">
        <v>30</v>
      </c>
      <c r="B8" t="s">
        <v>21</v>
      </c>
      <c r="C8" s="2">
        <v>89700</v>
      </c>
      <c r="D8" t="s">
        <v>13</v>
      </c>
      <c r="E8" t="s">
        <v>14</v>
      </c>
      <c r="F8">
        <v>4</v>
      </c>
      <c r="G8" t="s">
        <v>13</v>
      </c>
      <c r="H8" s="4" t="s">
        <v>31</v>
      </c>
      <c r="I8" s="7">
        <v>34856</v>
      </c>
      <c r="J8" s="7">
        <v>42434</v>
      </c>
      <c r="K8" s="6">
        <v>43291</v>
      </c>
    </row>
    <row r="9" spans="1:11" x14ac:dyDescent="0.25">
      <c r="A9" t="s">
        <v>32</v>
      </c>
      <c r="B9" t="s">
        <v>21</v>
      </c>
      <c r="C9" s="2">
        <v>89700</v>
      </c>
      <c r="D9" t="s">
        <v>13</v>
      </c>
      <c r="E9" t="s">
        <v>14</v>
      </c>
      <c r="F9">
        <v>3</v>
      </c>
      <c r="G9" t="s">
        <v>22</v>
      </c>
      <c r="H9" s="4" t="s">
        <v>33</v>
      </c>
      <c r="I9" s="7">
        <v>33443</v>
      </c>
      <c r="J9" s="7">
        <v>42806</v>
      </c>
      <c r="K9" s="6">
        <v>43829</v>
      </c>
    </row>
    <row r="10" spans="1:11" x14ac:dyDescent="0.25">
      <c r="A10" t="s">
        <v>34</v>
      </c>
      <c r="B10" t="s">
        <v>12</v>
      </c>
      <c r="C10" s="2">
        <v>89700</v>
      </c>
      <c r="D10" t="s">
        <v>13</v>
      </c>
      <c r="E10" t="s">
        <v>14</v>
      </c>
      <c r="F10">
        <v>5</v>
      </c>
      <c r="G10" t="s">
        <v>22</v>
      </c>
      <c r="H10" s="4" t="s">
        <v>35</v>
      </c>
      <c r="I10" s="7">
        <v>34126</v>
      </c>
      <c r="J10" s="7">
        <v>42799</v>
      </c>
      <c r="K10" s="6">
        <v>43361</v>
      </c>
    </row>
    <row r="11" spans="1:11" x14ac:dyDescent="0.25">
      <c r="A11" t="s">
        <v>36</v>
      </c>
      <c r="B11" t="s">
        <v>12</v>
      </c>
      <c r="C11" s="2">
        <v>80000</v>
      </c>
      <c r="D11" t="s">
        <v>13</v>
      </c>
      <c r="E11" t="s">
        <v>14</v>
      </c>
      <c r="F11">
        <v>5</v>
      </c>
      <c r="G11" t="s">
        <v>22</v>
      </c>
      <c r="H11" s="4" t="s">
        <v>37</v>
      </c>
      <c r="I11" s="7">
        <v>31514</v>
      </c>
      <c r="J11" s="7">
        <v>42483</v>
      </c>
      <c r="K11" s="6">
        <v>43756</v>
      </c>
    </row>
    <row r="12" spans="1:11" x14ac:dyDescent="0.25">
      <c r="A12" t="s">
        <v>38</v>
      </c>
      <c r="B12" t="s">
        <v>12</v>
      </c>
      <c r="C12" s="2">
        <v>150000</v>
      </c>
      <c r="D12" t="s">
        <v>13</v>
      </c>
      <c r="E12" t="s">
        <v>14</v>
      </c>
      <c r="F12">
        <v>5</v>
      </c>
      <c r="G12" t="s">
        <v>13</v>
      </c>
      <c r="H12" s="4" t="s">
        <v>39</v>
      </c>
      <c r="I12" s="7">
        <v>33420</v>
      </c>
      <c r="J12" s="7">
        <v>42801</v>
      </c>
      <c r="K12" s="6">
        <v>43699</v>
      </c>
    </row>
    <row r="13" spans="1:11" x14ac:dyDescent="0.25">
      <c r="A13" t="s">
        <v>40</v>
      </c>
      <c r="B13" t="s">
        <v>21</v>
      </c>
      <c r="C13" s="2">
        <v>150000</v>
      </c>
      <c r="D13" t="s">
        <v>13</v>
      </c>
      <c r="E13" t="s">
        <v>14</v>
      </c>
      <c r="F13">
        <v>5</v>
      </c>
      <c r="G13" t="s">
        <v>13</v>
      </c>
      <c r="H13" s="4" t="s">
        <v>41</v>
      </c>
      <c r="I13" s="7">
        <v>32675</v>
      </c>
      <c r="J13" s="7">
        <v>42854</v>
      </c>
      <c r="K13" s="6">
        <v>43643</v>
      </c>
    </row>
    <row r="14" spans="1:11" x14ac:dyDescent="0.25">
      <c r="A14" t="s">
        <v>42</v>
      </c>
      <c r="B14" t="s">
        <v>12</v>
      </c>
      <c r="C14" s="2">
        <v>89700</v>
      </c>
      <c r="D14" t="s">
        <v>22</v>
      </c>
      <c r="E14" t="s">
        <v>14</v>
      </c>
      <c r="F14">
        <v>5</v>
      </c>
      <c r="G14" t="s">
        <v>22</v>
      </c>
      <c r="H14" s="4" t="s">
        <v>43</v>
      </c>
      <c r="I14" s="7">
        <v>33484</v>
      </c>
      <c r="J14" s="7">
        <v>42487</v>
      </c>
      <c r="K14" s="6">
        <v>43357</v>
      </c>
    </row>
    <row r="15" spans="1:11" x14ac:dyDescent="0.25">
      <c r="A15" t="s">
        <v>44</v>
      </c>
      <c r="B15" t="s">
        <v>17</v>
      </c>
      <c r="C15" s="2">
        <v>85000</v>
      </c>
      <c r="D15" t="s">
        <v>18</v>
      </c>
      <c r="E15" t="s">
        <v>14</v>
      </c>
      <c r="F15">
        <v>5</v>
      </c>
      <c r="G15" t="s">
        <v>18</v>
      </c>
      <c r="H15" s="4">
        <v>88885623</v>
      </c>
      <c r="I15" s="7">
        <v>33348</v>
      </c>
      <c r="J15" s="7">
        <v>42806</v>
      </c>
      <c r="K15" s="6">
        <v>43775</v>
      </c>
    </row>
    <row r="16" spans="1:11" x14ac:dyDescent="0.25">
      <c r="A16" t="s">
        <v>45</v>
      </c>
      <c r="B16" t="s">
        <v>17</v>
      </c>
      <c r="C16" s="2">
        <v>55000</v>
      </c>
      <c r="D16" t="s">
        <v>18</v>
      </c>
      <c r="E16" t="s">
        <v>46</v>
      </c>
      <c r="F16">
        <v>5</v>
      </c>
      <c r="G16" t="s">
        <v>18</v>
      </c>
      <c r="H16" s="4">
        <v>888856126</v>
      </c>
      <c r="I16" s="7">
        <v>33211</v>
      </c>
      <c r="J16" s="7">
        <v>42470</v>
      </c>
      <c r="K16" s="6">
        <v>43455</v>
      </c>
    </row>
    <row r="17" spans="1:11" x14ac:dyDescent="0.25">
      <c r="A17" t="s">
        <v>47</v>
      </c>
      <c r="B17" t="s">
        <v>17</v>
      </c>
      <c r="C17" s="2">
        <v>45000</v>
      </c>
      <c r="D17" t="s">
        <v>18</v>
      </c>
      <c r="E17" t="s">
        <v>46</v>
      </c>
      <c r="F17">
        <v>5</v>
      </c>
      <c r="G17" t="s">
        <v>22</v>
      </c>
      <c r="H17" s="4">
        <v>888856127</v>
      </c>
      <c r="I17" s="7">
        <v>33365</v>
      </c>
      <c r="J17" s="7">
        <v>42442</v>
      </c>
      <c r="K17" s="6">
        <v>43448</v>
      </c>
    </row>
    <row r="18" spans="1:11" x14ac:dyDescent="0.25">
      <c r="A18" t="s">
        <v>48</v>
      </c>
      <c r="B18" t="s">
        <v>17</v>
      </c>
      <c r="C18" s="5">
        <v>110000</v>
      </c>
      <c r="D18" t="s">
        <v>18</v>
      </c>
      <c r="E18" t="s">
        <v>46</v>
      </c>
      <c r="F18">
        <v>5</v>
      </c>
      <c r="G18" t="s">
        <v>18</v>
      </c>
      <c r="H18" s="4">
        <v>888856128</v>
      </c>
      <c r="I18" s="7">
        <v>34560</v>
      </c>
      <c r="J18" s="7">
        <v>42839</v>
      </c>
      <c r="K18" s="6">
        <v>43491</v>
      </c>
    </row>
    <row r="19" spans="1:11" x14ac:dyDescent="0.25">
      <c r="A19" t="s">
        <v>49</v>
      </c>
      <c r="B19" t="s">
        <v>17</v>
      </c>
      <c r="C19" s="2">
        <v>80000</v>
      </c>
      <c r="D19" t="s">
        <v>13</v>
      </c>
      <c r="E19" t="s">
        <v>46</v>
      </c>
      <c r="F19">
        <v>5</v>
      </c>
      <c r="G19" t="s">
        <v>13</v>
      </c>
      <c r="H19" s="4">
        <v>888856129</v>
      </c>
      <c r="I19" s="7">
        <v>32863</v>
      </c>
      <c r="J19" s="7">
        <v>42446</v>
      </c>
      <c r="K19" s="6">
        <v>43248</v>
      </c>
    </row>
    <row r="20" spans="1:11" x14ac:dyDescent="0.25">
      <c r="A20" t="s">
        <v>50</v>
      </c>
      <c r="B20" t="s">
        <v>17</v>
      </c>
      <c r="C20" s="2">
        <v>70000</v>
      </c>
      <c r="D20" t="s">
        <v>13</v>
      </c>
      <c r="E20" t="s">
        <v>46</v>
      </c>
      <c r="F20">
        <v>5</v>
      </c>
      <c r="G20" t="s">
        <v>13</v>
      </c>
      <c r="H20" s="4">
        <v>888856130</v>
      </c>
      <c r="I20" s="7">
        <v>32112</v>
      </c>
      <c r="J20" s="7">
        <v>42472</v>
      </c>
      <c r="K20" s="6">
        <v>43282</v>
      </c>
    </row>
    <row r="21" spans="1:11" x14ac:dyDescent="0.25">
      <c r="A21" t="s">
        <v>51</v>
      </c>
      <c r="B21" t="s">
        <v>21</v>
      </c>
      <c r="C21" s="2">
        <v>65000</v>
      </c>
      <c r="D21" t="s">
        <v>22</v>
      </c>
      <c r="E21" t="s">
        <v>46</v>
      </c>
      <c r="F21">
        <v>4</v>
      </c>
      <c r="G21" t="s">
        <v>22</v>
      </c>
      <c r="H21" s="4">
        <v>888856131</v>
      </c>
      <c r="I21" s="7">
        <v>34921</v>
      </c>
      <c r="J21" s="7">
        <v>42814</v>
      </c>
      <c r="K21" s="6">
        <v>43516</v>
      </c>
    </row>
    <row r="22" spans="1:11" x14ac:dyDescent="0.25">
      <c r="A22" t="s">
        <v>52</v>
      </c>
      <c r="B22" t="s">
        <v>21</v>
      </c>
      <c r="C22" s="2">
        <v>70000</v>
      </c>
      <c r="D22" t="s">
        <v>22</v>
      </c>
      <c r="E22" t="s">
        <v>46</v>
      </c>
      <c r="F22">
        <v>4</v>
      </c>
      <c r="G22" t="s">
        <v>22</v>
      </c>
      <c r="H22" s="4">
        <v>888856132</v>
      </c>
      <c r="I22" s="7">
        <v>34602</v>
      </c>
      <c r="J22" s="7">
        <v>42802</v>
      </c>
      <c r="K22" s="6">
        <v>43861</v>
      </c>
    </row>
    <row r="23" spans="1:11" x14ac:dyDescent="0.25">
      <c r="A23" t="s">
        <v>53</v>
      </c>
      <c r="B23" t="s">
        <v>21</v>
      </c>
      <c r="C23" s="2">
        <v>45000</v>
      </c>
      <c r="D23" t="s">
        <v>22</v>
      </c>
      <c r="E23" t="s">
        <v>46</v>
      </c>
      <c r="F23">
        <v>2</v>
      </c>
      <c r="G23" t="s">
        <v>22</v>
      </c>
      <c r="H23" s="4">
        <v>888856133</v>
      </c>
      <c r="I23" s="7">
        <v>34602</v>
      </c>
      <c r="J23" s="7">
        <v>42470</v>
      </c>
      <c r="K23" s="6">
        <v>43290</v>
      </c>
    </row>
    <row r="24" spans="1:11" x14ac:dyDescent="0.25">
      <c r="A24" t="s">
        <v>54</v>
      </c>
      <c r="B24" t="s">
        <v>21</v>
      </c>
      <c r="C24" s="2">
        <v>10000</v>
      </c>
      <c r="D24" t="s">
        <v>22</v>
      </c>
      <c r="E24" t="s">
        <v>46</v>
      </c>
      <c r="F24">
        <v>0</v>
      </c>
      <c r="G24" t="s">
        <v>22</v>
      </c>
      <c r="H24" s="4">
        <v>888856134</v>
      </c>
      <c r="I24" s="7">
        <v>34383</v>
      </c>
      <c r="J24" s="7">
        <v>42842</v>
      </c>
      <c r="K24" s="6">
        <v>43286</v>
      </c>
    </row>
    <row r="25" spans="1:11" x14ac:dyDescent="0.25">
      <c r="A25" t="s">
        <v>55</v>
      </c>
      <c r="B25" t="s">
        <v>12</v>
      </c>
      <c r="C25" s="2">
        <v>130000</v>
      </c>
      <c r="D25" t="s">
        <v>22</v>
      </c>
      <c r="E25" t="s">
        <v>46</v>
      </c>
      <c r="F25">
        <v>2</v>
      </c>
      <c r="G25" t="s">
        <v>22</v>
      </c>
      <c r="H25" s="4">
        <v>888856135</v>
      </c>
      <c r="I25" s="7">
        <v>35030</v>
      </c>
      <c r="J25" s="7">
        <v>42433</v>
      </c>
      <c r="K25" s="6">
        <v>43105</v>
      </c>
    </row>
    <row r="26" spans="1:11" x14ac:dyDescent="0.25">
      <c r="A26" t="s">
        <v>56</v>
      </c>
      <c r="B26" t="s">
        <v>12</v>
      </c>
      <c r="C26" s="2">
        <v>130000</v>
      </c>
      <c r="D26" t="s">
        <v>22</v>
      </c>
      <c r="E26" t="s">
        <v>46</v>
      </c>
      <c r="F26">
        <v>10</v>
      </c>
      <c r="G26" t="s">
        <v>22</v>
      </c>
      <c r="H26" s="4">
        <v>888856136</v>
      </c>
      <c r="I26" s="7">
        <v>31221</v>
      </c>
      <c r="J26" s="7">
        <v>42856</v>
      </c>
      <c r="K26" s="6">
        <v>43677</v>
      </c>
    </row>
    <row r="27" spans="1:11" x14ac:dyDescent="0.25">
      <c r="A27" t="s">
        <v>57</v>
      </c>
      <c r="B27" t="s">
        <v>12</v>
      </c>
      <c r="C27" s="2">
        <v>140000</v>
      </c>
      <c r="D27" t="s">
        <v>22</v>
      </c>
      <c r="E27" t="s">
        <v>46</v>
      </c>
      <c r="F27">
        <v>3</v>
      </c>
      <c r="G27" t="s">
        <v>22</v>
      </c>
      <c r="H27" s="4">
        <v>888856137</v>
      </c>
      <c r="I27" s="7">
        <v>33977</v>
      </c>
      <c r="J27" s="7">
        <v>42802</v>
      </c>
      <c r="K27" s="6">
        <v>43431</v>
      </c>
    </row>
    <row r="28" spans="1:11" x14ac:dyDescent="0.25">
      <c r="A28" t="s">
        <v>58</v>
      </c>
      <c r="B28" t="s">
        <v>12</v>
      </c>
      <c r="C28" s="2">
        <v>45000</v>
      </c>
      <c r="D28" t="s">
        <v>18</v>
      </c>
      <c r="E28" t="s">
        <v>46</v>
      </c>
      <c r="F28">
        <v>5</v>
      </c>
      <c r="G28" t="s">
        <v>18</v>
      </c>
      <c r="H28" s="4">
        <v>888856138</v>
      </c>
      <c r="I28" s="7">
        <v>35134</v>
      </c>
      <c r="J28" s="7">
        <v>42464</v>
      </c>
      <c r="K28" s="6">
        <v>43116</v>
      </c>
    </row>
    <row r="29" spans="1:11" x14ac:dyDescent="0.25">
      <c r="A29" t="s">
        <v>59</v>
      </c>
      <c r="B29" t="s">
        <v>12</v>
      </c>
      <c r="C29" s="2">
        <v>89700</v>
      </c>
      <c r="D29" t="s">
        <v>18</v>
      </c>
      <c r="E29" t="s">
        <v>46</v>
      </c>
      <c r="F29">
        <v>5</v>
      </c>
      <c r="G29" t="s">
        <v>18</v>
      </c>
      <c r="H29" s="4">
        <v>888856139</v>
      </c>
      <c r="I29" s="7">
        <v>35202</v>
      </c>
      <c r="J29" s="7">
        <v>42453</v>
      </c>
      <c r="K29" s="6">
        <v>43214</v>
      </c>
    </row>
    <row r="30" spans="1:11" x14ac:dyDescent="0.25">
      <c r="A30" t="s">
        <v>60</v>
      </c>
      <c r="B30" t="s">
        <v>12</v>
      </c>
      <c r="C30" s="2">
        <v>150000</v>
      </c>
      <c r="D30" t="s">
        <v>18</v>
      </c>
      <c r="E30" t="s">
        <v>61</v>
      </c>
      <c r="F30">
        <v>5</v>
      </c>
      <c r="G30" t="s">
        <v>18</v>
      </c>
      <c r="H30" s="4">
        <v>888856140</v>
      </c>
      <c r="I30" s="7">
        <v>35167</v>
      </c>
      <c r="J30" s="7">
        <v>42460</v>
      </c>
      <c r="K30" s="6">
        <v>43219</v>
      </c>
    </row>
    <row r="31" spans="1:11" x14ac:dyDescent="0.25">
      <c r="A31" t="s">
        <v>62</v>
      </c>
      <c r="B31" t="s">
        <v>17</v>
      </c>
      <c r="C31" s="2">
        <v>85000</v>
      </c>
      <c r="D31" t="s">
        <v>18</v>
      </c>
      <c r="E31" t="s">
        <v>61</v>
      </c>
      <c r="F31">
        <v>0</v>
      </c>
      <c r="G31" t="s">
        <v>18</v>
      </c>
      <c r="H31" s="4">
        <v>888856141</v>
      </c>
      <c r="I31" s="7">
        <v>35397</v>
      </c>
      <c r="J31" s="7">
        <v>42436</v>
      </c>
      <c r="K31" s="6">
        <v>43370</v>
      </c>
    </row>
    <row r="32" spans="1:11" x14ac:dyDescent="0.25">
      <c r="A32" t="s">
        <v>63</v>
      </c>
      <c r="B32" t="s">
        <v>21</v>
      </c>
      <c r="C32" s="2">
        <v>60000</v>
      </c>
      <c r="D32" t="s">
        <v>13</v>
      </c>
      <c r="E32" t="s">
        <v>46</v>
      </c>
      <c r="F32">
        <v>5</v>
      </c>
      <c r="G32" t="s">
        <v>22</v>
      </c>
      <c r="H32" s="4">
        <v>888856142</v>
      </c>
      <c r="I32" s="7">
        <v>34033</v>
      </c>
      <c r="J32" s="7">
        <v>42435</v>
      </c>
      <c r="K32" s="6">
        <v>43337</v>
      </c>
    </row>
    <row r="33" spans="1:11" x14ac:dyDescent="0.25">
      <c r="A33" t="s">
        <v>64</v>
      </c>
      <c r="B33" t="s">
        <v>17</v>
      </c>
      <c r="C33" s="2">
        <v>50000</v>
      </c>
      <c r="D33" t="s">
        <v>13</v>
      </c>
      <c r="E33" t="s">
        <v>46</v>
      </c>
      <c r="F33">
        <v>12</v>
      </c>
      <c r="G33" t="s">
        <v>22</v>
      </c>
      <c r="H33" s="4">
        <v>888856143</v>
      </c>
      <c r="I33" s="7">
        <v>29946</v>
      </c>
      <c r="J33" s="7">
        <v>42824</v>
      </c>
      <c r="K33" s="6">
        <v>43833</v>
      </c>
    </row>
    <row r="34" spans="1:11" x14ac:dyDescent="0.25">
      <c r="A34" t="s">
        <v>65</v>
      </c>
      <c r="B34" t="s">
        <v>17</v>
      </c>
      <c r="C34" s="2">
        <v>89000</v>
      </c>
      <c r="D34" t="s">
        <v>13</v>
      </c>
      <c r="E34" t="s">
        <v>66</v>
      </c>
      <c r="F34">
        <v>5</v>
      </c>
      <c r="G34" t="s">
        <v>22</v>
      </c>
      <c r="H34" s="4" t="s">
        <v>67</v>
      </c>
      <c r="I34" s="7">
        <v>34648</v>
      </c>
      <c r="J34" s="7">
        <v>42807</v>
      </c>
      <c r="K34" s="6">
        <v>43932</v>
      </c>
    </row>
    <row r="35" spans="1:11" x14ac:dyDescent="0.25">
      <c r="A35" t="s">
        <v>68</v>
      </c>
      <c r="B35" t="s">
        <v>17</v>
      </c>
      <c r="C35" s="2">
        <v>55000</v>
      </c>
      <c r="D35" t="s">
        <v>13</v>
      </c>
      <c r="E35" t="s">
        <v>66</v>
      </c>
      <c r="F35">
        <v>5</v>
      </c>
      <c r="G35" t="s">
        <v>22</v>
      </c>
      <c r="H35" s="4" t="s">
        <v>69</v>
      </c>
      <c r="I35" s="7">
        <v>34375</v>
      </c>
      <c r="J35" s="7">
        <v>42809</v>
      </c>
      <c r="K35" s="6">
        <v>43709</v>
      </c>
    </row>
    <row r="36" spans="1:11" x14ac:dyDescent="0.25">
      <c r="A36" t="s">
        <v>70</v>
      </c>
      <c r="B36" t="s">
        <v>21</v>
      </c>
      <c r="C36" s="2">
        <v>45000</v>
      </c>
      <c r="D36" t="s">
        <v>13</v>
      </c>
      <c r="E36" t="s">
        <v>46</v>
      </c>
      <c r="F36">
        <v>2</v>
      </c>
      <c r="G36" t="s">
        <v>22</v>
      </c>
      <c r="H36" s="4" t="s">
        <v>71</v>
      </c>
      <c r="I36" s="7">
        <v>35340</v>
      </c>
      <c r="J36" s="7">
        <v>42842</v>
      </c>
      <c r="K36" s="6">
        <v>43756</v>
      </c>
    </row>
    <row r="37" spans="1:11" x14ac:dyDescent="0.25">
      <c r="A37" t="s">
        <v>72</v>
      </c>
      <c r="B37" t="s">
        <v>21</v>
      </c>
      <c r="C37" s="2">
        <v>40000</v>
      </c>
      <c r="D37" t="s">
        <v>13</v>
      </c>
      <c r="E37" t="s">
        <v>46</v>
      </c>
      <c r="F37">
        <v>2</v>
      </c>
      <c r="G37" t="s">
        <v>13</v>
      </c>
      <c r="H37" s="4" t="s">
        <v>73</v>
      </c>
      <c r="I37" s="7">
        <v>35278</v>
      </c>
      <c r="J37" s="7">
        <v>42848</v>
      </c>
      <c r="K37" s="6">
        <v>43589</v>
      </c>
    </row>
    <row r="38" spans="1:11" x14ac:dyDescent="0.25">
      <c r="A38" t="s">
        <v>74</v>
      </c>
      <c r="B38" t="s">
        <v>21</v>
      </c>
      <c r="C38" s="2">
        <v>55000</v>
      </c>
      <c r="D38" t="s">
        <v>13</v>
      </c>
      <c r="E38" t="s">
        <v>46</v>
      </c>
      <c r="F38">
        <v>4</v>
      </c>
      <c r="G38" t="s">
        <v>13</v>
      </c>
      <c r="H38" s="4" t="s">
        <v>75</v>
      </c>
      <c r="I38" s="7">
        <v>31531</v>
      </c>
      <c r="J38" s="7">
        <v>42803</v>
      </c>
      <c r="K38" s="6">
        <v>43522</v>
      </c>
    </row>
    <row r="39" spans="1:11" x14ac:dyDescent="0.25">
      <c r="A39" t="s">
        <v>76</v>
      </c>
      <c r="B39" t="s">
        <v>21</v>
      </c>
      <c r="C39" s="2">
        <v>50000</v>
      </c>
      <c r="D39" t="s">
        <v>13</v>
      </c>
      <c r="E39" t="s">
        <v>46</v>
      </c>
      <c r="F39">
        <v>3</v>
      </c>
      <c r="G39" t="s">
        <v>13</v>
      </c>
      <c r="H39" s="4" t="s">
        <v>77</v>
      </c>
      <c r="I39" s="7">
        <v>34576</v>
      </c>
      <c r="J39" s="7">
        <v>42832</v>
      </c>
      <c r="K39" s="6">
        <v>43682</v>
      </c>
    </row>
    <row r="40" spans="1:11" x14ac:dyDescent="0.25">
      <c r="A40" t="s">
        <v>78</v>
      </c>
      <c r="B40" t="s">
        <v>21</v>
      </c>
      <c r="C40" s="2">
        <v>50000</v>
      </c>
      <c r="D40" t="s">
        <v>13</v>
      </c>
      <c r="E40" t="s">
        <v>46</v>
      </c>
      <c r="F40">
        <v>2</v>
      </c>
      <c r="G40" t="s">
        <v>13</v>
      </c>
      <c r="H40" s="4" t="s">
        <v>79</v>
      </c>
      <c r="I40" s="7">
        <v>35113</v>
      </c>
      <c r="J40" s="7">
        <v>42472</v>
      </c>
      <c r="K40" s="6">
        <v>43426</v>
      </c>
    </row>
    <row r="41" spans="1:11" x14ac:dyDescent="0.25">
      <c r="A41" t="s">
        <v>80</v>
      </c>
      <c r="B41" t="s">
        <v>12</v>
      </c>
      <c r="C41" s="2">
        <v>80000</v>
      </c>
      <c r="D41" t="s">
        <v>81</v>
      </c>
      <c r="E41" t="s">
        <v>46</v>
      </c>
      <c r="F41">
        <v>3</v>
      </c>
      <c r="G41" t="s">
        <v>18</v>
      </c>
      <c r="H41" s="4" t="s">
        <v>82</v>
      </c>
      <c r="I41" s="7">
        <v>34989</v>
      </c>
      <c r="J41" s="7">
        <v>42819</v>
      </c>
      <c r="K41" s="6">
        <v>44242</v>
      </c>
    </row>
    <row r="42" spans="1:11" x14ac:dyDescent="0.25">
      <c r="A42" t="s">
        <v>83</v>
      </c>
      <c r="B42" t="s">
        <v>12</v>
      </c>
      <c r="C42" s="2">
        <v>89700</v>
      </c>
      <c r="D42" t="s">
        <v>81</v>
      </c>
      <c r="E42" t="s">
        <v>46</v>
      </c>
      <c r="F42">
        <v>4</v>
      </c>
      <c r="G42" t="s">
        <v>18</v>
      </c>
      <c r="H42" s="4" t="s">
        <v>84</v>
      </c>
      <c r="I42" s="7">
        <v>34530</v>
      </c>
      <c r="J42" s="7">
        <v>42433</v>
      </c>
      <c r="K42" s="6">
        <v>43397</v>
      </c>
    </row>
    <row r="43" spans="1:11" x14ac:dyDescent="0.25">
      <c r="A43" t="s">
        <v>85</v>
      </c>
      <c r="B43" t="s">
        <v>12</v>
      </c>
      <c r="C43" s="2">
        <v>40000</v>
      </c>
      <c r="D43" t="s">
        <v>81</v>
      </c>
      <c r="E43" t="s">
        <v>46</v>
      </c>
      <c r="F43">
        <v>6</v>
      </c>
      <c r="G43" t="s">
        <v>13</v>
      </c>
      <c r="H43" s="4" t="s">
        <v>86</v>
      </c>
      <c r="I43" s="7">
        <v>34740</v>
      </c>
      <c r="J43" s="7">
        <v>42436</v>
      </c>
      <c r="K43" s="6">
        <v>44270</v>
      </c>
    </row>
    <row r="44" spans="1:11" x14ac:dyDescent="0.25">
      <c r="A44" t="s">
        <v>87</v>
      </c>
      <c r="B44" t="s">
        <v>12</v>
      </c>
      <c r="C44" s="5">
        <v>45000</v>
      </c>
      <c r="D44" t="s">
        <v>18</v>
      </c>
      <c r="E44" t="s">
        <v>46</v>
      </c>
      <c r="F44">
        <v>2</v>
      </c>
      <c r="G44" t="s">
        <v>13</v>
      </c>
      <c r="H44" s="4" t="s">
        <v>88</v>
      </c>
      <c r="I44" s="7">
        <v>34293</v>
      </c>
      <c r="J44" s="7">
        <v>42453</v>
      </c>
      <c r="K44" s="6">
        <v>43453</v>
      </c>
    </row>
    <row r="45" spans="1:11" x14ac:dyDescent="0.25">
      <c r="A45" t="s">
        <v>89</v>
      </c>
      <c r="B45" t="s">
        <v>21</v>
      </c>
      <c r="C45" s="5">
        <v>50000</v>
      </c>
      <c r="D45" t="s">
        <v>18</v>
      </c>
      <c r="E45" t="s">
        <v>46</v>
      </c>
      <c r="F45">
        <v>3</v>
      </c>
      <c r="G45" t="s">
        <v>22</v>
      </c>
      <c r="H45" s="4" t="s">
        <v>90</v>
      </c>
      <c r="I45" s="7">
        <v>32366</v>
      </c>
      <c r="J45" s="7">
        <v>42482</v>
      </c>
      <c r="K45" s="6">
        <v>44263</v>
      </c>
    </row>
    <row r="46" spans="1:11" x14ac:dyDescent="0.25">
      <c r="A46" t="s">
        <v>91</v>
      </c>
      <c r="B46" t="s">
        <v>17</v>
      </c>
      <c r="C46" s="2">
        <v>80000</v>
      </c>
      <c r="D46" t="s">
        <v>81</v>
      </c>
      <c r="E46" t="s">
        <v>46</v>
      </c>
      <c r="F46">
        <v>4</v>
      </c>
      <c r="G46" t="s">
        <v>22</v>
      </c>
      <c r="H46" s="4" t="s">
        <v>92</v>
      </c>
      <c r="I46" s="7">
        <v>32203</v>
      </c>
      <c r="J46" s="7">
        <v>42830</v>
      </c>
      <c r="K46" s="6">
        <v>43820</v>
      </c>
    </row>
    <row r="47" spans="1:11" x14ac:dyDescent="0.25">
      <c r="C47" s="5"/>
    </row>
    <row r="49" spans="3:6" x14ac:dyDescent="0.25">
      <c r="D49" s="2"/>
    </row>
    <row r="50" spans="3:6" x14ac:dyDescent="0.25">
      <c r="C50" s="5"/>
      <c r="D50" s="2"/>
      <c r="F50" s="2"/>
    </row>
    <row r="51" spans="3:6" x14ac:dyDescent="0.25">
      <c r="C51" s="5"/>
      <c r="D51" s="2"/>
      <c r="F51" s="2"/>
    </row>
    <row r="52" spans="3:6" x14ac:dyDescent="0.25">
      <c r="D52" s="2"/>
      <c r="F52" s="2"/>
    </row>
    <row r="53" spans="3:6" x14ac:dyDescent="0.25">
      <c r="D53" s="2"/>
      <c r="F53" s="2"/>
    </row>
    <row r="54" spans="3:6" x14ac:dyDescent="0.25">
      <c r="D54" s="2"/>
      <c r="F54" s="2"/>
    </row>
    <row r="55" spans="3:6" x14ac:dyDescent="0.25">
      <c r="D55" s="2"/>
      <c r="F55" s="2"/>
    </row>
    <row r="56" spans="3:6" x14ac:dyDescent="0.25">
      <c r="D56" s="5"/>
      <c r="F56" s="2"/>
    </row>
    <row r="57" spans="3:6" x14ac:dyDescent="0.25">
      <c r="D57" s="2"/>
      <c r="F57" s="2"/>
    </row>
    <row r="58" spans="3:6" x14ac:dyDescent="0.25">
      <c r="D58" s="2"/>
      <c r="F58" s="2"/>
    </row>
    <row r="59" spans="3:6" x14ac:dyDescent="0.25">
      <c r="D59" s="2"/>
      <c r="F59" s="2"/>
    </row>
    <row r="60" spans="3:6" x14ac:dyDescent="0.25">
      <c r="D60" s="2"/>
      <c r="F60" s="2"/>
    </row>
    <row r="61" spans="3:6" x14ac:dyDescent="0.25">
      <c r="D61" s="2"/>
      <c r="F61" s="2"/>
    </row>
    <row r="62" spans="3:6" x14ac:dyDescent="0.25">
      <c r="D62" s="2"/>
      <c r="F62" s="2"/>
    </row>
    <row r="63" spans="3:6" x14ac:dyDescent="0.25">
      <c r="C63" s="5"/>
      <c r="F63" s="2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63"/>
  <sheetViews>
    <sheetView zoomScale="98" workbookViewId="0">
      <selection activeCell="G11" sqref="G11"/>
    </sheetView>
  </sheetViews>
  <sheetFormatPr defaultRowHeight="15" x14ac:dyDescent="0.25"/>
  <cols>
    <col min="2" max="2" width="28.5703125" customWidth="1"/>
    <col min="3" max="3" width="22.42578125" customWidth="1"/>
    <col min="4" max="4" width="21.85546875" customWidth="1"/>
    <col min="6" max="6" width="22.5703125" bestFit="1" customWidth="1"/>
    <col min="7" max="7" width="18.5703125" bestFit="1" customWidth="1"/>
    <col min="8" max="8" width="7" bestFit="1" customWidth="1"/>
    <col min="9" max="9" width="15.140625" bestFit="1" customWidth="1"/>
    <col min="10" max="10" width="10.7109375" customWidth="1"/>
    <col min="11" max="11" width="10.7109375" bestFit="1" customWidth="1"/>
  </cols>
  <sheetData>
    <row r="1" spans="2:10" x14ac:dyDescent="0.25">
      <c r="B1" s="1" t="s">
        <v>1</v>
      </c>
      <c r="C1" s="1" t="s">
        <v>2</v>
      </c>
      <c r="D1" s="1" t="s">
        <v>6</v>
      </c>
    </row>
    <row r="2" spans="2:10" x14ac:dyDescent="0.25">
      <c r="B2" t="s">
        <v>17</v>
      </c>
      <c r="C2" s="2">
        <v>45000</v>
      </c>
      <c r="D2" t="s">
        <v>13</v>
      </c>
      <c r="H2" s="5"/>
    </row>
    <row r="3" spans="2:10" x14ac:dyDescent="0.25">
      <c r="B3" t="s">
        <v>17</v>
      </c>
      <c r="C3" s="2">
        <v>90000</v>
      </c>
      <c r="D3" t="s">
        <v>13</v>
      </c>
      <c r="H3" s="5"/>
    </row>
    <row r="4" spans="2:10" x14ac:dyDescent="0.25">
      <c r="B4" t="s">
        <v>17</v>
      </c>
      <c r="C4" s="2">
        <v>80000</v>
      </c>
      <c r="D4" t="s">
        <v>13</v>
      </c>
      <c r="H4" s="5"/>
    </row>
    <row r="5" spans="2:10" x14ac:dyDescent="0.25">
      <c r="B5" t="s">
        <v>17</v>
      </c>
      <c r="C5" s="2">
        <v>70000</v>
      </c>
      <c r="D5" t="s">
        <v>13</v>
      </c>
      <c r="F5" s="9"/>
      <c r="G5" s="9"/>
      <c r="H5" s="9"/>
      <c r="I5" s="9"/>
      <c r="J5" s="9"/>
    </row>
    <row r="6" spans="2:10" x14ac:dyDescent="0.25">
      <c r="B6" t="s">
        <v>17</v>
      </c>
      <c r="C6" s="2">
        <v>45000</v>
      </c>
      <c r="D6" t="s">
        <v>22</v>
      </c>
      <c r="F6" s="9"/>
      <c r="G6" s="9"/>
      <c r="H6" s="9"/>
      <c r="I6" s="9"/>
      <c r="J6" s="9"/>
    </row>
    <row r="7" spans="2:10" x14ac:dyDescent="0.25">
      <c r="B7" t="s">
        <v>17</v>
      </c>
      <c r="C7" s="2">
        <v>50000</v>
      </c>
      <c r="D7" t="s">
        <v>22</v>
      </c>
      <c r="F7" s="10" t="s">
        <v>96</v>
      </c>
      <c r="G7" s="10" t="s">
        <v>95</v>
      </c>
      <c r="H7" s="9"/>
      <c r="I7" s="9"/>
    </row>
    <row r="8" spans="2:10" x14ac:dyDescent="0.25">
      <c r="B8" t="s">
        <v>17</v>
      </c>
      <c r="C8" s="2">
        <v>89000</v>
      </c>
      <c r="D8" t="s">
        <v>22</v>
      </c>
      <c r="F8" s="10" t="s">
        <v>93</v>
      </c>
      <c r="G8" s="9" t="s">
        <v>13</v>
      </c>
      <c r="H8" s="9" t="s">
        <v>22</v>
      </c>
      <c r="I8" s="9" t="s">
        <v>18</v>
      </c>
    </row>
    <row r="9" spans="2:10" x14ac:dyDescent="0.25">
      <c r="B9" t="s">
        <v>17</v>
      </c>
      <c r="C9" s="2">
        <v>55000</v>
      </c>
      <c r="D9" t="s">
        <v>22</v>
      </c>
      <c r="F9" s="9" t="s">
        <v>17</v>
      </c>
      <c r="G9" s="9">
        <v>90000</v>
      </c>
      <c r="H9" s="9">
        <v>89000</v>
      </c>
      <c r="I9" s="9">
        <v>110000</v>
      </c>
    </row>
    <row r="10" spans="2:10" x14ac:dyDescent="0.25">
      <c r="B10" t="s">
        <v>17</v>
      </c>
      <c r="C10" s="2">
        <v>80000</v>
      </c>
      <c r="D10" t="s">
        <v>22</v>
      </c>
      <c r="F10" s="9" t="s">
        <v>12</v>
      </c>
      <c r="G10" s="9">
        <v>230000</v>
      </c>
      <c r="H10" s="9">
        <v>140000</v>
      </c>
      <c r="I10" s="9">
        <v>150000</v>
      </c>
    </row>
    <row r="11" spans="2:10" x14ac:dyDescent="0.25">
      <c r="B11" t="s">
        <v>17</v>
      </c>
      <c r="C11" s="2">
        <v>40000</v>
      </c>
      <c r="D11" t="s">
        <v>18</v>
      </c>
      <c r="F11" s="9" t="s">
        <v>21</v>
      </c>
      <c r="G11" s="9">
        <v>150000</v>
      </c>
      <c r="H11" s="9">
        <v>89700</v>
      </c>
      <c r="I11" s="9"/>
    </row>
    <row r="12" spans="2:10" x14ac:dyDescent="0.25">
      <c r="B12" t="s">
        <v>17</v>
      </c>
      <c r="C12" s="2">
        <v>85000</v>
      </c>
      <c r="D12" t="s">
        <v>18</v>
      </c>
    </row>
    <row r="13" spans="2:10" x14ac:dyDescent="0.25">
      <c r="B13" t="s">
        <v>17</v>
      </c>
      <c r="C13" s="2">
        <v>55000</v>
      </c>
      <c r="D13" t="s">
        <v>18</v>
      </c>
      <c r="F13" s="9"/>
      <c r="G13" s="9"/>
      <c r="H13" s="9"/>
      <c r="I13" s="9"/>
      <c r="J13" s="9"/>
    </row>
    <row r="14" spans="2:10" x14ac:dyDescent="0.25">
      <c r="B14" t="s">
        <v>17</v>
      </c>
      <c r="C14" s="5">
        <v>110000</v>
      </c>
      <c r="D14" t="s">
        <v>18</v>
      </c>
      <c r="F14" s="9"/>
      <c r="G14" s="9"/>
      <c r="H14" s="9"/>
      <c r="I14" s="9"/>
      <c r="J14" s="9"/>
    </row>
    <row r="15" spans="2:10" x14ac:dyDescent="0.25">
      <c r="B15" t="s">
        <v>17</v>
      </c>
      <c r="C15" s="2">
        <v>85000</v>
      </c>
      <c r="D15" t="s">
        <v>18</v>
      </c>
      <c r="F15" s="10" t="s">
        <v>97</v>
      </c>
      <c r="G15" s="10" t="s">
        <v>95</v>
      </c>
      <c r="H15" s="9"/>
      <c r="I15" s="9"/>
    </row>
    <row r="16" spans="2:10" x14ac:dyDescent="0.25">
      <c r="B16" t="s">
        <v>12</v>
      </c>
      <c r="C16" s="2">
        <v>230000</v>
      </c>
      <c r="D16" t="s">
        <v>13</v>
      </c>
      <c r="F16" s="10" t="s">
        <v>93</v>
      </c>
      <c r="G16" s="9" t="s">
        <v>13</v>
      </c>
      <c r="H16" s="9" t="s">
        <v>22</v>
      </c>
      <c r="I16" s="9" t="s">
        <v>18</v>
      </c>
    </row>
    <row r="17" spans="2:10" x14ac:dyDescent="0.25">
      <c r="B17" t="s">
        <v>12</v>
      </c>
      <c r="C17" s="2">
        <v>150000</v>
      </c>
      <c r="D17" t="s">
        <v>13</v>
      </c>
      <c r="F17" s="9" t="s">
        <v>17</v>
      </c>
      <c r="G17" s="9">
        <v>45000</v>
      </c>
      <c r="H17" s="9">
        <v>45000</v>
      </c>
      <c r="I17" s="9">
        <v>40000</v>
      </c>
    </row>
    <row r="18" spans="2:10" x14ac:dyDescent="0.25">
      <c r="B18" t="s">
        <v>12</v>
      </c>
      <c r="C18" s="2">
        <v>40000</v>
      </c>
      <c r="D18" t="s">
        <v>13</v>
      </c>
      <c r="F18" s="9" t="s">
        <v>12</v>
      </c>
      <c r="G18" s="9">
        <v>40000</v>
      </c>
      <c r="H18" s="9">
        <v>80000</v>
      </c>
      <c r="I18" s="9">
        <v>45000</v>
      </c>
    </row>
    <row r="19" spans="2:10" x14ac:dyDescent="0.25">
      <c r="B19" t="s">
        <v>12</v>
      </c>
      <c r="C19" s="5">
        <v>45000</v>
      </c>
      <c r="D19" t="s">
        <v>13</v>
      </c>
      <c r="F19" s="9" t="s">
        <v>21</v>
      </c>
      <c r="G19" s="9">
        <v>40000</v>
      </c>
      <c r="H19" s="9">
        <v>10000</v>
      </c>
      <c r="I19" s="9"/>
    </row>
    <row r="20" spans="2:10" x14ac:dyDescent="0.25">
      <c r="B20" t="s">
        <v>12</v>
      </c>
      <c r="C20" s="2">
        <v>89700</v>
      </c>
      <c r="D20" t="s">
        <v>22</v>
      </c>
    </row>
    <row r="21" spans="2:10" x14ac:dyDescent="0.25">
      <c r="B21" t="s">
        <v>12</v>
      </c>
      <c r="C21" s="2">
        <v>80000</v>
      </c>
      <c r="D21" t="s">
        <v>22</v>
      </c>
      <c r="F21" s="24" t="s">
        <v>1</v>
      </c>
      <c r="G21" s="21" t="s">
        <v>98</v>
      </c>
      <c r="H21" s="22"/>
      <c r="I21" s="23"/>
      <c r="J21" s="9"/>
    </row>
    <row r="22" spans="2:10" x14ac:dyDescent="0.25">
      <c r="B22" t="s">
        <v>12</v>
      </c>
      <c r="C22" s="2">
        <v>89700</v>
      </c>
      <c r="D22" t="s">
        <v>22</v>
      </c>
      <c r="F22" s="25"/>
      <c r="G22" s="12" t="s">
        <v>13</v>
      </c>
      <c r="H22" s="12" t="s">
        <v>22</v>
      </c>
      <c r="I22" s="12" t="s">
        <v>18</v>
      </c>
    </row>
    <row r="23" spans="2:10" x14ac:dyDescent="0.25">
      <c r="B23" t="s">
        <v>12</v>
      </c>
      <c r="C23" s="2">
        <v>130000</v>
      </c>
      <c r="D23" t="s">
        <v>22</v>
      </c>
      <c r="F23" s="11" t="s">
        <v>17</v>
      </c>
      <c r="G23" s="11">
        <f>GETPIVOTDATA("Package Offered",F7,"University","Boston","Domain","Finance")-GETPIVOTDATA("Package Offered",F15,"University","Boston","Domain","Finance")</f>
        <v>45000</v>
      </c>
      <c r="H23" s="11">
        <f>GETPIVOTDATA("Package Offered",$F$7,"University","Boston","Domain","IT")-GETPIVOTDATA("Package Offered",$F$15,"University","Boston","Domain","IT")</f>
        <v>44000</v>
      </c>
      <c r="I23" s="13">
        <f>GETPIVOTDATA("Package Offered",$F$7,"University","Boston","Domain","Pharmaceutical ")-GETPIVOTDATA("Package Offered",$F$15,"University","Boston","Domain","Pharmaceutical ")</f>
        <v>70000</v>
      </c>
    </row>
    <row r="24" spans="2:10" x14ac:dyDescent="0.25">
      <c r="B24" t="s">
        <v>12</v>
      </c>
      <c r="C24" s="2">
        <v>130000</v>
      </c>
      <c r="D24" t="s">
        <v>22</v>
      </c>
      <c r="F24" s="11" t="s">
        <v>12</v>
      </c>
      <c r="G24" s="11">
        <f>GETPIVOTDATA("Package Offered",$F$7,"University","Harvard ","Domain","Finance")-GETPIVOTDATA("Package Offered",$F$15,"University","Harvard ","Domain","Finance")</f>
        <v>190000</v>
      </c>
      <c r="H24" s="13">
        <f>GETPIVOTDATA("Package Offered",$F$7,"University","Harvard ","Domain","IT")-GETPIVOTDATA("Package Offered",$F$15,"University","Harvard ","Domain","IT")</f>
        <v>60000</v>
      </c>
      <c r="I24" s="13">
        <f>GETPIVOTDATA("Package Offered",$F$7,"University","Harvard ","Domain","Pharmaceutical ")-GETPIVOTDATA("Package Offered",$F$15,"University","Harvard ","Domain","Pharmaceutical ")</f>
        <v>105000</v>
      </c>
    </row>
    <row r="25" spans="2:10" x14ac:dyDescent="0.25">
      <c r="B25" t="s">
        <v>12</v>
      </c>
      <c r="C25" s="2">
        <v>140000</v>
      </c>
      <c r="D25" t="s">
        <v>22</v>
      </c>
      <c r="F25" s="11" t="s">
        <v>21</v>
      </c>
      <c r="G25" s="11">
        <f>GETPIVOTDATA("Package Offered",$F$7,"University","Washington","Domain","Finance")-GETPIVOTDATA("Package Offered",$F$15,"University","Washington","Domain","Finance")</f>
        <v>110000</v>
      </c>
      <c r="H25" s="13">
        <f>GETPIVOTDATA("Package Offered",$F$7,"University","Washington","Domain","IT")-GETPIVOTDATA("Package Offered",$F$15,"University","Washington","Domain","IT")</f>
        <v>79700</v>
      </c>
      <c r="I25" s="13">
        <f>GETPIVOTDATA("Package Offered",$F$7,"University","Washington","Domain","Pharmaceutical ")-GETPIVOTDATA("Package Offered",$F$15,"University","Washington","Domain","Pharmaceutical ")</f>
        <v>0</v>
      </c>
    </row>
    <row r="26" spans="2:10" x14ac:dyDescent="0.25">
      <c r="B26" t="s">
        <v>12</v>
      </c>
      <c r="C26" s="2">
        <v>45000</v>
      </c>
      <c r="D26" t="s">
        <v>18</v>
      </c>
    </row>
    <row r="27" spans="2:10" x14ac:dyDescent="0.25">
      <c r="B27" t="s">
        <v>12</v>
      </c>
      <c r="C27" s="2">
        <v>89700</v>
      </c>
      <c r="D27" t="s">
        <v>18</v>
      </c>
    </row>
    <row r="28" spans="2:10" x14ac:dyDescent="0.25">
      <c r="B28" t="s">
        <v>12</v>
      </c>
      <c r="C28" s="2">
        <v>150000</v>
      </c>
      <c r="D28" t="s">
        <v>18</v>
      </c>
    </row>
    <row r="29" spans="2:10" x14ac:dyDescent="0.25">
      <c r="B29" t="s">
        <v>12</v>
      </c>
      <c r="C29" s="2">
        <v>80000</v>
      </c>
      <c r="D29" t="s">
        <v>18</v>
      </c>
    </row>
    <row r="30" spans="2:10" x14ac:dyDescent="0.25">
      <c r="B30" t="s">
        <v>12</v>
      </c>
      <c r="C30" s="2">
        <v>89700</v>
      </c>
      <c r="D30" t="s">
        <v>18</v>
      </c>
    </row>
    <row r="31" spans="2:10" x14ac:dyDescent="0.25">
      <c r="B31" t="s">
        <v>21</v>
      </c>
      <c r="C31" s="2">
        <v>89700</v>
      </c>
      <c r="D31" t="s">
        <v>13</v>
      </c>
    </row>
    <row r="32" spans="2:10" x14ac:dyDescent="0.25">
      <c r="B32" t="s">
        <v>21</v>
      </c>
      <c r="C32" s="2">
        <v>89700</v>
      </c>
      <c r="D32" t="s">
        <v>13</v>
      </c>
    </row>
    <row r="33" spans="2:4" x14ac:dyDescent="0.25">
      <c r="B33" t="s">
        <v>21</v>
      </c>
      <c r="C33" s="2">
        <v>150000</v>
      </c>
      <c r="D33" t="s">
        <v>13</v>
      </c>
    </row>
    <row r="34" spans="2:4" x14ac:dyDescent="0.25">
      <c r="B34" t="s">
        <v>21</v>
      </c>
      <c r="C34" s="2">
        <v>40000</v>
      </c>
      <c r="D34" t="s">
        <v>13</v>
      </c>
    </row>
    <row r="35" spans="2:4" x14ac:dyDescent="0.25">
      <c r="B35" t="s">
        <v>21</v>
      </c>
      <c r="C35" s="2">
        <v>55000</v>
      </c>
      <c r="D35" t="s">
        <v>13</v>
      </c>
    </row>
    <row r="36" spans="2:4" x14ac:dyDescent="0.25">
      <c r="B36" t="s">
        <v>21</v>
      </c>
      <c r="C36" s="2">
        <v>50000</v>
      </c>
      <c r="D36" t="s">
        <v>13</v>
      </c>
    </row>
    <row r="37" spans="2:4" x14ac:dyDescent="0.25">
      <c r="B37" t="s">
        <v>21</v>
      </c>
      <c r="C37" s="2">
        <v>50000</v>
      </c>
      <c r="D37" t="s">
        <v>13</v>
      </c>
    </row>
    <row r="38" spans="2:4" x14ac:dyDescent="0.25">
      <c r="B38" t="s">
        <v>21</v>
      </c>
      <c r="C38" s="2">
        <v>80000</v>
      </c>
      <c r="D38" t="s">
        <v>22</v>
      </c>
    </row>
    <row r="39" spans="2:4" x14ac:dyDescent="0.25">
      <c r="B39" t="s">
        <v>21</v>
      </c>
      <c r="C39" s="2">
        <v>89700</v>
      </c>
      <c r="D39" t="s">
        <v>22</v>
      </c>
    </row>
    <row r="40" spans="2:4" x14ac:dyDescent="0.25">
      <c r="B40" t="s">
        <v>21</v>
      </c>
      <c r="C40" s="2">
        <v>65000</v>
      </c>
      <c r="D40" t="s">
        <v>22</v>
      </c>
    </row>
    <row r="41" spans="2:4" x14ac:dyDescent="0.25">
      <c r="B41" t="s">
        <v>21</v>
      </c>
      <c r="C41" s="2">
        <v>70000</v>
      </c>
      <c r="D41" t="s">
        <v>22</v>
      </c>
    </row>
    <row r="42" spans="2:4" x14ac:dyDescent="0.25">
      <c r="B42" t="s">
        <v>21</v>
      </c>
      <c r="C42" s="2">
        <v>45000</v>
      </c>
      <c r="D42" t="s">
        <v>22</v>
      </c>
    </row>
    <row r="43" spans="2:4" x14ac:dyDescent="0.25">
      <c r="B43" t="s">
        <v>21</v>
      </c>
      <c r="C43" s="2">
        <v>10000</v>
      </c>
      <c r="D43" t="s">
        <v>22</v>
      </c>
    </row>
    <row r="44" spans="2:4" x14ac:dyDescent="0.25">
      <c r="B44" t="s">
        <v>21</v>
      </c>
      <c r="C44" s="2">
        <v>60000</v>
      </c>
      <c r="D44" t="s">
        <v>22</v>
      </c>
    </row>
    <row r="45" spans="2:4" x14ac:dyDescent="0.25">
      <c r="B45" t="s">
        <v>21</v>
      </c>
      <c r="C45" s="2">
        <v>45000</v>
      </c>
      <c r="D45" t="s">
        <v>22</v>
      </c>
    </row>
    <row r="46" spans="2:4" x14ac:dyDescent="0.25">
      <c r="B46" t="s">
        <v>21</v>
      </c>
      <c r="C46" s="5">
        <v>50000</v>
      </c>
      <c r="D46" t="s">
        <v>22</v>
      </c>
    </row>
    <row r="47" spans="2:4" x14ac:dyDescent="0.25">
      <c r="C47" s="5"/>
    </row>
    <row r="50" spans="3:3" x14ac:dyDescent="0.25">
      <c r="C50" s="5"/>
    </row>
    <row r="51" spans="3:3" x14ac:dyDescent="0.25">
      <c r="C51" s="5"/>
    </row>
    <row r="63" spans="3:3" x14ac:dyDescent="0.25">
      <c r="C63" s="5"/>
    </row>
  </sheetData>
  <autoFilter ref="B1:D63" xr:uid="{00000000-0009-0000-0000-000001000000}">
    <sortState xmlns:xlrd2="http://schemas.microsoft.com/office/spreadsheetml/2017/richdata2" ref="B2:D63">
      <sortCondition ref="B1:B63"/>
    </sortState>
  </autoFilter>
  <mergeCells count="2">
    <mergeCell ref="G21:I21"/>
    <mergeCell ref="F21:F22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63"/>
  <sheetViews>
    <sheetView workbookViewId="0">
      <selection activeCell="C23" sqref="C23"/>
    </sheetView>
  </sheetViews>
  <sheetFormatPr defaultRowHeight="15" x14ac:dyDescent="0.25"/>
  <cols>
    <col min="2" max="2" width="22.42578125" style="9" customWidth="1"/>
    <col min="3" max="3" width="13.85546875" style="9" customWidth="1"/>
    <col min="8" max="8" width="9.42578125" bestFit="1" customWidth="1"/>
  </cols>
  <sheetData>
    <row r="1" spans="2:10" x14ac:dyDescent="0.25">
      <c r="B1" s="14" t="s">
        <v>2</v>
      </c>
      <c r="C1" s="14" t="s">
        <v>8</v>
      </c>
      <c r="D1" s="14" t="s">
        <v>99</v>
      </c>
    </row>
    <row r="2" spans="2:10" x14ac:dyDescent="0.25">
      <c r="B2" s="15">
        <v>45000</v>
      </c>
      <c r="C2" s="16">
        <v>35134</v>
      </c>
      <c r="D2" s="18">
        <f ca="1">YEAR(TODAY())-YEAR(C2)</f>
        <v>28</v>
      </c>
      <c r="H2" s="11" t="s">
        <v>100</v>
      </c>
      <c r="I2" s="11"/>
      <c r="J2" s="11"/>
    </row>
    <row r="3" spans="2:10" x14ac:dyDescent="0.25">
      <c r="B3" s="15">
        <v>89700</v>
      </c>
      <c r="C3" s="16">
        <v>35202</v>
      </c>
      <c r="D3" s="18">
        <f t="shared" ref="D3:D46" ca="1" si="0">YEAR(TODAY())-YEAR(C3)</f>
        <v>28</v>
      </c>
      <c r="H3" s="11" t="s">
        <v>101</v>
      </c>
      <c r="I3" s="11" t="s">
        <v>102</v>
      </c>
      <c r="J3" s="11">
        <v>0</v>
      </c>
    </row>
    <row r="4" spans="2:10" x14ac:dyDescent="0.25">
      <c r="B4" s="15">
        <v>150000</v>
      </c>
      <c r="C4" s="16">
        <v>35167</v>
      </c>
      <c r="D4" s="18">
        <f t="shared" ca="1" si="0"/>
        <v>28</v>
      </c>
      <c r="H4" s="11"/>
      <c r="I4" s="11" t="s">
        <v>103</v>
      </c>
      <c r="J4" s="11">
        <v>0</v>
      </c>
    </row>
    <row r="5" spans="2:10" x14ac:dyDescent="0.25">
      <c r="B5" s="15">
        <v>85000</v>
      </c>
      <c r="C5" s="16">
        <v>35397</v>
      </c>
      <c r="D5" s="18">
        <f t="shared" ca="1" si="0"/>
        <v>28</v>
      </c>
      <c r="H5" s="11"/>
      <c r="I5" s="11" t="s">
        <v>104</v>
      </c>
      <c r="J5" s="11">
        <v>0</v>
      </c>
    </row>
    <row r="6" spans="2:10" x14ac:dyDescent="0.25">
      <c r="B6" s="15">
        <v>45000</v>
      </c>
      <c r="C6" s="16">
        <v>35340</v>
      </c>
      <c r="D6" s="18">
        <f t="shared" ca="1" si="0"/>
        <v>28</v>
      </c>
      <c r="H6" s="11" t="s">
        <v>105</v>
      </c>
      <c r="I6" s="11" t="s">
        <v>102</v>
      </c>
      <c r="J6" s="19">
        <f>AVERAGE(B2:B21)</f>
        <v>71405</v>
      </c>
    </row>
    <row r="7" spans="2:10" x14ac:dyDescent="0.25">
      <c r="B7" s="15">
        <v>40000</v>
      </c>
      <c r="C7" s="16">
        <v>35278</v>
      </c>
      <c r="D7" s="18">
        <f t="shared" ca="1" si="0"/>
        <v>28</v>
      </c>
      <c r="H7" s="11"/>
      <c r="I7" s="11" t="s">
        <v>103</v>
      </c>
      <c r="J7" s="19">
        <f>MEDIAN(B2:B21)</f>
        <v>67500</v>
      </c>
    </row>
    <row r="8" spans="2:10" x14ac:dyDescent="0.25">
      <c r="B8" s="15">
        <v>50000</v>
      </c>
      <c r="C8" s="16">
        <v>35113</v>
      </c>
      <c r="D8" s="18">
        <f t="shared" ca="1" si="0"/>
        <v>28</v>
      </c>
      <c r="H8" s="11"/>
      <c r="I8" s="11" t="s">
        <v>104</v>
      </c>
      <c r="J8" s="11">
        <f>_xlfn.MODE.MULT(B2:B21)</f>
        <v>45000</v>
      </c>
    </row>
    <row r="9" spans="2:10" x14ac:dyDescent="0.25">
      <c r="B9" s="15">
        <v>89700</v>
      </c>
      <c r="C9" s="16">
        <v>34856</v>
      </c>
      <c r="D9" s="18">
        <f t="shared" ca="1" si="0"/>
        <v>29</v>
      </c>
      <c r="H9" s="11" t="s">
        <v>106</v>
      </c>
      <c r="I9" s="11" t="s">
        <v>102</v>
      </c>
      <c r="J9" s="19">
        <f>AVERAGE(B22:B39)</f>
        <v>91877.777777777781</v>
      </c>
    </row>
    <row r="10" spans="2:10" x14ac:dyDescent="0.25">
      <c r="B10" s="15">
        <v>65000</v>
      </c>
      <c r="C10" s="16">
        <v>34921</v>
      </c>
      <c r="D10" s="18">
        <f t="shared" ca="1" si="0"/>
        <v>29</v>
      </c>
      <c r="H10" s="11"/>
      <c r="I10" s="11" t="s">
        <v>103</v>
      </c>
      <c r="J10" s="19">
        <f>MEDIAN(B5:B24)</f>
        <v>67500</v>
      </c>
    </row>
    <row r="11" spans="2:10" x14ac:dyDescent="0.25">
      <c r="B11" s="15">
        <v>130000</v>
      </c>
      <c r="C11" s="16">
        <v>35030</v>
      </c>
      <c r="D11" s="18">
        <f t="shared" ca="1" si="0"/>
        <v>29</v>
      </c>
      <c r="H11" s="11"/>
      <c r="I11" s="11" t="s">
        <v>104</v>
      </c>
      <c r="J11" s="11">
        <f>_xlfn.MODE.MULT(B5:B24)</f>
        <v>89700</v>
      </c>
    </row>
    <row r="12" spans="2:10" x14ac:dyDescent="0.25">
      <c r="B12" s="15">
        <v>80000</v>
      </c>
      <c r="C12" s="16">
        <v>34989</v>
      </c>
      <c r="D12" s="18">
        <f t="shared" ca="1" si="0"/>
        <v>29</v>
      </c>
      <c r="H12" s="11" t="s">
        <v>107</v>
      </c>
      <c r="I12" s="11" t="s">
        <v>102</v>
      </c>
      <c r="J12" s="19">
        <f>AVERAGE(B40:B46)</f>
        <v>73571.428571428565</v>
      </c>
    </row>
    <row r="13" spans="2:10" x14ac:dyDescent="0.25">
      <c r="B13" s="15">
        <v>40000</v>
      </c>
      <c r="C13" s="16">
        <v>34740</v>
      </c>
      <c r="D13" s="18">
        <f t="shared" ca="1" si="0"/>
        <v>29</v>
      </c>
      <c r="H13" s="11"/>
      <c r="I13" s="11" t="s">
        <v>103</v>
      </c>
      <c r="J13" s="19">
        <f>MEDIAN(B40:B46)</f>
        <v>70000</v>
      </c>
    </row>
    <row r="14" spans="2:10" x14ac:dyDescent="0.25">
      <c r="B14" s="17">
        <v>110000</v>
      </c>
      <c r="C14" s="16">
        <v>34560</v>
      </c>
      <c r="D14" s="18">
        <f t="shared" ca="1" si="0"/>
        <v>30</v>
      </c>
      <c r="H14" s="11"/>
      <c r="I14" s="11" t="s">
        <v>104</v>
      </c>
      <c r="J14" s="11">
        <f>_xlfn.MODE.MULT(B40:B46)</f>
        <v>50000</v>
      </c>
    </row>
    <row r="15" spans="2:10" x14ac:dyDescent="0.25">
      <c r="B15" s="15">
        <v>70000</v>
      </c>
      <c r="C15" s="16">
        <v>34602</v>
      </c>
      <c r="D15" s="18">
        <f t="shared" ca="1" si="0"/>
        <v>30</v>
      </c>
    </row>
    <row r="16" spans="2:10" x14ac:dyDescent="0.25">
      <c r="B16" s="15">
        <v>45000</v>
      </c>
      <c r="C16" s="16">
        <v>34602</v>
      </c>
      <c r="D16" s="18">
        <f t="shared" ca="1" si="0"/>
        <v>30</v>
      </c>
    </row>
    <row r="17" spans="2:4" x14ac:dyDescent="0.25">
      <c r="B17" s="15">
        <v>10000</v>
      </c>
      <c r="C17" s="16">
        <v>34383</v>
      </c>
      <c r="D17" s="18">
        <f t="shared" ca="1" si="0"/>
        <v>30</v>
      </c>
    </row>
    <row r="18" spans="2:4" x14ac:dyDescent="0.25">
      <c r="B18" s="15">
        <v>89000</v>
      </c>
      <c r="C18" s="16">
        <v>34648</v>
      </c>
      <c r="D18" s="18">
        <f t="shared" ca="1" si="0"/>
        <v>30</v>
      </c>
    </row>
    <row r="19" spans="2:4" x14ac:dyDescent="0.25">
      <c r="B19" s="15">
        <v>55000</v>
      </c>
      <c r="C19" s="16">
        <v>34375</v>
      </c>
      <c r="D19" s="18">
        <f t="shared" ca="1" si="0"/>
        <v>30</v>
      </c>
    </row>
    <row r="20" spans="2:4" x14ac:dyDescent="0.25">
      <c r="B20" s="15">
        <v>50000</v>
      </c>
      <c r="C20" s="16">
        <v>34576</v>
      </c>
      <c r="D20" s="18">
        <f t="shared" ca="1" si="0"/>
        <v>30</v>
      </c>
    </row>
    <row r="21" spans="2:4" x14ac:dyDescent="0.25">
      <c r="B21" s="15">
        <v>89700</v>
      </c>
      <c r="C21" s="16">
        <v>34530</v>
      </c>
      <c r="D21" s="18">
        <f t="shared" ca="1" si="0"/>
        <v>30</v>
      </c>
    </row>
    <row r="22" spans="2:4" x14ac:dyDescent="0.25">
      <c r="B22" s="15">
        <v>89700</v>
      </c>
      <c r="C22" s="16">
        <v>34126</v>
      </c>
      <c r="D22" s="18">
        <f t="shared" ca="1" si="0"/>
        <v>31</v>
      </c>
    </row>
    <row r="23" spans="2:4" x14ac:dyDescent="0.25">
      <c r="B23" s="15">
        <v>140000</v>
      </c>
      <c r="C23" s="16">
        <v>33977</v>
      </c>
      <c r="D23" s="18">
        <f t="shared" ca="1" si="0"/>
        <v>31</v>
      </c>
    </row>
    <row r="24" spans="2:4" x14ac:dyDescent="0.25">
      <c r="B24" s="15">
        <v>60000</v>
      </c>
      <c r="C24" s="16">
        <v>34033</v>
      </c>
      <c r="D24" s="18">
        <f t="shared" ca="1" si="0"/>
        <v>31</v>
      </c>
    </row>
    <row r="25" spans="2:4" x14ac:dyDescent="0.25">
      <c r="B25" s="17">
        <v>45000</v>
      </c>
      <c r="C25" s="16">
        <v>34293</v>
      </c>
      <c r="D25" s="18">
        <f t="shared" ca="1" si="0"/>
        <v>31</v>
      </c>
    </row>
    <row r="26" spans="2:4" x14ac:dyDescent="0.25">
      <c r="B26" s="15">
        <v>89700</v>
      </c>
      <c r="C26" s="16">
        <v>33610</v>
      </c>
      <c r="D26" s="18">
        <f t="shared" ca="1" si="0"/>
        <v>32</v>
      </c>
    </row>
    <row r="27" spans="2:4" x14ac:dyDescent="0.25">
      <c r="B27" s="15">
        <v>80000</v>
      </c>
      <c r="C27" s="16">
        <v>33440</v>
      </c>
      <c r="D27" s="18">
        <f t="shared" ca="1" si="0"/>
        <v>33</v>
      </c>
    </row>
    <row r="28" spans="2:4" x14ac:dyDescent="0.25">
      <c r="B28" s="15">
        <v>89700</v>
      </c>
      <c r="C28" s="16">
        <v>33443</v>
      </c>
      <c r="D28" s="18">
        <f t="shared" ca="1" si="0"/>
        <v>33</v>
      </c>
    </row>
    <row r="29" spans="2:4" x14ac:dyDescent="0.25">
      <c r="B29" s="15">
        <v>150000</v>
      </c>
      <c r="C29" s="16">
        <v>33420</v>
      </c>
      <c r="D29" s="18">
        <f t="shared" ca="1" si="0"/>
        <v>33</v>
      </c>
    </row>
    <row r="30" spans="2:4" x14ac:dyDescent="0.25">
      <c r="B30" s="15">
        <v>89700</v>
      </c>
      <c r="C30" s="16">
        <v>33484</v>
      </c>
      <c r="D30" s="18">
        <f t="shared" ca="1" si="0"/>
        <v>33</v>
      </c>
    </row>
    <row r="31" spans="2:4" x14ac:dyDescent="0.25">
      <c r="B31" s="15">
        <v>85000</v>
      </c>
      <c r="C31" s="16">
        <v>33348</v>
      </c>
      <c r="D31" s="18">
        <f t="shared" ca="1" si="0"/>
        <v>33</v>
      </c>
    </row>
    <row r="32" spans="2:4" x14ac:dyDescent="0.25">
      <c r="B32" s="15">
        <v>45000</v>
      </c>
      <c r="C32" s="16">
        <v>33365</v>
      </c>
      <c r="D32" s="18">
        <f t="shared" ca="1" si="0"/>
        <v>33</v>
      </c>
    </row>
    <row r="33" spans="2:4" x14ac:dyDescent="0.25">
      <c r="B33" s="15">
        <v>230000</v>
      </c>
      <c r="C33" s="16">
        <v>32929</v>
      </c>
      <c r="D33" s="18">
        <f t="shared" ca="1" si="0"/>
        <v>34</v>
      </c>
    </row>
    <row r="34" spans="2:4" x14ac:dyDescent="0.25">
      <c r="B34" s="15">
        <v>45000</v>
      </c>
      <c r="C34" s="16">
        <v>32940</v>
      </c>
      <c r="D34" s="18">
        <f t="shared" ca="1" si="0"/>
        <v>34</v>
      </c>
    </row>
    <row r="35" spans="2:4" x14ac:dyDescent="0.25">
      <c r="B35" s="15">
        <v>55000</v>
      </c>
      <c r="C35" s="16">
        <v>33211</v>
      </c>
      <c r="D35" s="18">
        <f t="shared" ca="1" si="0"/>
        <v>34</v>
      </c>
    </row>
    <row r="36" spans="2:4" x14ac:dyDescent="0.25">
      <c r="B36" s="15">
        <v>40000</v>
      </c>
      <c r="C36" s="16">
        <v>32556</v>
      </c>
      <c r="D36" s="18">
        <f t="shared" ca="1" si="0"/>
        <v>35</v>
      </c>
    </row>
    <row r="37" spans="2:4" x14ac:dyDescent="0.25">
      <c r="B37" s="15">
        <v>90000</v>
      </c>
      <c r="C37" s="16">
        <v>32752</v>
      </c>
      <c r="D37" s="18">
        <f t="shared" ca="1" si="0"/>
        <v>35</v>
      </c>
    </row>
    <row r="38" spans="2:4" x14ac:dyDescent="0.25">
      <c r="B38" s="15">
        <v>150000</v>
      </c>
      <c r="C38" s="16">
        <v>32675</v>
      </c>
      <c r="D38" s="18">
        <f t="shared" ca="1" si="0"/>
        <v>35</v>
      </c>
    </row>
    <row r="39" spans="2:4" x14ac:dyDescent="0.25">
      <c r="B39" s="15">
        <v>80000</v>
      </c>
      <c r="C39" s="16">
        <v>32863</v>
      </c>
      <c r="D39" s="18">
        <f t="shared" ca="1" si="0"/>
        <v>35</v>
      </c>
    </row>
    <row r="40" spans="2:4" x14ac:dyDescent="0.25">
      <c r="B40" s="17">
        <v>50000</v>
      </c>
      <c r="C40" s="16">
        <v>32366</v>
      </c>
      <c r="D40" s="18">
        <f t="shared" ca="1" si="0"/>
        <v>36</v>
      </c>
    </row>
    <row r="41" spans="2:4" x14ac:dyDescent="0.25">
      <c r="B41" s="15">
        <v>80000</v>
      </c>
      <c r="C41" s="16">
        <v>32203</v>
      </c>
      <c r="D41" s="18">
        <f t="shared" ca="1" si="0"/>
        <v>36</v>
      </c>
    </row>
    <row r="42" spans="2:4" x14ac:dyDescent="0.25">
      <c r="B42" s="15">
        <v>70000</v>
      </c>
      <c r="C42" s="16">
        <v>32112</v>
      </c>
      <c r="D42" s="18">
        <f t="shared" ca="1" si="0"/>
        <v>37</v>
      </c>
    </row>
    <row r="43" spans="2:4" x14ac:dyDescent="0.25">
      <c r="B43" s="15">
        <v>80000</v>
      </c>
      <c r="C43" s="16">
        <v>31514</v>
      </c>
      <c r="D43" s="18">
        <f t="shared" ca="1" si="0"/>
        <v>38</v>
      </c>
    </row>
    <row r="44" spans="2:4" x14ac:dyDescent="0.25">
      <c r="B44" s="15">
        <v>55000</v>
      </c>
      <c r="C44" s="16">
        <v>31531</v>
      </c>
      <c r="D44" s="18">
        <f t="shared" ca="1" si="0"/>
        <v>38</v>
      </c>
    </row>
    <row r="45" spans="2:4" x14ac:dyDescent="0.25">
      <c r="B45" s="15">
        <v>130000</v>
      </c>
      <c r="C45" s="16">
        <v>31221</v>
      </c>
      <c r="D45" s="18">
        <f t="shared" ca="1" si="0"/>
        <v>39</v>
      </c>
    </row>
    <row r="46" spans="2:4" x14ac:dyDescent="0.25">
      <c r="B46" s="15">
        <v>50000</v>
      </c>
      <c r="C46" s="16">
        <v>29946</v>
      </c>
      <c r="D46" s="18">
        <f t="shared" ca="1" si="0"/>
        <v>43</v>
      </c>
    </row>
    <row r="47" spans="2:4" x14ac:dyDescent="0.25">
      <c r="B47" s="17"/>
    </row>
    <row r="50" spans="2:2" x14ac:dyDescent="0.25">
      <c r="B50" s="17"/>
    </row>
    <row r="51" spans="2:2" x14ac:dyDescent="0.25">
      <c r="B51" s="17"/>
    </row>
    <row r="63" spans="2:2" x14ac:dyDescent="0.25">
      <c r="B63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6"/>
  <sheetViews>
    <sheetView workbookViewId="0">
      <selection activeCell="I5" sqref="I5"/>
    </sheetView>
  </sheetViews>
  <sheetFormatPr defaultColWidth="8.85546875" defaultRowHeight="15" x14ac:dyDescent="0.25"/>
  <cols>
    <col min="1" max="1" width="13.85546875" style="9" customWidth="1"/>
    <col min="2" max="2" width="15.140625" style="9" customWidth="1"/>
    <col min="3" max="4" width="8.85546875" style="9"/>
    <col min="5" max="5" width="12.42578125" style="9" bestFit="1" customWidth="1"/>
    <col min="6" max="6" width="12.5703125" style="9" customWidth="1"/>
    <col min="7" max="16384" width="8.85546875" style="9"/>
  </cols>
  <sheetData>
    <row r="1" spans="1:6" ht="30" x14ac:dyDescent="0.25">
      <c r="A1" s="20" t="s">
        <v>8</v>
      </c>
      <c r="B1" s="14" t="s">
        <v>10</v>
      </c>
      <c r="C1" s="20" t="s">
        <v>99</v>
      </c>
    </row>
    <row r="2" spans="1:6" x14ac:dyDescent="0.25">
      <c r="A2" s="16">
        <v>32929</v>
      </c>
      <c r="B2" s="16">
        <v>43459</v>
      </c>
      <c r="C2" s="18">
        <f>YEAR(B2)-YEAR(A2)</f>
        <v>28</v>
      </c>
      <c r="E2" s="9" t="s">
        <v>108</v>
      </c>
      <c r="F2" s="9">
        <f>MAX(C:C)</f>
        <v>39</v>
      </c>
    </row>
    <row r="3" spans="1:6" x14ac:dyDescent="0.25">
      <c r="A3" s="16">
        <v>32556</v>
      </c>
      <c r="B3" s="16">
        <v>43749</v>
      </c>
      <c r="C3" s="18">
        <f t="shared" ref="C3:C46" si="0">YEAR(B3)-YEAR(A3)</f>
        <v>30</v>
      </c>
    </row>
    <row r="4" spans="1:6" x14ac:dyDescent="0.25">
      <c r="A4" s="16">
        <v>33440</v>
      </c>
      <c r="B4" s="16">
        <v>43484</v>
      </c>
      <c r="C4" s="18">
        <f t="shared" si="0"/>
        <v>28</v>
      </c>
      <c r="E4" s="9" t="s">
        <v>109</v>
      </c>
      <c r="F4" s="9">
        <f>PERCENTILE(C2:C46,0.25)</f>
        <v>24</v>
      </c>
    </row>
    <row r="5" spans="1:6" x14ac:dyDescent="0.25">
      <c r="A5" s="16">
        <v>32940</v>
      </c>
      <c r="B5" s="16">
        <v>44271</v>
      </c>
      <c r="C5" s="18">
        <f t="shared" si="0"/>
        <v>31</v>
      </c>
      <c r="E5" s="9" t="s">
        <v>110</v>
      </c>
      <c r="F5" s="9">
        <f>PERCENTILE(C3:C47,0.75)</f>
        <v>29.25</v>
      </c>
    </row>
    <row r="6" spans="1:6" x14ac:dyDescent="0.25">
      <c r="A6" s="16">
        <v>32752</v>
      </c>
      <c r="B6" s="16">
        <v>43644</v>
      </c>
      <c r="C6" s="18">
        <f t="shared" si="0"/>
        <v>30</v>
      </c>
      <c r="E6" s="9" t="s">
        <v>111</v>
      </c>
      <c r="F6" s="9">
        <f>F5-F4</f>
        <v>5.25</v>
      </c>
    </row>
    <row r="7" spans="1:6" x14ac:dyDescent="0.25">
      <c r="A7" s="16">
        <v>33610</v>
      </c>
      <c r="B7" s="16">
        <v>43689</v>
      </c>
      <c r="C7" s="18">
        <f t="shared" si="0"/>
        <v>27</v>
      </c>
    </row>
    <row r="8" spans="1:6" x14ac:dyDescent="0.25">
      <c r="A8" s="16">
        <v>34856</v>
      </c>
      <c r="B8" s="16">
        <v>43291</v>
      </c>
      <c r="C8" s="18">
        <f t="shared" si="0"/>
        <v>23</v>
      </c>
      <c r="E8" s="9" t="s">
        <v>112</v>
      </c>
      <c r="F8" s="9">
        <f>F4-(1.5*F6)</f>
        <v>16.125</v>
      </c>
    </row>
    <row r="9" spans="1:6" x14ac:dyDescent="0.25">
      <c r="A9" s="16">
        <v>33443</v>
      </c>
      <c r="B9" s="16">
        <v>43829</v>
      </c>
      <c r="C9" s="18">
        <f t="shared" si="0"/>
        <v>28</v>
      </c>
      <c r="E9" s="9" t="s">
        <v>113</v>
      </c>
      <c r="F9" s="9">
        <f>F5+(1.5*F6)</f>
        <v>37.125</v>
      </c>
    </row>
    <row r="10" spans="1:6" x14ac:dyDescent="0.25">
      <c r="A10" s="16">
        <v>34126</v>
      </c>
      <c r="B10" s="16">
        <v>43361</v>
      </c>
      <c r="C10" s="18">
        <f t="shared" si="0"/>
        <v>25</v>
      </c>
    </row>
    <row r="11" spans="1:6" x14ac:dyDescent="0.25">
      <c r="A11" s="16">
        <v>31514</v>
      </c>
      <c r="B11" s="16">
        <v>43756</v>
      </c>
      <c r="C11" s="18">
        <f t="shared" si="0"/>
        <v>33</v>
      </c>
      <c r="E11" s="9" t="s">
        <v>115</v>
      </c>
      <c r="F11" s="9">
        <v>39</v>
      </c>
    </row>
    <row r="12" spans="1:6" x14ac:dyDescent="0.25">
      <c r="A12" s="16">
        <v>33420</v>
      </c>
      <c r="B12" s="16">
        <v>43699</v>
      </c>
      <c r="C12" s="18">
        <f t="shared" si="0"/>
        <v>28</v>
      </c>
    </row>
    <row r="13" spans="1:6" x14ac:dyDescent="0.25">
      <c r="A13" s="16">
        <v>32675</v>
      </c>
      <c r="B13" s="16">
        <v>43643</v>
      </c>
      <c r="C13" s="18">
        <f t="shared" si="0"/>
        <v>30</v>
      </c>
    </row>
    <row r="14" spans="1:6" x14ac:dyDescent="0.25">
      <c r="A14" s="16">
        <v>33484</v>
      </c>
      <c r="B14" s="16">
        <v>43357</v>
      </c>
      <c r="C14" s="18">
        <f t="shared" si="0"/>
        <v>27</v>
      </c>
    </row>
    <row r="15" spans="1:6" x14ac:dyDescent="0.25">
      <c r="A15" s="16">
        <v>33348</v>
      </c>
      <c r="B15" s="16">
        <v>43775</v>
      </c>
      <c r="C15" s="18">
        <f t="shared" si="0"/>
        <v>28</v>
      </c>
    </row>
    <row r="16" spans="1:6" x14ac:dyDescent="0.25">
      <c r="A16" s="16">
        <v>33211</v>
      </c>
      <c r="B16" s="16">
        <v>43455</v>
      </c>
      <c r="C16" s="18">
        <f t="shared" si="0"/>
        <v>28</v>
      </c>
    </row>
    <row r="17" spans="1:3" x14ac:dyDescent="0.25">
      <c r="A17" s="16">
        <v>33365</v>
      </c>
      <c r="B17" s="16">
        <v>43448</v>
      </c>
      <c r="C17" s="18">
        <f t="shared" si="0"/>
        <v>27</v>
      </c>
    </row>
    <row r="18" spans="1:3" x14ac:dyDescent="0.25">
      <c r="A18" s="16">
        <v>34560</v>
      </c>
      <c r="B18" s="16">
        <v>43491</v>
      </c>
      <c r="C18" s="18">
        <f t="shared" si="0"/>
        <v>25</v>
      </c>
    </row>
    <row r="19" spans="1:3" x14ac:dyDescent="0.25">
      <c r="A19" s="16">
        <v>32863</v>
      </c>
      <c r="B19" s="16">
        <v>43248</v>
      </c>
      <c r="C19" s="18">
        <f t="shared" si="0"/>
        <v>29</v>
      </c>
    </row>
    <row r="20" spans="1:3" x14ac:dyDescent="0.25">
      <c r="A20" s="16">
        <v>32112</v>
      </c>
      <c r="B20" s="16">
        <v>43282</v>
      </c>
      <c r="C20" s="18">
        <f t="shared" si="0"/>
        <v>31</v>
      </c>
    </row>
    <row r="21" spans="1:3" x14ac:dyDescent="0.25">
      <c r="A21" s="16">
        <v>34921</v>
      </c>
      <c r="B21" s="16">
        <v>43516</v>
      </c>
      <c r="C21" s="18">
        <f t="shared" si="0"/>
        <v>24</v>
      </c>
    </row>
    <row r="22" spans="1:3" x14ac:dyDescent="0.25">
      <c r="A22" s="16">
        <v>34602</v>
      </c>
      <c r="B22" s="16">
        <v>43861</v>
      </c>
      <c r="C22" s="18">
        <f t="shared" si="0"/>
        <v>26</v>
      </c>
    </row>
    <row r="23" spans="1:3" x14ac:dyDescent="0.25">
      <c r="A23" s="16">
        <v>34602</v>
      </c>
      <c r="B23" s="16">
        <v>43290</v>
      </c>
      <c r="C23" s="18">
        <f t="shared" si="0"/>
        <v>24</v>
      </c>
    </row>
    <row r="24" spans="1:3" x14ac:dyDescent="0.25">
      <c r="A24" s="16">
        <v>34383</v>
      </c>
      <c r="B24" s="16">
        <v>43286</v>
      </c>
      <c r="C24" s="18">
        <f t="shared" si="0"/>
        <v>24</v>
      </c>
    </row>
    <row r="25" spans="1:3" x14ac:dyDescent="0.25">
      <c r="A25" s="16">
        <v>35030</v>
      </c>
      <c r="B25" s="16">
        <v>43105</v>
      </c>
      <c r="C25" s="18">
        <f t="shared" si="0"/>
        <v>23</v>
      </c>
    </row>
    <row r="26" spans="1:3" x14ac:dyDescent="0.25">
      <c r="A26" s="16">
        <v>31221</v>
      </c>
      <c r="B26" s="16">
        <v>43677</v>
      </c>
      <c r="C26" s="18">
        <f t="shared" si="0"/>
        <v>34</v>
      </c>
    </row>
    <row r="27" spans="1:3" x14ac:dyDescent="0.25">
      <c r="A27" s="16">
        <v>33977</v>
      </c>
      <c r="B27" s="16">
        <v>43431</v>
      </c>
      <c r="C27" s="18">
        <f t="shared" si="0"/>
        <v>25</v>
      </c>
    </row>
    <row r="28" spans="1:3" x14ac:dyDescent="0.25">
      <c r="A28" s="16">
        <v>35134</v>
      </c>
      <c r="B28" s="16">
        <v>43116</v>
      </c>
      <c r="C28" s="18">
        <f t="shared" si="0"/>
        <v>22</v>
      </c>
    </row>
    <row r="29" spans="1:3" x14ac:dyDescent="0.25">
      <c r="A29" s="16">
        <v>35202</v>
      </c>
      <c r="B29" s="16">
        <v>43214</v>
      </c>
      <c r="C29" s="18">
        <f t="shared" si="0"/>
        <v>22</v>
      </c>
    </row>
    <row r="30" spans="1:3" x14ac:dyDescent="0.25">
      <c r="A30" s="16">
        <v>35167</v>
      </c>
      <c r="B30" s="16">
        <v>43219</v>
      </c>
      <c r="C30" s="18">
        <f t="shared" si="0"/>
        <v>22</v>
      </c>
    </row>
    <row r="31" spans="1:3" x14ac:dyDescent="0.25">
      <c r="A31" s="16">
        <v>35397</v>
      </c>
      <c r="B31" s="16">
        <v>43370</v>
      </c>
      <c r="C31" s="18">
        <f t="shared" si="0"/>
        <v>22</v>
      </c>
    </row>
    <row r="32" spans="1:3" x14ac:dyDescent="0.25">
      <c r="A32" s="16">
        <v>34033</v>
      </c>
      <c r="B32" s="16">
        <v>43337</v>
      </c>
      <c r="C32" s="18">
        <f t="shared" si="0"/>
        <v>25</v>
      </c>
    </row>
    <row r="33" spans="1:3" x14ac:dyDescent="0.25">
      <c r="A33" s="16">
        <v>29946</v>
      </c>
      <c r="B33" s="16">
        <v>43833</v>
      </c>
      <c r="C33" s="18">
        <f t="shared" si="0"/>
        <v>39</v>
      </c>
    </row>
    <row r="34" spans="1:3" x14ac:dyDescent="0.25">
      <c r="A34" s="16">
        <v>34648</v>
      </c>
      <c r="B34" s="16">
        <v>43932</v>
      </c>
      <c r="C34" s="18">
        <f t="shared" si="0"/>
        <v>26</v>
      </c>
    </row>
    <row r="35" spans="1:3" x14ac:dyDescent="0.25">
      <c r="A35" s="16">
        <v>34375</v>
      </c>
      <c r="B35" s="16">
        <v>43709</v>
      </c>
      <c r="C35" s="18">
        <f t="shared" si="0"/>
        <v>25</v>
      </c>
    </row>
    <row r="36" spans="1:3" x14ac:dyDescent="0.25">
      <c r="A36" s="16">
        <v>35340</v>
      </c>
      <c r="B36" s="16">
        <v>43756</v>
      </c>
      <c r="C36" s="18">
        <f t="shared" si="0"/>
        <v>23</v>
      </c>
    </row>
    <row r="37" spans="1:3" x14ac:dyDescent="0.25">
      <c r="A37" s="16">
        <v>35278</v>
      </c>
      <c r="B37" s="16">
        <v>43589</v>
      </c>
      <c r="C37" s="18">
        <f t="shared" si="0"/>
        <v>23</v>
      </c>
    </row>
    <row r="38" spans="1:3" x14ac:dyDescent="0.25">
      <c r="A38" s="16">
        <v>31531</v>
      </c>
      <c r="B38" s="16">
        <v>43522</v>
      </c>
      <c r="C38" s="18">
        <f t="shared" si="0"/>
        <v>33</v>
      </c>
    </row>
    <row r="39" spans="1:3" x14ac:dyDescent="0.25">
      <c r="A39" s="16">
        <v>34576</v>
      </c>
      <c r="B39" s="16">
        <v>43682</v>
      </c>
      <c r="C39" s="18">
        <f t="shared" si="0"/>
        <v>25</v>
      </c>
    </row>
    <row r="40" spans="1:3" x14ac:dyDescent="0.25">
      <c r="A40" s="16">
        <v>35113</v>
      </c>
      <c r="B40" s="16">
        <v>43426</v>
      </c>
      <c r="C40" s="18">
        <f t="shared" si="0"/>
        <v>22</v>
      </c>
    </row>
    <row r="41" spans="1:3" x14ac:dyDescent="0.25">
      <c r="A41" s="16">
        <v>34989</v>
      </c>
      <c r="B41" s="16">
        <v>44242</v>
      </c>
      <c r="C41" s="18">
        <f t="shared" si="0"/>
        <v>26</v>
      </c>
    </row>
    <row r="42" spans="1:3" x14ac:dyDescent="0.25">
      <c r="A42" s="16">
        <v>34530</v>
      </c>
      <c r="B42" s="16">
        <v>43397</v>
      </c>
      <c r="C42" s="18">
        <f t="shared" si="0"/>
        <v>24</v>
      </c>
    </row>
    <row r="43" spans="1:3" x14ac:dyDescent="0.25">
      <c r="A43" s="16">
        <v>34740</v>
      </c>
      <c r="B43" s="16">
        <v>44270</v>
      </c>
      <c r="C43" s="18">
        <f t="shared" si="0"/>
        <v>26</v>
      </c>
    </row>
    <row r="44" spans="1:3" x14ac:dyDescent="0.25">
      <c r="A44" s="16">
        <v>34293</v>
      </c>
      <c r="B44" s="16">
        <v>43453</v>
      </c>
      <c r="C44" s="18">
        <f t="shared" si="0"/>
        <v>25</v>
      </c>
    </row>
    <row r="45" spans="1:3" x14ac:dyDescent="0.25">
      <c r="A45" s="16">
        <v>32366</v>
      </c>
      <c r="B45" s="16">
        <v>44263</v>
      </c>
      <c r="C45" s="18">
        <f t="shared" si="0"/>
        <v>33</v>
      </c>
    </row>
    <row r="46" spans="1:3" x14ac:dyDescent="0.25">
      <c r="A46" s="16">
        <v>32203</v>
      </c>
      <c r="B46" s="16">
        <v>43820</v>
      </c>
      <c r="C46" s="18">
        <f t="shared" si="0"/>
        <v>31</v>
      </c>
    </row>
  </sheetData>
  <conditionalFormatting sqref="C2:C46">
    <cfRule type="cellIs" dxfId="0" priority="1" operator="notBetween">
      <formula>16.125</formula>
      <formula>37.125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46"/>
  <sheetViews>
    <sheetView tabSelected="1" workbookViewId="0">
      <selection activeCell="M24" sqref="M24"/>
    </sheetView>
  </sheetViews>
  <sheetFormatPr defaultRowHeight="15" x14ac:dyDescent="0.25"/>
  <cols>
    <col min="2" max="2" width="15.140625" style="9" customWidth="1"/>
    <col min="8" max="8" width="12.5703125" bestFit="1" customWidth="1"/>
    <col min="9" max="9" width="12" customWidth="1"/>
    <col min="10" max="10" width="9.42578125" bestFit="1" customWidth="1"/>
  </cols>
  <sheetData>
    <row r="1" spans="2:9" ht="30" x14ac:dyDescent="0.25">
      <c r="B1" s="14" t="s">
        <v>10</v>
      </c>
      <c r="C1" t="s">
        <v>99</v>
      </c>
    </row>
    <row r="2" spans="2:9" x14ac:dyDescent="0.25">
      <c r="B2" s="16">
        <v>43459</v>
      </c>
      <c r="C2">
        <f>MONTH(B2)</f>
        <v>12</v>
      </c>
    </row>
    <row r="3" spans="2:9" x14ac:dyDescent="0.25">
      <c r="B3" s="16">
        <v>43749</v>
      </c>
      <c r="C3">
        <f t="shared" ref="C3:C46" si="0">MONTH(B3)</f>
        <v>10</v>
      </c>
      <c r="E3" t="s">
        <v>104</v>
      </c>
      <c r="F3">
        <f>_xlfn.MODE.MULT(C2:C46)</f>
        <v>12</v>
      </c>
      <c r="H3" s="8" t="s">
        <v>93</v>
      </c>
      <c r="I3" t="s">
        <v>114</v>
      </c>
    </row>
    <row r="4" spans="2:9" x14ac:dyDescent="0.25">
      <c r="B4" s="16">
        <v>43484</v>
      </c>
      <c r="C4">
        <f t="shared" si="0"/>
        <v>1</v>
      </c>
      <c r="H4" s="4">
        <v>1</v>
      </c>
      <c r="I4">
        <v>6</v>
      </c>
    </row>
    <row r="5" spans="2:9" x14ac:dyDescent="0.25">
      <c r="B5" s="16">
        <v>44271</v>
      </c>
      <c r="C5">
        <f t="shared" si="0"/>
        <v>3</v>
      </c>
      <c r="H5" s="4">
        <v>2</v>
      </c>
      <c r="I5">
        <v>3</v>
      </c>
    </row>
    <row r="6" spans="2:9" x14ac:dyDescent="0.25">
      <c r="B6" s="16">
        <v>43644</v>
      </c>
      <c r="C6">
        <f t="shared" si="0"/>
        <v>6</v>
      </c>
      <c r="H6" s="4">
        <v>3</v>
      </c>
      <c r="I6">
        <v>3</v>
      </c>
    </row>
    <row r="7" spans="2:9" x14ac:dyDescent="0.25">
      <c r="B7" s="16">
        <v>43689</v>
      </c>
      <c r="C7">
        <f t="shared" si="0"/>
        <v>8</v>
      </c>
      <c r="H7" s="4">
        <v>4</v>
      </c>
      <c r="I7">
        <v>3</v>
      </c>
    </row>
    <row r="8" spans="2:9" x14ac:dyDescent="0.25">
      <c r="B8" s="16">
        <v>43291</v>
      </c>
      <c r="C8">
        <f t="shared" si="0"/>
        <v>7</v>
      </c>
      <c r="H8" s="4">
        <v>5</v>
      </c>
      <c r="I8">
        <v>2</v>
      </c>
    </row>
    <row r="9" spans="2:9" x14ac:dyDescent="0.25">
      <c r="B9" s="16">
        <v>43829</v>
      </c>
      <c r="C9">
        <f t="shared" si="0"/>
        <v>12</v>
      </c>
      <c r="H9" s="4">
        <v>6</v>
      </c>
      <c r="I9">
        <v>2</v>
      </c>
    </row>
    <row r="10" spans="2:9" x14ac:dyDescent="0.25">
      <c r="B10" s="16">
        <v>43361</v>
      </c>
      <c r="C10">
        <f t="shared" si="0"/>
        <v>9</v>
      </c>
      <c r="H10" s="4">
        <v>7</v>
      </c>
      <c r="I10">
        <v>5</v>
      </c>
    </row>
    <row r="11" spans="2:9" x14ac:dyDescent="0.25">
      <c r="B11" s="16">
        <v>43756</v>
      </c>
      <c r="C11">
        <f t="shared" si="0"/>
        <v>10</v>
      </c>
      <c r="H11" s="4">
        <v>8</v>
      </c>
      <c r="I11">
        <v>4</v>
      </c>
    </row>
    <row r="12" spans="2:9" x14ac:dyDescent="0.25">
      <c r="B12" s="16">
        <v>43699</v>
      </c>
      <c r="C12">
        <f t="shared" si="0"/>
        <v>8</v>
      </c>
      <c r="H12" s="4">
        <v>9</v>
      </c>
      <c r="I12">
        <v>4</v>
      </c>
    </row>
    <row r="13" spans="2:9" x14ac:dyDescent="0.25">
      <c r="B13" s="16">
        <v>43643</v>
      </c>
      <c r="C13">
        <f t="shared" si="0"/>
        <v>6</v>
      </c>
      <c r="H13" s="4">
        <v>10</v>
      </c>
      <c r="I13">
        <v>4</v>
      </c>
    </row>
    <row r="14" spans="2:9" x14ac:dyDescent="0.25">
      <c r="B14" s="16">
        <v>43357</v>
      </c>
      <c r="C14">
        <f t="shared" si="0"/>
        <v>9</v>
      </c>
      <c r="H14" s="4">
        <v>11</v>
      </c>
      <c r="I14">
        <v>3</v>
      </c>
    </row>
    <row r="15" spans="2:9" x14ac:dyDescent="0.25">
      <c r="B15" s="16">
        <v>43775</v>
      </c>
      <c r="C15">
        <f t="shared" si="0"/>
        <v>11</v>
      </c>
      <c r="H15" s="4">
        <v>12</v>
      </c>
      <c r="I15">
        <v>6</v>
      </c>
    </row>
    <row r="16" spans="2:9" x14ac:dyDescent="0.25">
      <c r="B16" s="16">
        <v>43455</v>
      </c>
      <c r="C16">
        <f t="shared" si="0"/>
        <v>12</v>
      </c>
      <c r="H16" s="4" t="s">
        <v>94</v>
      </c>
      <c r="I16">
        <v>45</v>
      </c>
    </row>
    <row r="17" spans="2:3" x14ac:dyDescent="0.25">
      <c r="B17" s="16">
        <v>43448</v>
      </c>
      <c r="C17">
        <f t="shared" si="0"/>
        <v>12</v>
      </c>
    </row>
    <row r="18" spans="2:3" x14ac:dyDescent="0.25">
      <c r="B18" s="16">
        <v>43491</v>
      </c>
      <c r="C18">
        <f t="shared" si="0"/>
        <v>1</v>
      </c>
    </row>
    <row r="19" spans="2:3" x14ac:dyDescent="0.25">
      <c r="B19" s="16">
        <v>43248</v>
      </c>
      <c r="C19">
        <f t="shared" si="0"/>
        <v>5</v>
      </c>
    </row>
    <row r="20" spans="2:3" x14ac:dyDescent="0.25">
      <c r="B20" s="16">
        <v>43282</v>
      </c>
      <c r="C20">
        <f t="shared" si="0"/>
        <v>7</v>
      </c>
    </row>
    <row r="21" spans="2:3" x14ac:dyDescent="0.25">
      <c r="B21" s="16">
        <v>43516</v>
      </c>
      <c r="C21">
        <f t="shared" si="0"/>
        <v>2</v>
      </c>
    </row>
    <row r="22" spans="2:3" x14ac:dyDescent="0.25">
      <c r="B22" s="16">
        <v>43861</v>
      </c>
      <c r="C22">
        <f t="shared" si="0"/>
        <v>1</v>
      </c>
    </row>
    <row r="23" spans="2:3" x14ac:dyDescent="0.25">
      <c r="B23" s="16">
        <v>43290</v>
      </c>
      <c r="C23">
        <f t="shared" si="0"/>
        <v>7</v>
      </c>
    </row>
    <row r="24" spans="2:3" x14ac:dyDescent="0.25">
      <c r="B24" s="16">
        <v>43286</v>
      </c>
      <c r="C24">
        <f t="shared" si="0"/>
        <v>7</v>
      </c>
    </row>
    <row r="25" spans="2:3" x14ac:dyDescent="0.25">
      <c r="B25" s="16">
        <v>43105</v>
      </c>
      <c r="C25">
        <f t="shared" si="0"/>
        <v>1</v>
      </c>
    </row>
    <row r="26" spans="2:3" x14ac:dyDescent="0.25">
      <c r="B26" s="16">
        <v>43677</v>
      </c>
      <c r="C26">
        <f t="shared" si="0"/>
        <v>7</v>
      </c>
    </row>
    <row r="27" spans="2:3" x14ac:dyDescent="0.25">
      <c r="B27" s="16">
        <v>43431</v>
      </c>
      <c r="C27">
        <f t="shared" si="0"/>
        <v>11</v>
      </c>
    </row>
    <row r="28" spans="2:3" x14ac:dyDescent="0.25">
      <c r="B28" s="16">
        <v>43116</v>
      </c>
      <c r="C28">
        <f t="shared" si="0"/>
        <v>1</v>
      </c>
    </row>
    <row r="29" spans="2:3" x14ac:dyDescent="0.25">
      <c r="B29" s="16">
        <v>43214</v>
      </c>
      <c r="C29">
        <f t="shared" si="0"/>
        <v>4</v>
      </c>
    </row>
    <row r="30" spans="2:3" x14ac:dyDescent="0.25">
      <c r="B30" s="16">
        <v>43219</v>
      </c>
      <c r="C30">
        <f t="shared" si="0"/>
        <v>4</v>
      </c>
    </row>
    <row r="31" spans="2:3" x14ac:dyDescent="0.25">
      <c r="B31" s="16">
        <v>43370</v>
      </c>
      <c r="C31">
        <f t="shared" si="0"/>
        <v>9</v>
      </c>
    </row>
    <row r="32" spans="2:3" x14ac:dyDescent="0.25">
      <c r="B32" s="16">
        <v>43337</v>
      </c>
      <c r="C32">
        <f t="shared" si="0"/>
        <v>8</v>
      </c>
    </row>
    <row r="33" spans="2:3" x14ac:dyDescent="0.25">
      <c r="B33" s="16">
        <v>43833</v>
      </c>
      <c r="C33">
        <f t="shared" si="0"/>
        <v>1</v>
      </c>
    </row>
    <row r="34" spans="2:3" x14ac:dyDescent="0.25">
      <c r="B34" s="16">
        <v>43932</v>
      </c>
      <c r="C34">
        <f t="shared" si="0"/>
        <v>4</v>
      </c>
    </row>
    <row r="35" spans="2:3" x14ac:dyDescent="0.25">
      <c r="B35" s="16">
        <v>43709</v>
      </c>
      <c r="C35">
        <f t="shared" si="0"/>
        <v>9</v>
      </c>
    </row>
    <row r="36" spans="2:3" x14ac:dyDescent="0.25">
      <c r="B36" s="16">
        <v>43756</v>
      </c>
      <c r="C36">
        <f t="shared" si="0"/>
        <v>10</v>
      </c>
    </row>
    <row r="37" spans="2:3" x14ac:dyDescent="0.25">
      <c r="B37" s="16">
        <v>43589</v>
      </c>
      <c r="C37">
        <f t="shared" si="0"/>
        <v>5</v>
      </c>
    </row>
    <row r="38" spans="2:3" x14ac:dyDescent="0.25">
      <c r="B38" s="16">
        <v>43522</v>
      </c>
      <c r="C38">
        <f t="shared" si="0"/>
        <v>2</v>
      </c>
    </row>
    <row r="39" spans="2:3" x14ac:dyDescent="0.25">
      <c r="B39" s="16">
        <v>43682</v>
      </c>
      <c r="C39">
        <f t="shared" si="0"/>
        <v>8</v>
      </c>
    </row>
    <row r="40" spans="2:3" x14ac:dyDescent="0.25">
      <c r="B40" s="16">
        <v>43426</v>
      </c>
      <c r="C40">
        <f t="shared" si="0"/>
        <v>11</v>
      </c>
    </row>
    <row r="41" spans="2:3" x14ac:dyDescent="0.25">
      <c r="B41" s="16">
        <v>44242</v>
      </c>
      <c r="C41">
        <f t="shared" si="0"/>
        <v>2</v>
      </c>
    </row>
    <row r="42" spans="2:3" x14ac:dyDescent="0.25">
      <c r="B42" s="16">
        <v>43397</v>
      </c>
      <c r="C42">
        <f t="shared" si="0"/>
        <v>10</v>
      </c>
    </row>
    <row r="43" spans="2:3" x14ac:dyDescent="0.25">
      <c r="B43" s="16">
        <v>44270</v>
      </c>
      <c r="C43">
        <f t="shared" si="0"/>
        <v>3</v>
      </c>
    </row>
    <row r="44" spans="2:3" x14ac:dyDescent="0.25">
      <c r="B44" s="16">
        <v>43453</v>
      </c>
      <c r="C44">
        <f t="shared" si="0"/>
        <v>12</v>
      </c>
    </row>
    <row r="45" spans="2:3" x14ac:dyDescent="0.25">
      <c r="B45" s="16">
        <v>44263</v>
      </c>
      <c r="C45">
        <f t="shared" si="0"/>
        <v>3</v>
      </c>
    </row>
    <row r="46" spans="2:3" x14ac:dyDescent="0.25">
      <c r="B46" s="16">
        <v>43820</v>
      </c>
      <c r="C46">
        <f t="shared" si="0"/>
        <v>12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04AA7A-29E7-4D72-991B-FC6A6B03C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613922-848E-4938-B6DD-2026B82FF2B2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BB5FB3E9-CF6F-4533-B0D7-FE72AF14AC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 1</vt:lpstr>
      <vt:lpstr>Task 2</vt:lpstr>
      <vt:lpstr>Task 3</vt:lpstr>
      <vt:lpstr>Task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Mahaswin Vashihsth Acharya</cp:lastModifiedBy>
  <cp:revision/>
  <dcterms:created xsi:type="dcterms:W3CDTF">2021-05-24T07:11:16Z</dcterms:created>
  <dcterms:modified xsi:type="dcterms:W3CDTF">2024-05-28T12:10:50Z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