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WARE-Downloads\"/>
    </mc:Choice>
  </mc:AlternateContent>
  <xr:revisionPtr revIDLastSave="0" documentId="13_ncr:1_{7E3D2350-BBCB-4062-B0A5-F034B7F550CC}" xr6:coauthVersionLast="40" xr6:coauthVersionMax="40" xr10:uidLastSave="{00000000-0000-0000-0000-000000000000}"/>
  <bookViews>
    <workbookView xWindow="0" yWindow="0" windowWidth="25200" windowHeight="11775" tabRatio="814" activeTab="5" xr2:uid="{00000000-000D-0000-FFFF-FFFF00000000}"/>
  </bookViews>
  <sheets>
    <sheet name="Application Profiles" sheetId="3" r:id="rId1"/>
    <sheet name="Service Monitoring" sheetId="4" r:id="rId2"/>
    <sheet name="Pool" sheetId="2" r:id="rId3"/>
    <sheet name="Pool Members" sheetId="5" r:id="rId4"/>
    <sheet name="Virtual Servers" sheetId="1" r:id="rId5"/>
    <sheet name="Application Rules" sheetId="6" r:id="rId6"/>
    <sheet name="Dropdowns" sheetId="7" state="hidden" r:id="rId7"/>
  </sheets>
  <definedNames>
    <definedName name="App01Ports">Pool!$D$3:$D$38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1" l="1"/>
  <c r="D2" i="3"/>
  <c r="E3" i="3"/>
  <c r="M3" i="5"/>
  <c r="L3" i="5"/>
  <c r="K3" i="5"/>
  <c r="I3" i="5"/>
  <c r="J3" i="5" s="1"/>
  <c r="H3" i="5"/>
  <c r="G3" i="5"/>
  <c r="D3" i="5"/>
  <c r="K29" i="5" l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" i="5"/>
  <c r="L2" i="5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19" i="5" l="1"/>
  <c r="G20" i="5"/>
  <c r="G21" i="5"/>
  <c r="G22" i="5"/>
  <c r="G23" i="5"/>
  <c r="G24" i="5"/>
  <c r="G25" i="5"/>
  <c r="G26" i="5"/>
  <c r="G27" i="5"/>
  <c r="G28" i="5"/>
  <c r="G29" i="5"/>
  <c r="H19" i="5"/>
  <c r="H20" i="5"/>
  <c r="H21" i="5"/>
  <c r="H22" i="5"/>
  <c r="H23" i="5"/>
  <c r="H24" i="5"/>
  <c r="H25" i="5"/>
  <c r="H26" i="5"/>
  <c r="H27" i="5"/>
  <c r="H28" i="5"/>
  <c r="H29" i="5"/>
  <c r="I19" i="5"/>
  <c r="J19" i="5" s="1"/>
  <c r="I20" i="5"/>
  <c r="J20" i="5" s="1"/>
  <c r="I21" i="5"/>
  <c r="J21" i="5" s="1"/>
  <c r="I22" i="5"/>
  <c r="I23" i="5"/>
  <c r="I24" i="5"/>
  <c r="J24" i="5" s="1"/>
  <c r="I25" i="5"/>
  <c r="J25" i="5" s="1"/>
  <c r="I26" i="5"/>
  <c r="I27" i="5"/>
  <c r="J27" i="5" s="1"/>
  <c r="I28" i="5"/>
  <c r="J28" i="5" s="1"/>
  <c r="I29" i="5"/>
  <c r="J29" i="5" s="1"/>
  <c r="J22" i="5"/>
  <c r="J23" i="5"/>
  <c r="J26" i="5"/>
  <c r="L19" i="5"/>
  <c r="L20" i="5"/>
  <c r="L21" i="5"/>
  <c r="L22" i="5"/>
  <c r="L23" i="5"/>
  <c r="L24" i="5"/>
  <c r="L25" i="5"/>
  <c r="L26" i="5"/>
  <c r="L27" i="5"/>
  <c r="L28" i="5"/>
  <c r="L29" i="5"/>
  <c r="M19" i="5"/>
  <c r="M20" i="5"/>
  <c r="M21" i="5"/>
  <c r="M22" i="5"/>
  <c r="M23" i="5"/>
  <c r="M24" i="5"/>
  <c r="M25" i="5"/>
  <c r="M26" i="5"/>
  <c r="M27" i="5"/>
  <c r="M28" i="5"/>
  <c r="M29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M23" i="1" l="1"/>
  <c r="M22" i="1"/>
  <c r="M21" i="1"/>
  <c r="M20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5"/>
  <c r="I2" i="5"/>
  <c r="J2" i="5" s="1"/>
  <c r="H2" i="5"/>
  <c r="G2" i="5"/>
  <c r="C33" i="7" l="1"/>
  <c r="C32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13" i="7" l="1"/>
  <c r="C14" i="7"/>
  <c r="C15" i="7"/>
  <c r="C12" i="7"/>
  <c r="C11" i="7"/>
  <c r="C10" i="7"/>
  <c r="C9" i="7"/>
  <c r="C8" i="7"/>
  <c r="C7" i="7"/>
  <c r="C6" i="7"/>
  <c r="C5" i="7"/>
  <c r="C4" i="7"/>
  <c r="C3" i="7"/>
  <c r="C2" i="7"/>
  <c r="D19" i="5" l="1"/>
  <c r="D20" i="5"/>
  <c r="D28" i="5"/>
  <c r="D5" i="5"/>
  <c r="D13" i="5"/>
  <c r="D6" i="5"/>
  <c r="D21" i="5"/>
  <c r="D29" i="5"/>
  <c r="D14" i="5"/>
  <c r="D22" i="5"/>
  <c r="D7" i="5"/>
  <c r="D15" i="5"/>
  <c r="D17" i="5"/>
  <c r="D10" i="5"/>
  <c r="D23" i="5"/>
  <c r="D8" i="5"/>
  <c r="D16" i="5"/>
  <c r="D9" i="5"/>
  <c r="D18" i="5"/>
  <c r="D24" i="5"/>
  <c r="D25" i="5"/>
  <c r="D26" i="5"/>
  <c r="D11" i="5"/>
  <c r="D27" i="5"/>
  <c r="D4" i="5"/>
  <c r="D12" i="5"/>
  <c r="F23" i="1"/>
  <c r="F15" i="1"/>
  <c r="F7" i="1"/>
  <c r="F12" i="1"/>
  <c r="F2" i="1"/>
  <c r="F22" i="1"/>
  <c r="F14" i="1"/>
  <c r="F6" i="1"/>
  <c r="F20" i="1"/>
  <c r="F21" i="1"/>
  <c r="F13" i="1"/>
  <c r="F5" i="1"/>
  <c r="F4" i="1"/>
  <c r="F9" i="1"/>
  <c r="F16" i="1"/>
  <c r="F19" i="1"/>
  <c r="F11" i="1"/>
  <c r="F3" i="1"/>
  <c r="F18" i="1"/>
  <c r="F10" i="1"/>
  <c r="F17" i="1"/>
  <c r="F8" i="1"/>
  <c r="D2" i="5"/>
  <c r="D2" i="1"/>
  <c r="D2" i="2"/>
  <c r="D40" i="6"/>
  <c r="D36" i="6"/>
  <c r="D32" i="6"/>
  <c r="D28" i="6"/>
  <c r="D24" i="6"/>
  <c r="D20" i="6"/>
  <c r="D16" i="6"/>
  <c r="D12" i="6"/>
  <c r="D8" i="6"/>
  <c r="D23" i="4"/>
  <c r="D19" i="4"/>
  <c r="D15" i="4"/>
  <c r="D11" i="4"/>
  <c r="D7" i="4"/>
  <c r="D20" i="1"/>
  <c r="D16" i="1"/>
  <c r="D12" i="1"/>
  <c r="D8" i="1"/>
  <c r="D4" i="1"/>
  <c r="D23" i="2"/>
  <c r="D19" i="2"/>
  <c r="D15" i="2"/>
  <c r="D11" i="2"/>
  <c r="D7" i="2"/>
  <c r="D3" i="2"/>
  <c r="D20" i="3"/>
  <c r="D16" i="3"/>
  <c r="D12" i="3"/>
  <c r="D8" i="3"/>
  <c r="D4" i="3"/>
  <c r="D39" i="6"/>
  <c r="D35" i="6"/>
  <c r="D31" i="6"/>
  <c r="D27" i="6"/>
  <c r="D23" i="6"/>
  <c r="D19" i="6"/>
  <c r="D15" i="6"/>
  <c r="D11" i="6"/>
  <c r="D7" i="6"/>
  <c r="D22" i="4"/>
  <c r="D18" i="4"/>
  <c r="D14" i="4"/>
  <c r="D10" i="4"/>
  <c r="D6" i="4"/>
  <c r="D23" i="1"/>
  <c r="D19" i="1"/>
  <c r="D38" i="6"/>
  <c r="D34" i="6"/>
  <c r="D30" i="6"/>
  <c r="D26" i="6"/>
  <c r="D22" i="6"/>
  <c r="D18" i="6"/>
  <c r="D14" i="6"/>
  <c r="D10" i="6"/>
  <c r="D6" i="6"/>
  <c r="D21" i="4"/>
  <c r="D17" i="4"/>
  <c r="D13" i="4"/>
  <c r="D9" i="4"/>
  <c r="D22" i="1"/>
  <c r="D18" i="1"/>
  <c r="D14" i="1"/>
  <c r="D10" i="1"/>
  <c r="D6" i="1"/>
  <c r="D21" i="2"/>
  <c r="D17" i="2"/>
  <c r="D13" i="2"/>
  <c r="D9" i="2"/>
  <c r="D5" i="2"/>
  <c r="D22" i="3"/>
  <c r="D18" i="3"/>
  <c r="D14" i="3"/>
  <c r="D10" i="3"/>
  <c r="D6" i="3"/>
  <c r="D37" i="6"/>
  <c r="D33" i="6"/>
  <c r="D29" i="6"/>
  <c r="D25" i="6"/>
  <c r="D21" i="6"/>
  <c r="D17" i="6"/>
  <c r="D13" i="6"/>
  <c r="D9" i="6"/>
  <c r="D5" i="4"/>
  <c r="D20" i="4"/>
  <c r="D16" i="4"/>
  <c r="D12" i="4"/>
  <c r="D8" i="4"/>
  <c r="D21" i="1"/>
  <c r="D17" i="1"/>
  <c r="D15" i="1"/>
  <c r="D7" i="1"/>
  <c r="D22" i="2"/>
  <c r="D14" i="2"/>
  <c r="D6" i="2"/>
  <c r="D19" i="3"/>
  <c r="D11" i="3"/>
  <c r="D3" i="3"/>
  <c r="D13" i="1"/>
  <c r="D5" i="1"/>
  <c r="D20" i="2"/>
  <c r="D12" i="2"/>
  <c r="D4" i="2"/>
  <c r="D17" i="3"/>
  <c r="D9" i="3"/>
  <c r="D11" i="1"/>
  <c r="D3" i="1"/>
  <c r="D18" i="2"/>
  <c r="D10" i="2"/>
  <c r="D23" i="3"/>
  <c r="D15" i="3"/>
  <c r="D7" i="3"/>
  <c r="D9" i="1"/>
  <c r="D16" i="2"/>
  <c r="D8" i="2"/>
  <c r="D21" i="3"/>
  <c r="D13" i="3"/>
  <c r="D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2bcloud-da" type="4" refreshedVersion="0" background="1">
    <webPr xml="1" sourceData="1" url="C:\Users\222038652\Documents\forms\b2bcloud-da.xml" htmlTables="1" htmlFormat="all"/>
  </connection>
</connections>
</file>

<file path=xl/sharedStrings.xml><?xml version="1.0" encoding="utf-8"?>
<sst xmlns="http://schemas.openxmlformats.org/spreadsheetml/2006/main" count="271" uniqueCount="150">
  <si>
    <t>Pool Name</t>
  </si>
  <si>
    <t>Monitor</t>
  </si>
  <si>
    <t>IP Address</t>
  </si>
  <si>
    <t>Weight</t>
  </si>
  <si>
    <t>Monitor Port</t>
  </si>
  <si>
    <t>Port</t>
  </si>
  <si>
    <t>Name</t>
  </si>
  <si>
    <t>Max 
Conn</t>
  </si>
  <si>
    <t>Min
Conn</t>
  </si>
  <si>
    <t>Enable Virtual Server</t>
  </si>
  <si>
    <t>Application Profile</t>
  </si>
  <si>
    <t>Description</t>
  </si>
  <si>
    <t>Protocol</t>
  </si>
  <si>
    <t>Default Pool</t>
  </si>
  <si>
    <t>Connection Limit</t>
  </si>
  <si>
    <t>Algorithm</t>
  </si>
  <si>
    <t>Algorithm Parameters</t>
  </si>
  <si>
    <t>Transparent</t>
  </si>
  <si>
    <t>Type</t>
  </si>
  <si>
    <t>Enable SSL Passthrough</t>
  </si>
  <si>
    <t>HTTP Redirect URL:</t>
  </si>
  <si>
    <t>Persistence</t>
  </si>
  <si>
    <t>Cookie Name</t>
  </si>
  <si>
    <t>Expires in (Sec)</t>
  </si>
  <si>
    <t>Mode</t>
  </si>
  <si>
    <t>Insert X-Forwarded-For HTTP header</t>
  </si>
  <si>
    <t>Enable Pool Side SSL</t>
  </si>
  <si>
    <t>Interval</t>
  </si>
  <si>
    <t>Timeout</t>
  </si>
  <si>
    <t>Max Retries</t>
  </si>
  <si>
    <t>Expected</t>
  </si>
  <si>
    <t>Method</t>
  </si>
  <si>
    <t>URL</t>
  </si>
  <si>
    <t>Send</t>
  </si>
  <si>
    <t>Receive</t>
  </si>
  <si>
    <t>Extension</t>
  </si>
  <si>
    <t>Virtual Server 
Client Auth</t>
  </si>
  <si>
    <t>Virtual Server
Cipher(s)</t>
  </si>
  <si>
    <t>Pool Side
CN Certificate</t>
  </si>
  <si>
    <t>Virtual Server 
CN Certificate</t>
  </si>
  <si>
    <t>HTTP</t>
  </si>
  <si>
    <t>Script</t>
  </si>
  <si>
    <t>Application Rule(s)</t>
  </si>
  <si>
    <t>Connection Rate Limit</t>
  </si>
  <si>
    <t>Rule Id 
(System Generated)</t>
  </si>
  <si>
    <t>applicationRule-1</t>
  </si>
  <si>
    <t>applicationRule-2</t>
  </si>
  <si>
    <t>applicationRule-3</t>
  </si>
  <si>
    <t>applicationRule-4</t>
  </si>
  <si>
    <t>option httplog</t>
  </si>
  <si>
    <t>option forwardfor</t>
  </si>
  <si>
    <t>reqadd X-Forwarded-Proto:\https</t>
  </si>
  <si>
    <t>reqadd X-Forwarded-Proto:\http</t>
  </si>
  <si>
    <t>edge-40</t>
  </si>
  <si>
    <t>edge-29</t>
  </si>
  <si>
    <t>DAL_DEV_VB_Logic_LB_02</t>
  </si>
  <si>
    <t>NSX
Edge-Id</t>
  </si>
  <si>
    <t>NSX
Edge-Name</t>
  </si>
  <si>
    <t>Data
Center</t>
  </si>
  <si>
    <t>ALL</t>
  </si>
  <si>
    <t>Enable 
Member</t>
  </si>
  <si>
    <t>default_tcp_monitor</t>
  </si>
  <si>
    <t>default_http_monitor</t>
  </si>
  <si>
    <t>default_https_monitor</t>
  </si>
  <si>
    <t>HTTPS</t>
  </si>
  <si>
    <t>TCP</t>
  </si>
  <si>
    <t>/</t>
  </si>
  <si>
    <t>GET</t>
  </si>
  <si>
    <t>Action
(Add/Del/Up)</t>
  </si>
  <si>
    <t>Add</t>
  </si>
  <si>
    <t>Location</t>
  </si>
  <si>
    <t>Combined</t>
  </si>
  <si>
    <t>NSX-Edge-ID</t>
  </si>
  <si>
    <t>NSX-Edge-Name</t>
  </si>
  <si>
    <t>edge-22</t>
  </si>
  <si>
    <t>edge-30</t>
  </si>
  <si>
    <t>edge-31</t>
  </si>
  <si>
    <t>edge-33</t>
  </si>
  <si>
    <t>edge-34</t>
  </si>
  <si>
    <t>edge-35</t>
  </si>
  <si>
    <t>edge-36</t>
  </si>
  <si>
    <t>edge-37</t>
  </si>
  <si>
    <t>edge-38</t>
  </si>
  <si>
    <t>PHX_Automation_LB_01</t>
  </si>
  <si>
    <t>PHX_NON_PROD_VB_PRES_LB_01</t>
  </si>
  <si>
    <t>PHX_PROD_VB_PROD_PRES_LB_01</t>
  </si>
  <si>
    <t>PHX_NON_PROD_VB_LOGIC_LB_02</t>
  </si>
  <si>
    <t>PHX_NON_PROD_VB_DB_LB_03</t>
  </si>
  <si>
    <t>PHX_PROD_VB_PROD_DB_LB_03</t>
  </si>
  <si>
    <t>PHX_PROD_VB_PROD_LOGIC_LB_02</t>
  </si>
  <si>
    <t>PHX_PROD_VB_CDE_PRES_LB_01</t>
  </si>
  <si>
    <t>PHX_PROD_VB_CDE_LOGIC_LB_02</t>
  </si>
  <si>
    <t>PHX_PROD_VB_CDE_DB_LB_03</t>
  </si>
  <si>
    <t>DAL_Automation_LB_01</t>
  </si>
  <si>
    <t>DAL_PROD_VB_CDE_DB_LB_03</t>
  </si>
  <si>
    <t>DAL_DEV_VB_DB_LB_03</t>
  </si>
  <si>
    <t>DAL_PROD_VB_CDE_Pres_LB_01</t>
  </si>
  <si>
    <t>DAL_DEV_VB_Pres_LB_01</t>
  </si>
  <si>
    <t>DAL_PROD_VB_CDE_Logic_LB_02</t>
  </si>
  <si>
    <t>DAL_PROD_VB_Prod_Pres_LB_01</t>
  </si>
  <si>
    <t>DAL_PROD_VB_Prod_Logic_LB_02</t>
  </si>
  <si>
    <t>DAL_PROD_VB_Prod_DB_LB_03</t>
  </si>
  <si>
    <t>DAL_CSZ_VB_CVG_LB_01</t>
  </si>
  <si>
    <t>edge-4</t>
  </si>
  <si>
    <t>edge-39</t>
  </si>
  <si>
    <t>edge-19</t>
  </si>
  <si>
    <t>edge-21</t>
  </si>
  <si>
    <t>edge-25</t>
  </si>
  <si>
    <t>edge-26</t>
  </si>
  <si>
    <t>edge-27</t>
  </si>
  <si>
    <t>edge-28</t>
  </si>
  <si>
    <t>Loc</t>
  </si>
  <si>
    <t>Actions</t>
  </si>
  <si>
    <t>Update</t>
  </si>
  <si>
    <t>Delete</t>
  </si>
  <si>
    <t>N/A</t>
  </si>
  <si>
    <t>DAL_CSZ_VB_SEC_LB_01</t>
  </si>
  <si>
    <t>edge-41</t>
  </si>
  <si>
    <t>DAL_CLOUD_Pres_LB_02</t>
  </si>
  <si>
    <t>DAL_CLOUD_Logic_LB_01</t>
  </si>
  <si>
    <t>PHX_CSZ_VB_SEC_LB_01</t>
  </si>
  <si>
    <t>PHX_CLOUD_Logic_LB_01</t>
  </si>
  <si>
    <t>PHX_CLOUD_Pres_LB_02</t>
  </si>
  <si>
    <t>PHX_CSZ_VB_CVG_LB_01</t>
  </si>
  <si>
    <t>edge-51</t>
  </si>
  <si>
    <t>edge-52</t>
  </si>
  <si>
    <t>edge-47</t>
  </si>
  <si>
    <t>edge-48</t>
  </si>
  <si>
    <t>DAL_DMZ_VB_Apigee-Prod_LB_01</t>
  </si>
  <si>
    <t>DAL_DMZ_VB_Apigee-Dev_LB_01</t>
  </si>
  <si>
    <t>PHX_DMZ_VB_Apigee-Prod_LB_01</t>
  </si>
  <si>
    <t>PHX_DMZ_VB_Apigee-Dev_LB_01</t>
  </si>
  <si>
    <t>edge-53</t>
  </si>
  <si>
    <t>Configure Service 
Certificate</t>
  </si>
  <si>
    <t>Dallas</t>
  </si>
  <si>
    <t>Phoenix</t>
  </si>
  <si>
    <t>Enable Acceleration</t>
  </si>
  <si>
    <t>AccelEnabled</t>
  </si>
  <si>
    <t>DALLAS</t>
  </si>
  <si>
    <t>Round-Robin</t>
  </si>
  <si>
    <t>None</t>
  </si>
  <si>
    <t>Default</t>
  </si>
  <si>
    <t>Ignore</t>
  </si>
  <si>
    <t>BCMS-TANDEM-UADMIN-POOL-7002-TCP</t>
  </si>
  <si>
    <t>BCMS-TANDEM-UADMIN-HTTPS-HC</t>
  </si>
  <si>
    <t>bcms-tandem-uadmin-da.prvcld.syfbank.com</t>
  </si>
  <si>
    <t>BCMS-TANDEM-UADMIN-VIP_10-147-11-142_443-TCP</t>
  </si>
  <si>
    <t>EDGEGW</t>
  </si>
  <si>
    <t>APP_PRF1</t>
  </si>
  <si>
    <t>10.10.99.201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</si>
</sst>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3" fillId="0" borderId="0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/>
    <xf numFmtId="49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quotePrefix="1" applyFont="1" applyBorder="1"/>
    <xf numFmtId="0" fontId="6" fillId="0" borderId="0" xfId="0" quotePrefix="1" applyFont="1"/>
    <xf numFmtId="49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2" fillId="3" borderId="0" xfId="0" applyNumberFormat="1" applyFont="1" applyFill="1" applyBorder="1" applyAlignment="1">
      <alignment horizontal="center" wrapText="1"/>
    </xf>
    <xf numFmtId="0" fontId="0" fillId="0" borderId="0" xfId="0" applyNumberFormat="1"/>
    <xf numFmtId="0" fontId="1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color theme="0" tint="-0.34998626667073579"/>
      </font>
      <fill>
        <patternFill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loadBalancer">
        <xsd:complexType>
          <xsd:sequence minOccurs="0">
            <xsd:element minOccurs="0" nillable="true" type="xsd:integer" name="version" form="unqualified"/>
            <xsd:element minOccurs="0" nillable="true" type="xsd:boolean" name="enabled" form="unqualified"/>
            <xsd:element minOccurs="0" nillable="true" type="xsd:boolean" name="enableServiceInsertion" form="unqualified"/>
            <xsd:element minOccurs="0" nillable="true" type="xsd:boolean" name="accelerationEnabled" form="unqualified"/>
            <xsd:element minOccurs="0" nillable="true" name="virtualServer" form="unqualified">
              <xsd:complexType>
                <xsd:sequence minOccurs="0">
                  <xsd:element minOccurs="0" nillable="true" type="xsd:string" name="virtualServerId" form="unqualified"/>
                  <xsd:element minOccurs="0" nillable="true" type="xsd:string" name="name" form="unqualified"/>
                  <xsd:element minOccurs="0" nillable="true" type="xsd:boolean" name="enabled" form="unqualified"/>
                  <xsd:element minOccurs="0" nillable="true" type="xsd:string" name="ipAddress" form="unqualified"/>
                  <xsd:element minOccurs="0" nillable="true" type="xsd:string" name="protocol" form="unqualified"/>
                  <xsd:element minOccurs="0" nillable="true" type="xsd:integer" name="port" form="unqualified"/>
                  <xsd:element minOccurs="0" nillable="true" type="xsd:integer" name="connectionLimit" form="unqualified"/>
                  <xsd:element minOccurs="0" nillable="true" type="xsd:integer" name="connectionRateLimit" form="unqualified"/>
                  <xsd:element minOccurs="0" nillable="true" type="xsd:string" name="defaultPoolId" form="unqualified"/>
                  <xsd:element minOccurs="0" nillable="true" type="xsd:string" name="applicationProfileId" form="unqualified"/>
                  <xsd:element minOccurs="0" nillable="true" type="xsd:boolean" name="enableServiceInsertion" form="unqualified"/>
                  <xsd:element minOccurs="0" nillable="true" type="xsd:boolean" name="accelerationEnabled" form="unqualified"/>
                  <xsd:element minOccurs="0" maxOccurs="unbounded" nillable="true" type="xsd:string" name="applicationRuleId" form="unqualified"/>
                </xsd:sequence>
              </xsd:complexType>
            </xsd:element>
            <xsd:element minOccurs="0" nillable="true" name="pool" form="unqualified">
              <xsd:complexType>
                <xsd:sequence minOccurs="0">
                  <xsd:element minOccurs="0" nillable="true" type="xsd:string" name="poolId" form="unqualified"/>
                  <xsd:element minOccurs="0" nillable="true" type="xsd:string" name="name" form="unqualified"/>
                  <xsd:element minOccurs="0" nillable="true" type="xsd:string" name="algorithm" form="unqualified"/>
                  <xsd:element minOccurs="0" nillable="true" type="xsd:boolean" name="transparent" form="unqualified"/>
                  <xsd:element minOccurs="0" nillable="true" type="xsd:string" name="monitorId" form="unqualified"/>
                  <xsd:element minOccurs="0" maxOccurs="unbounded" nillable="true" name="member" form="unqualified">
                    <xsd:complexType>
                      <xsd:sequence minOccurs="0">
                        <xsd:element minOccurs="0" nillable="true" type="xsd:string" name="memberId" form="unqualified"/>
                        <xsd:element minOccurs="0" nillable="true" type="xsd:string" name="ipAddress" form="unqualified"/>
                        <xsd:element minOccurs="0" nillable="true" type="xsd:integer" name="weight" form="unqualified"/>
                        <xsd:element minOccurs="0" nillable="true" type="xsd:integer" name="monitorPort" form="unqualified"/>
                        <xsd:element minOccurs="0" nillable="true" type="xsd:integer" name="port" form="unqualified"/>
                        <xsd:element minOccurs="0" nillable="true" type="xsd:integer" name="maxConn" form="unqualified"/>
                        <xsd:element minOccurs="0" nillable="true" type="xsd:integer" name="minConn" form="unqualified"/>
                        <xsd:element minOccurs="0" nillable="true" type="xsd:string" name="condition" form="unqualified"/>
                        <xsd:element minOccurs="0" nillable="true" type="xsd:string" name="name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applicationProfile" form="unqualified">
              <xsd:complexType>
                <xsd:sequence minOccurs="0">
                  <xsd:element minOccurs="0" nillable="true" type="xsd:string" name="applicationProfileId" form="unqualified"/>
                  <xsd:element minOccurs="0" nillable="true" name="persistence" form="unqualified">
                    <xsd:complexType>
                      <xsd:sequence minOccurs="0">
                        <xsd:element minOccurs="0" nillable="true" type="xsd:string" name="method" form="unqualified"/>
                        <xsd:element minOccurs="0" nillable="true" type="xsd:string" name="cookieName" form="unqualified"/>
                        <xsd:element minOccurs="0" nillable="true" type="xsd:string" name="cookieMode" form="unqualified"/>
                      </xsd:sequence>
                    </xsd:complexType>
                  </xsd:element>
                  <xsd:element minOccurs="0" nillable="true" type="xsd:string" name="name" form="unqualified"/>
                  <xsd:element minOccurs="0" nillable="true" type="xsd:boolean" name="insertXForwardedFor" form="unqualified"/>
                  <xsd:element minOccurs="0" nillable="true" type="xsd:boolean" name="sslPassthrough" form="unqualified"/>
                  <xsd:element minOccurs="0" nillable="true" type="xsd:string" name="template" form="unqualified"/>
                  <xsd:element minOccurs="0" nillable="true" type="xsd:boolean" name="serverSslEnabled" form="unqualified"/>
                  <xsd:element minOccurs="0" nillable="true" name="clientSsl" form="unqualified">
                    <xsd:complexType>
                      <xsd:sequence minOccurs="0">
                        <xsd:element minOccurs="0" nillable="true" type="xsd:string" name="ciphers" form="unqualified"/>
                        <xsd:element minOccurs="0" nillable="true" type="xsd:string" name="clientAuth" form="unqualified"/>
                        <xsd:element minOccurs="0" nillable="true" type="xsd:string" name="serviceCertificate" form="unqualified"/>
                        <xsd:element minOccurs="0" maxOccurs="unbounded" nillable="true" type="xsd:string" name="caCertificate" form="unqualified"/>
                      </xsd:sequence>
                    </xsd:complexType>
                  </xsd:element>
                </xsd:sequence>
              </xsd:complexType>
            </xsd:element>
            <xsd:element minOccurs="0" maxOccurs="unbounded" nillable="true" name="applicationRule" form="unqualified">
              <xsd:complexType>
                <xsd:sequence minOccurs="0">
                  <xsd:element minOccurs="0" nillable="true" type="xsd:string" name="applicationRuleId" form="unqualified"/>
                  <xsd:element minOccurs="0" nillable="true" type="xsd:string" name="name" form="unqualified"/>
                  <xsd:element minOccurs="0" nillable="true" type="xsd:string" name="script" form="unqualified"/>
                </xsd:sequence>
              </xsd:complexType>
            </xsd:element>
            <xsd:element minOccurs="0" maxOccurs="unbounded" nillable="true" name="monitor" form="unqualified">
              <xsd:complexType>
                <xsd:all>
                  <xsd:element minOccurs="0" nillable="true" type="xsd:string" name="monitorId" form="unqualified"/>
                  <xsd:element minOccurs="0" nillable="true" type="xsd:string" name="type" form="unqualified"/>
                  <xsd:element minOccurs="0" nillable="true" type="xsd:integer" name="interval" form="unqualified"/>
                  <xsd:element minOccurs="0" nillable="true" type="xsd:integer" name="timeout" form="unqualified"/>
                  <xsd:element minOccurs="0" nillable="true" type="xsd:integer" name="maxRetries" form="unqualified"/>
                  <xsd:element minOccurs="0" nillable="true" type="xsd:string" name="name" form="unqualified"/>
                  <xsd:element minOccurs="0" nillable="true" type="xsd:string" name="method" form="unqualified"/>
                  <xsd:element minOccurs="0" nillable="true" type="xsd:string" name="url" form="unqualified"/>
                  <xsd:element minOccurs="0" nillable="true" type="xsd:integer" name="expected" form="unqualified"/>
                </xsd:all>
              </xsd:complexType>
            </xsd:element>
            <xsd:element minOccurs="0" nillable="true" name="logging" form="unqualified">
              <xsd:complexType>
                <xsd:sequence minOccurs="0">
                  <xsd:element minOccurs="0" nillable="true" type="xsd:boolean" name="enable" form="unqualified"/>
                  <xsd:element minOccurs="0" nillable="true" type="xsd:string" name="logLevel" form="unqualified"/>
                </xsd:sequence>
              </xsd:complexType>
            </xsd:element>
          </xsd:sequence>
        </xsd:complexType>
      </xsd:element>
    </xsd:schema>
  </Schema>
  <Map ID="1" Name="loadBalancer_Map" RootElement="loadBalance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A1:M29" totalsRowShown="0" headerRowDxfId="15" dataDxfId="14">
  <autoFilter ref="A1:M29" xr:uid="{00000000-0009-0000-0100-000001000000}"/>
  <tableColumns count="13">
    <tableColumn id="14" xr3:uid="{00000000-0010-0000-0000-00000E000000}" name="Action_x000a_(Add/Del/Up)" dataDxfId="13"/>
    <tableColumn id="13" xr3:uid="{00000000-0010-0000-0000-00000D000000}" name="Data_x000a_Center" dataDxfId="12"/>
    <tableColumn id="12" xr3:uid="{00000000-0010-0000-0000-00000C000000}" name="NSX_x000a_Edge-Id" dataDxfId="11"/>
    <tableColumn id="11" xr3:uid="{00000000-0010-0000-0000-00000B000000}" name="NSX_x000a_Edge-Name" dataDxfId="10">
      <calculatedColumnFormula>_xlfn.IFNA(VLOOKUP(_xlfn.CONCAT(B2,"|",C2),NsxLbEdges[[Combined]:[NSX-Edge-Name]],2,FALSE),"")</calculatedColumnFormula>
    </tableColumn>
    <tableColumn id="10" xr3:uid="{00000000-0010-0000-0000-00000A000000}" name="Pool Name" dataDxfId="9"/>
    <tableColumn id="1" xr3:uid="{00000000-0010-0000-0000-000001000000}" name="Enable _x000a_Member" dataDxfId="8"/>
    <tableColumn id="2" xr3:uid="{00000000-0010-0000-0000-000002000000}" name="Name" dataDxfId="7">
      <calculatedColumnFormula>IF(ISBLANK(#REF!),"",UPPER(#REF!)&amp;RIGHT(Table52[[#This Row],[Pool Name]],LEN(Table52[[#This Row],[Pool Name]])-FIND("-POOL-",Table52[[#This Row],[Pool Name]])-4))</calculatedColumnFormula>
    </tableColumn>
    <tableColumn id="3" xr3:uid="{00000000-0010-0000-0000-000003000000}" name="IP Address" dataDxfId="6">
      <calculatedColumnFormula>IF(ISBLANK(#REF!),"",#REF!)</calculatedColumnFormula>
    </tableColumn>
    <tableColumn id="4" xr3:uid="{00000000-0010-0000-0000-000004000000}" name="Port" dataDxfId="5">
      <calculatedColumnFormula>IF(ISBLANK(#REF!),"",#REF!)</calculatedColumnFormula>
    </tableColumn>
    <tableColumn id="5" xr3:uid="{00000000-0010-0000-0000-000005000000}" name="Monitor Port" dataDxfId="4">
      <calculatedColumnFormula>Table52[[#This Row],[Port]]</calculatedColumnFormula>
    </tableColumn>
    <tableColumn id="6" xr3:uid="{00000000-0010-0000-0000-000006000000}" name="Weight" dataDxfId="3"/>
    <tableColumn id="7" xr3:uid="{00000000-0010-0000-0000-000007000000}" name="Max _x000a_Conn" dataDxfId="2">
      <calculatedColumnFormula>IF(ISBLANK(#REF!),"",0)</calculatedColumnFormula>
    </tableColumn>
    <tableColumn id="8" xr3:uid="{00000000-0010-0000-0000-000008000000}" name="Min_x000a_Conn" dataDxfId="1">
      <calculatedColumnFormula>IF(ISBLANK(#REF!),"",0)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sxLbEdges" displayName="NsxLbEdges" ref="A1:E33" totalsRowShown="0">
  <autoFilter ref="A1:E33" xr:uid="{00000000-0009-0000-0100-000002000000}"/>
  <tableColumns count="5">
    <tableColumn id="1" xr3:uid="{00000000-0010-0000-0100-000001000000}" name="Location"/>
    <tableColumn id="2" xr3:uid="{00000000-0010-0000-0100-000002000000}" name="NSX-Edge-ID"/>
    <tableColumn id="3" xr3:uid="{00000000-0010-0000-0100-000003000000}" name="Combined"/>
    <tableColumn id="4" xr3:uid="{00000000-0010-0000-0100-000004000000}" name="NSX-Edge-Name"/>
    <tableColumn id="5" xr3:uid="{00000000-0010-0000-0100-000005000000}" name="AccelEnab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cs" displayName="Locs" ref="G1:G4" totalsRowShown="0">
  <autoFilter ref="G1:G4" xr:uid="{00000000-0009-0000-0100-000003000000}"/>
  <tableColumns count="1">
    <tableColumn id="1" xr3:uid="{00000000-0010-0000-0200-000001000000}" name="Lo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ctions" displayName="Actions" ref="I1:I4" totalsRowShown="0">
  <autoFilter ref="I1:I4" xr:uid="{00000000-0009-0000-0100-000005000000}"/>
  <tableColumns count="1">
    <tableColumn id="1" xr3:uid="{00000000-0010-0000-03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zoomScale="90" zoomScaleNormal="90" workbookViewId="0">
      <pane ySplit="1" topLeftCell="A2" activePane="bottomLeft" state="frozen"/>
      <selection activeCell="A3" sqref="A3"/>
      <selection pane="bottomLeft" activeCell="C2" sqref="C2"/>
    </sheetView>
  </sheetViews>
  <sheetFormatPr defaultRowHeight="15" x14ac:dyDescent="0.25"/>
  <cols>
    <col min="1" max="1" width="13.42578125" style="12" bestFit="1" customWidth="1"/>
    <col min="2" max="2" width="8.7109375" style="11" customWidth="1"/>
    <col min="3" max="3" width="12" style="11" bestFit="1" customWidth="1"/>
    <col min="4" max="4" width="32.7109375" style="24" customWidth="1"/>
    <col min="5" max="5" width="30.7109375" customWidth="1"/>
    <col min="6" max="6" width="10.7109375" customWidth="1"/>
    <col min="7" max="7" width="11.85546875" bestFit="1" customWidth="1"/>
    <col min="8" max="8" width="28.7109375" customWidth="1"/>
    <col min="9" max="9" width="11.28515625" bestFit="1" customWidth="1"/>
    <col min="10" max="10" width="24.7109375" customWidth="1"/>
    <col min="11" max="11" width="8.7109375" customWidth="1"/>
    <col min="12" max="12" width="7.5703125" bestFit="1" customWidth="1"/>
    <col min="13" max="13" width="23.28515625" customWidth="1"/>
    <col min="14" max="14" width="12.5703125" customWidth="1"/>
    <col min="15" max="15" width="16.7109375" style="11" bestFit="1" customWidth="1"/>
    <col min="16" max="16" width="29.7109375" customWidth="1"/>
    <col min="17" max="17" width="35.7109375" customWidth="1"/>
    <col min="18" max="18" width="13.28515625" bestFit="1" customWidth="1"/>
    <col min="19" max="19" width="29.7109375" customWidth="1"/>
    <col min="20" max="20" width="35.7109375" customWidth="1"/>
  </cols>
  <sheetData>
    <row r="1" spans="1:20" s="1" customFormat="1" ht="30" x14ac:dyDescent="0.25">
      <c r="A1" s="5" t="s">
        <v>68</v>
      </c>
      <c r="B1" s="5" t="s">
        <v>58</v>
      </c>
      <c r="C1" s="5" t="s">
        <v>56</v>
      </c>
      <c r="D1" s="23" t="s">
        <v>57</v>
      </c>
      <c r="E1" s="5" t="s">
        <v>6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24</v>
      </c>
      <c r="L1" s="5" t="s">
        <v>23</v>
      </c>
      <c r="M1" s="5" t="s">
        <v>25</v>
      </c>
      <c r="N1" s="5" t="s">
        <v>26</v>
      </c>
      <c r="O1" s="6" t="s">
        <v>133</v>
      </c>
      <c r="P1" s="6" t="s">
        <v>39</v>
      </c>
      <c r="Q1" s="6" t="s">
        <v>37</v>
      </c>
      <c r="R1" s="6" t="s">
        <v>36</v>
      </c>
      <c r="S1" s="4" t="s">
        <v>38</v>
      </c>
      <c r="T1" s="4" t="s">
        <v>37</v>
      </c>
    </row>
    <row r="2" spans="1:20" s="31" customFormat="1" x14ac:dyDescent="0.25">
      <c r="A2" s="21" t="s">
        <v>69</v>
      </c>
      <c r="B2" s="3" t="s">
        <v>134</v>
      </c>
      <c r="C2" s="31" t="s">
        <v>147</v>
      </c>
      <c r="D2" s="22" t="str">
        <f>_xlfn.IFNA(VLOOKUP(_xlfn.CONCAT(B2,"|",C2),NsxLbEdges[[Combined]:[NSX-Edge-Name]],2,FALSE),"")</f>
        <v/>
      </c>
      <c r="E2" s="31" t="s">
        <v>148</v>
      </c>
      <c r="F2" s="31" t="s">
        <v>64</v>
      </c>
      <c r="G2" s="31" t="b">
        <v>1</v>
      </c>
      <c r="I2" s="31" t="s">
        <v>140</v>
      </c>
      <c r="M2" s="31" t="b">
        <v>1</v>
      </c>
      <c r="N2" s="31" t="b">
        <v>1</v>
      </c>
      <c r="O2" s="31" t="b">
        <v>1</v>
      </c>
      <c r="P2" s="31" t="s">
        <v>145</v>
      </c>
      <c r="Q2" s="31" t="s">
        <v>141</v>
      </c>
      <c r="R2" s="31" t="s">
        <v>142</v>
      </c>
    </row>
    <row r="3" spans="1:20" x14ac:dyDescent="0.25">
      <c r="A3" s="21"/>
      <c r="B3" s="3"/>
      <c r="D3" s="22" t="str">
        <f>_xlfn.IFNA(VLOOKUP(_xlfn.CONCAT(B3,"|",C3),NsxLbEdges[[Combined]:[NSX-Edge-Name]],2,FALSE),"")</f>
        <v/>
      </c>
      <c r="E3" s="31" t="str">
        <f>IF(ISBLANK('Virtual Servers'!$C3),"",IF(_xlfn.CONCAT($A3,$B3,$C3)=_xlfn.CONCAT('Virtual Servers'!$A3,'Virtual Servers'!$B3,'Virtual Servers'!$C3),'Virtual Servers'!$G3))</f>
        <v/>
      </c>
    </row>
    <row r="4" spans="1:20" x14ac:dyDescent="0.25">
      <c r="A4" s="21"/>
      <c r="B4" s="3"/>
      <c r="D4" s="22" t="str">
        <f>_xlfn.IFNA(VLOOKUP(_xlfn.CONCAT(B4,"|",C4),NsxLbEdges[[Combined]:[NSX-Edge-Name]],2,FALSE),"")</f>
        <v/>
      </c>
      <c r="E4" s="31" t="str">
        <f>IF(ISBLANK('Virtual Servers'!$C4),"",IF(_xlfn.CONCAT($A4,$B4,$C4)=_xlfn.CONCAT('Virtual Servers'!$A4,'Virtual Servers'!$B4,'Virtual Servers'!$C4),'Virtual Servers'!$G4))</f>
        <v/>
      </c>
    </row>
    <row r="5" spans="1:20" x14ac:dyDescent="0.25">
      <c r="A5" s="21"/>
      <c r="B5" s="3"/>
      <c r="D5" s="22" t="str">
        <f>_xlfn.IFNA(VLOOKUP(_xlfn.CONCAT(B5,"|",C5),NsxLbEdges[[Combined]:[NSX-Edge-Name]],2,FALSE),"")</f>
        <v/>
      </c>
      <c r="E5" s="31" t="str">
        <f>IF(ISBLANK('Virtual Servers'!$C5),"",IF(_xlfn.CONCAT($A5,$B5,$C5)=_xlfn.CONCAT('Virtual Servers'!$A5,'Virtual Servers'!$B5,'Virtual Servers'!$C5),'Virtual Servers'!$G5))</f>
        <v/>
      </c>
    </row>
    <row r="6" spans="1:20" x14ac:dyDescent="0.25">
      <c r="A6" s="21"/>
      <c r="B6" s="3"/>
      <c r="D6" s="22" t="str">
        <f>_xlfn.IFNA(VLOOKUP(_xlfn.CONCAT(B6,"|",C6),NsxLbEdges[[Combined]:[NSX-Edge-Name]],2,FALSE),"")</f>
        <v/>
      </c>
      <c r="E6" s="31" t="str">
        <f>IF(ISBLANK('Virtual Servers'!$C6),"",IF(_xlfn.CONCAT($A6,$B6,$C6)=_xlfn.CONCAT('Virtual Servers'!$A6,'Virtual Servers'!$B6,'Virtual Servers'!$C6),'Virtual Servers'!$G6))</f>
        <v/>
      </c>
    </row>
    <row r="7" spans="1:20" x14ac:dyDescent="0.25">
      <c r="A7" s="21"/>
      <c r="B7" s="3"/>
      <c r="D7" s="22" t="str">
        <f>_xlfn.IFNA(VLOOKUP(_xlfn.CONCAT(B7,"|",C7),NsxLbEdges[[Combined]:[NSX-Edge-Name]],2,FALSE),"")</f>
        <v/>
      </c>
      <c r="E7" s="31" t="str">
        <f>IF(ISBLANK('Virtual Servers'!$C7),"",IF(_xlfn.CONCAT($A7,$B7,$C7)=_xlfn.CONCAT('Virtual Servers'!$A7,'Virtual Servers'!$B7,'Virtual Servers'!$C7),'Virtual Servers'!$G7))</f>
        <v/>
      </c>
    </row>
    <row r="8" spans="1:20" x14ac:dyDescent="0.25">
      <c r="A8" s="21"/>
      <c r="B8" s="3"/>
      <c r="D8" s="22" t="str">
        <f>_xlfn.IFNA(VLOOKUP(_xlfn.CONCAT(B8,"|",C8),NsxLbEdges[[Combined]:[NSX-Edge-Name]],2,FALSE),"")</f>
        <v/>
      </c>
      <c r="E8" s="31" t="str">
        <f>IF(ISBLANK('Virtual Servers'!$C8),"",IF(_xlfn.CONCAT($A8,$B8,$C8)=_xlfn.CONCAT('Virtual Servers'!$A8,'Virtual Servers'!$B8,'Virtual Servers'!$C8),'Virtual Servers'!$G8))</f>
        <v/>
      </c>
    </row>
    <row r="9" spans="1:20" x14ac:dyDescent="0.25">
      <c r="A9" s="21"/>
      <c r="B9" s="3"/>
      <c r="D9" s="22" t="str">
        <f>_xlfn.IFNA(VLOOKUP(_xlfn.CONCAT(B9,"|",C9),NsxLbEdges[[Combined]:[NSX-Edge-Name]],2,FALSE),"")</f>
        <v/>
      </c>
      <c r="E9" s="31" t="str">
        <f>IF(ISBLANK('Virtual Servers'!$C9),"",IF(_xlfn.CONCAT($A9,$B9,$C9)=_xlfn.CONCAT('Virtual Servers'!$A9,'Virtual Servers'!$B9,'Virtual Servers'!$C9),'Virtual Servers'!$G9))</f>
        <v/>
      </c>
    </row>
    <row r="10" spans="1:20" x14ac:dyDescent="0.25">
      <c r="A10" s="21"/>
      <c r="B10" s="3"/>
      <c r="D10" s="22" t="str">
        <f>_xlfn.IFNA(VLOOKUP(_xlfn.CONCAT(B10,"|",C10),NsxLbEdges[[Combined]:[NSX-Edge-Name]],2,FALSE),"")</f>
        <v/>
      </c>
      <c r="E10" s="31" t="str">
        <f>IF(ISBLANK('Virtual Servers'!$C10),"",IF(_xlfn.CONCAT($A10,$B10,$C10)=_xlfn.CONCAT('Virtual Servers'!$A10,'Virtual Servers'!$B10,'Virtual Servers'!$C10),'Virtual Servers'!$G10))</f>
        <v/>
      </c>
    </row>
    <row r="11" spans="1:20" x14ac:dyDescent="0.25">
      <c r="A11" s="21"/>
      <c r="B11" s="3"/>
      <c r="D11" s="22" t="str">
        <f>_xlfn.IFNA(VLOOKUP(_xlfn.CONCAT(B11,"|",C11),NsxLbEdges[[Combined]:[NSX-Edge-Name]],2,FALSE),"")</f>
        <v/>
      </c>
      <c r="E11" s="31" t="str">
        <f>IF(ISBLANK('Virtual Servers'!$C11),"",IF(_xlfn.CONCAT($A11,$B11,$C11)=_xlfn.CONCAT('Virtual Servers'!$A11,'Virtual Servers'!$B11,'Virtual Servers'!$C11),'Virtual Servers'!$G11))</f>
        <v/>
      </c>
    </row>
    <row r="12" spans="1:20" x14ac:dyDescent="0.25">
      <c r="A12" s="21"/>
      <c r="B12" s="3"/>
      <c r="D12" s="22" t="str">
        <f>_xlfn.IFNA(VLOOKUP(_xlfn.CONCAT(B12,"|",C12),NsxLbEdges[[Combined]:[NSX-Edge-Name]],2,FALSE),"")</f>
        <v/>
      </c>
      <c r="E12" s="31" t="str">
        <f>IF(ISBLANK('Virtual Servers'!$C12),"",IF(_xlfn.CONCAT($A12,$B12,$C12)=_xlfn.CONCAT('Virtual Servers'!$A12,'Virtual Servers'!$B12,'Virtual Servers'!$C12),'Virtual Servers'!$G12))</f>
        <v/>
      </c>
    </row>
    <row r="13" spans="1:20" x14ac:dyDescent="0.25">
      <c r="A13" s="21"/>
      <c r="B13" s="3"/>
      <c r="D13" s="22" t="str">
        <f>_xlfn.IFNA(VLOOKUP(_xlfn.CONCAT(B13,"|",C13),NsxLbEdges[[Combined]:[NSX-Edge-Name]],2,FALSE),"")</f>
        <v/>
      </c>
      <c r="E13" s="31" t="str">
        <f>IF(ISBLANK('Virtual Servers'!$C13),"",IF(_xlfn.CONCAT($A13,$B13,$C13)=_xlfn.CONCAT('Virtual Servers'!$A13,'Virtual Servers'!$B13,'Virtual Servers'!$C13),'Virtual Servers'!$G13))</f>
        <v/>
      </c>
    </row>
    <row r="14" spans="1:20" x14ac:dyDescent="0.25">
      <c r="A14" s="21"/>
      <c r="B14" s="3"/>
      <c r="D14" s="22" t="str">
        <f>_xlfn.IFNA(VLOOKUP(_xlfn.CONCAT(B14,"|",C14),NsxLbEdges[[Combined]:[NSX-Edge-Name]],2,FALSE),"")</f>
        <v/>
      </c>
      <c r="E14" s="31" t="str">
        <f>IF(ISBLANK('Virtual Servers'!$C14),"",IF(_xlfn.CONCAT($A14,$B14,$C14)=_xlfn.CONCAT('Virtual Servers'!$A14,'Virtual Servers'!$B14,'Virtual Servers'!$C14),'Virtual Servers'!$G14))</f>
        <v/>
      </c>
    </row>
    <row r="15" spans="1:20" x14ac:dyDescent="0.25">
      <c r="A15" s="21"/>
      <c r="B15" s="3"/>
      <c r="D15" s="22" t="str">
        <f>_xlfn.IFNA(VLOOKUP(_xlfn.CONCAT(B15,"|",C15),NsxLbEdges[[Combined]:[NSX-Edge-Name]],2,FALSE),"")</f>
        <v/>
      </c>
      <c r="E15" s="31" t="str">
        <f>IF(ISBLANK('Virtual Servers'!$C15),"",IF(_xlfn.CONCAT($A15,$B15,$C15)=_xlfn.CONCAT('Virtual Servers'!$A15,'Virtual Servers'!$B15,'Virtual Servers'!$C15),'Virtual Servers'!$G15))</f>
        <v/>
      </c>
    </row>
    <row r="16" spans="1:20" x14ac:dyDescent="0.25">
      <c r="A16" s="21"/>
      <c r="B16" s="3"/>
      <c r="D16" s="22" t="str">
        <f>_xlfn.IFNA(VLOOKUP(_xlfn.CONCAT(B16,"|",C16),NsxLbEdges[[Combined]:[NSX-Edge-Name]],2,FALSE),"")</f>
        <v/>
      </c>
      <c r="E16" s="31" t="str">
        <f>IF(ISBLANK('Virtual Servers'!$C16),"",IF(_xlfn.CONCAT($A16,$B16,$C16)=_xlfn.CONCAT('Virtual Servers'!$A16,'Virtual Servers'!$B16,'Virtual Servers'!$C16),'Virtual Servers'!$G16))</f>
        <v/>
      </c>
    </row>
    <row r="17" spans="1:5" x14ac:dyDescent="0.25">
      <c r="A17" s="21"/>
      <c r="B17" s="3"/>
      <c r="D17" s="22" t="str">
        <f>_xlfn.IFNA(VLOOKUP(_xlfn.CONCAT(B17,"|",C17),NsxLbEdges[[Combined]:[NSX-Edge-Name]],2,FALSE),"")</f>
        <v/>
      </c>
      <c r="E17" s="31" t="str">
        <f>IF(ISBLANK('Virtual Servers'!$C17),"",IF(_xlfn.CONCAT($A17,$B17,$C17)=_xlfn.CONCAT('Virtual Servers'!$A17,'Virtual Servers'!$B17,'Virtual Servers'!$C17),'Virtual Servers'!$G17))</f>
        <v/>
      </c>
    </row>
    <row r="18" spans="1:5" x14ac:dyDescent="0.25">
      <c r="A18" s="21"/>
      <c r="B18" s="3"/>
      <c r="D18" s="22" t="str">
        <f>_xlfn.IFNA(VLOOKUP(_xlfn.CONCAT(B18,"|",C18),NsxLbEdges[[Combined]:[NSX-Edge-Name]],2,FALSE),"")</f>
        <v/>
      </c>
      <c r="E18" s="31" t="str">
        <f>IF(ISBLANK('Virtual Servers'!$C18),"",IF(_xlfn.CONCAT($A18,$B18,$C18)=_xlfn.CONCAT('Virtual Servers'!$A18,'Virtual Servers'!$B18,'Virtual Servers'!$C18),'Virtual Servers'!$G18))</f>
        <v/>
      </c>
    </row>
    <row r="19" spans="1:5" x14ac:dyDescent="0.25">
      <c r="A19" s="21"/>
      <c r="B19" s="3"/>
      <c r="D19" s="22" t="str">
        <f>_xlfn.IFNA(VLOOKUP(_xlfn.CONCAT(B19,"|",C19),NsxLbEdges[[Combined]:[NSX-Edge-Name]],2,FALSE),"")</f>
        <v/>
      </c>
      <c r="E19" s="31" t="str">
        <f>IF(ISBLANK('Virtual Servers'!$C19),"",IF(_xlfn.CONCAT($A19,$B19,$C19)=_xlfn.CONCAT('Virtual Servers'!$A19,'Virtual Servers'!$B19,'Virtual Servers'!$C19),'Virtual Servers'!$G19))</f>
        <v/>
      </c>
    </row>
    <row r="20" spans="1:5" x14ac:dyDescent="0.25">
      <c r="A20" s="21"/>
      <c r="B20" s="3"/>
      <c r="D20" s="22" t="str">
        <f>_xlfn.IFNA(VLOOKUP(_xlfn.CONCAT(B20,"|",C20),NsxLbEdges[[Combined]:[NSX-Edge-Name]],2,FALSE),"")</f>
        <v/>
      </c>
      <c r="E20" s="31" t="str">
        <f>IF(ISBLANK('Virtual Servers'!$C20),"",IF(_xlfn.CONCAT($A20,$B20,$C20)=_xlfn.CONCAT('Virtual Servers'!$A20,'Virtual Servers'!$B20,'Virtual Servers'!$C20),'Virtual Servers'!$G20))</f>
        <v/>
      </c>
    </row>
    <row r="21" spans="1:5" x14ac:dyDescent="0.25">
      <c r="A21" s="21"/>
      <c r="B21" s="3"/>
      <c r="D21" s="22" t="str">
        <f>_xlfn.IFNA(VLOOKUP(_xlfn.CONCAT(B21,"|",C21),NsxLbEdges[[Combined]:[NSX-Edge-Name]],2,FALSE),"")</f>
        <v/>
      </c>
      <c r="E21" s="31" t="str">
        <f>IF(ISBLANK('Virtual Servers'!$C21),"",IF(_xlfn.CONCAT($A21,$B21,$C21)=_xlfn.CONCAT('Virtual Servers'!$A21,'Virtual Servers'!$B21,'Virtual Servers'!$C21),'Virtual Servers'!$G21))</f>
        <v/>
      </c>
    </row>
    <row r="22" spans="1:5" x14ac:dyDescent="0.25">
      <c r="A22" s="21"/>
      <c r="B22" s="3"/>
      <c r="D22" s="22" t="str">
        <f>_xlfn.IFNA(VLOOKUP(_xlfn.CONCAT(B22,"|",C22),NsxLbEdges[[Combined]:[NSX-Edge-Name]],2,FALSE),"")</f>
        <v/>
      </c>
      <c r="E22" s="31" t="str">
        <f>IF(ISBLANK('Virtual Servers'!$C22),"",IF(_xlfn.CONCAT($A22,$B22,$C22)=_xlfn.CONCAT('Virtual Servers'!$A22,'Virtual Servers'!$B22,'Virtual Servers'!$C22),'Virtual Servers'!$G22))</f>
        <v/>
      </c>
    </row>
    <row r="23" spans="1:5" x14ac:dyDescent="0.25">
      <c r="A23" s="21"/>
      <c r="B23" s="3"/>
      <c r="D23" s="22" t="str">
        <f>_xlfn.IFNA(VLOOKUP(_xlfn.CONCAT(B23,"|",C23),NsxLbEdges[[Combined]:[NSX-Edge-Name]],2,FALSE),"")</f>
        <v/>
      </c>
      <c r="E23" s="31" t="str">
        <f>IF(ISBLANK('Virtual Servers'!$C23),"",IF(_xlfn.CONCAT($A23,$B23,$C23)=_xlfn.CONCAT('Virtual Servers'!$A23,'Virtual Servers'!$B23,'Virtual Servers'!$C23),'Virtual Servers'!$G23))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Dropdowns!$G$2:$G$3</xm:f>
          </x14:formula1>
          <xm:sqref>B2:B23</xm:sqref>
        </x14:dataValidation>
        <x14:dataValidation type="list" allowBlank="1" showInputMessage="1" showErrorMessage="1" xr:uid="{00000000-0002-0000-0000-000001000000}">
          <x14:formula1>
            <xm:f>Dropdowns!$I$2:$I$4</xm:f>
          </x14:formula1>
          <xm:sqref>A2:A23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zoomScale="90" zoomScaleNormal="90" workbookViewId="0">
      <pane ySplit="1" topLeftCell="A2" activePane="bottomLeft" state="frozen"/>
      <selection activeCell="A3" sqref="A3"/>
      <selection pane="bottomLeft" activeCell="C5" sqref="C5"/>
    </sheetView>
  </sheetViews>
  <sheetFormatPr defaultRowHeight="15" x14ac:dyDescent="0.25"/>
  <cols>
    <col min="1" max="1" width="13.42578125" style="12" bestFit="1" customWidth="1"/>
    <col min="2" max="2" width="8.7109375" style="11" customWidth="1"/>
    <col min="3" max="3" width="12" style="11" bestFit="1" customWidth="1"/>
    <col min="4" max="4" width="32.7109375" style="11" customWidth="1"/>
    <col min="5" max="5" width="30.7109375" customWidth="1"/>
    <col min="6" max="6" width="7.85546875" bestFit="1" customWidth="1"/>
    <col min="7" max="7" width="8.42578125" bestFit="1" customWidth="1"/>
    <col min="8" max="8" width="8.85546875" customWidth="1"/>
    <col min="9" max="11" width="10.7109375" customWidth="1"/>
    <col min="12" max="12" width="29.7109375" bestFit="1" customWidth="1"/>
    <col min="13" max="15" width="10.7109375" customWidth="1"/>
  </cols>
  <sheetData>
    <row r="1" spans="1:15" s="1" customFormat="1" ht="30" x14ac:dyDescent="0.25">
      <c r="A1" s="5" t="s">
        <v>68</v>
      </c>
      <c r="B1" s="5" t="s">
        <v>58</v>
      </c>
      <c r="C1" s="5" t="s">
        <v>56</v>
      </c>
      <c r="D1" s="5" t="s">
        <v>57</v>
      </c>
      <c r="E1" s="7" t="s">
        <v>6</v>
      </c>
      <c r="F1" s="7" t="s">
        <v>27</v>
      </c>
      <c r="G1" s="7" t="s">
        <v>28</v>
      </c>
      <c r="H1" s="7" t="s">
        <v>29</v>
      </c>
      <c r="I1" s="7" t="s">
        <v>18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</row>
    <row r="2" spans="1:15" x14ac:dyDescent="0.25">
      <c r="A2" s="21" t="s">
        <v>115</v>
      </c>
      <c r="B2" s="17" t="s">
        <v>59</v>
      </c>
      <c r="C2" s="17" t="s">
        <v>59</v>
      </c>
      <c r="D2" s="17" t="s">
        <v>59</v>
      </c>
      <c r="E2" s="15" t="s">
        <v>61</v>
      </c>
      <c r="F2" s="15">
        <v>5</v>
      </c>
      <c r="G2" s="15">
        <v>15</v>
      </c>
      <c r="H2" s="15">
        <v>3</v>
      </c>
      <c r="I2" s="15" t="s">
        <v>65</v>
      </c>
      <c r="J2" s="15"/>
      <c r="K2" s="15"/>
      <c r="L2" s="18"/>
    </row>
    <row r="3" spans="1:15" x14ac:dyDescent="0.25">
      <c r="A3" s="21" t="s">
        <v>115</v>
      </c>
      <c r="B3" s="17" t="s">
        <v>59</v>
      </c>
      <c r="C3" s="17" t="s">
        <v>59</v>
      </c>
      <c r="D3" s="17" t="s">
        <v>59</v>
      </c>
      <c r="E3" s="15" t="s">
        <v>62</v>
      </c>
      <c r="F3" s="15">
        <v>5</v>
      </c>
      <c r="G3" s="15">
        <v>15</v>
      </c>
      <c r="H3" s="15">
        <v>3</v>
      </c>
      <c r="I3" s="15" t="s">
        <v>40</v>
      </c>
      <c r="J3" s="15"/>
      <c r="K3" s="15" t="s">
        <v>67</v>
      </c>
      <c r="L3" s="19" t="s">
        <v>66</v>
      </c>
    </row>
    <row r="4" spans="1:15" x14ac:dyDescent="0.25">
      <c r="A4" s="21" t="s">
        <v>115</v>
      </c>
      <c r="B4" s="17" t="s">
        <v>59</v>
      </c>
      <c r="C4" s="17" t="s">
        <v>59</v>
      </c>
      <c r="D4" s="17" t="s">
        <v>59</v>
      </c>
      <c r="E4" s="18" t="s">
        <v>63</v>
      </c>
      <c r="F4" s="15">
        <v>5</v>
      </c>
      <c r="G4" s="15">
        <v>15</v>
      </c>
      <c r="H4" s="15">
        <v>3</v>
      </c>
      <c r="I4" s="15" t="s">
        <v>64</v>
      </c>
      <c r="J4" s="15"/>
      <c r="K4" s="15" t="s">
        <v>67</v>
      </c>
      <c r="L4" s="20" t="s">
        <v>66</v>
      </c>
    </row>
    <row r="5" spans="1:15" x14ac:dyDescent="0.25">
      <c r="A5" s="21" t="s">
        <v>69</v>
      </c>
      <c r="B5" s="3" t="s">
        <v>134</v>
      </c>
      <c r="C5" s="31" t="s">
        <v>147</v>
      </c>
      <c r="D5" s="22" t="str">
        <f>_xlfn.IFNA(VLOOKUP(_xlfn.CONCAT(B5,"|",C5),NsxLbEdges[[Combined]:[NSX-Edge-Name]],2,FALSE),"")</f>
        <v/>
      </c>
      <c r="E5" s="11" t="s">
        <v>144</v>
      </c>
      <c r="F5" s="15">
        <v>5</v>
      </c>
      <c r="G5" s="15">
        <v>15</v>
      </c>
      <c r="H5" s="15">
        <v>3</v>
      </c>
      <c r="I5" s="15" t="s">
        <v>65</v>
      </c>
      <c r="K5" s="11"/>
    </row>
    <row r="6" spans="1:15" x14ac:dyDescent="0.25">
      <c r="A6" s="21"/>
      <c r="B6" s="3"/>
      <c r="D6" s="22" t="str">
        <f>_xlfn.IFNA(VLOOKUP(_xlfn.CONCAT(B6,"|",C6),NsxLbEdges[[Combined]:[NSX-Edge-Name]],2,FALSE),"")</f>
        <v/>
      </c>
      <c r="K6" s="31"/>
      <c r="L6" s="31"/>
      <c r="M6" s="31"/>
      <c r="N6" s="31"/>
    </row>
    <row r="7" spans="1:15" x14ac:dyDescent="0.25">
      <c r="A7" s="21"/>
      <c r="B7" s="3"/>
      <c r="D7" s="22" t="str">
        <f>_xlfn.IFNA(VLOOKUP(_xlfn.CONCAT(B7,"|",C7),NsxLbEdges[[Combined]:[NSX-Edge-Name]],2,FALSE),"")</f>
        <v/>
      </c>
      <c r="K7" s="31"/>
      <c r="L7" s="31"/>
      <c r="M7" s="31"/>
      <c r="N7" s="31"/>
    </row>
    <row r="8" spans="1:15" x14ac:dyDescent="0.25">
      <c r="A8" s="21"/>
      <c r="B8" s="3"/>
      <c r="D8" s="22" t="str">
        <f>_xlfn.IFNA(VLOOKUP(_xlfn.CONCAT(B8,"|",C8),NsxLbEdges[[Combined]:[NSX-Edge-Name]],2,FALSE),"")</f>
        <v/>
      </c>
    </row>
    <row r="9" spans="1:15" x14ac:dyDescent="0.25">
      <c r="A9" s="21"/>
      <c r="B9" s="3"/>
      <c r="D9" s="22" t="str">
        <f>_xlfn.IFNA(VLOOKUP(_xlfn.CONCAT(B9,"|",C9),NsxLbEdges[[Combined]:[NSX-Edge-Name]],2,FALSE),"")</f>
        <v/>
      </c>
    </row>
    <row r="10" spans="1:15" x14ac:dyDescent="0.25">
      <c r="A10" s="21"/>
      <c r="B10" s="3"/>
      <c r="D10" s="22" t="str">
        <f>_xlfn.IFNA(VLOOKUP(_xlfn.CONCAT(B10,"|",C10),NsxLbEdges[[Combined]:[NSX-Edge-Name]],2,FALSE),"")</f>
        <v/>
      </c>
    </row>
    <row r="11" spans="1:15" x14ac:dyDescent="0.25">
      <c r="A11" s="21"/>
      <c r="B11" s="3"/>
      <c r="D11" s="22" t="str">
        <f>_xlfn.IFNA(VLOOKUP(_xlfn.CONCAT(B11,"|",C11),NsxLbEdges[[Combined]:[NSX-Edge-Name]],2,FALSE),"")</f>
        <v/>
      </c>
    </row>
    <row r="12" spans="1:15" x14ac:dyDescent="0.25">
      <c r="A12" s="21"/>
      <c r="B12" s="3"/>
      <c r="D12" s="22" t="str">
        <f>_xlfn.IFNA(VLOOKUP(_xlfn.CONCAT(B12,"|",C12),NsxLbEdges[[Combined]:[NSX-Edge-Name]],2,FALSE),"")</f>
        <v/>
      </c>
    </row>
    <row r="13" spans="1:15" x14ac:dyDescent="0.25">
      <c r="A13" s="21"/>
      <c r="B13" s="3"/>
      <c r="D13" s="22" t="str">
        <f>_xlfn.IFNA(VLOOKUP(_xlfn.CONCAT(B13,"|",C13),NsxLbEdges[[Combined]:[NSX-Edge-Name]],2,FALSE),"")</f>
        <v/>
      </c>
    </row>
    <row r="14" spans="1:15" x14ac:dyDescent="0.25">
      <c r="A14" s="21"/>
      <c r="B14" s="3"/>
      <c r="D14" s="22" t="str">
        <f>_xlfn.IFNA(VLOOKUP(_xlfn.CONCAT(B14,"|",C14),NsxLbEdges[[Combined]:[NSX-Edge-Name]],2,FALSE),"")</f>
        <v/>
      </c>
    </row>
    <row r="15" spans="1:15" x14ac:dyDescent="0.25">
      <c r="A15" s="21"/>
      <c r="B15" s="3"/>
      <c r="D15" s="22" t="str">
        <f>_xlfn.IFNA(VLOOKUP(_xlfn.CONCAT(B15,"|",C15),NsxLbEdges[[Combined]:[NSX-Edge-Name]],2,FALSE),"")</f>
        <v/>
      </c>
    </row>
    <row r="16" spans="1:15" x14ac:dyDescent="0.25">
      <c r="A16" s="21"/>
      <c r="B16" s="3"/>
      <c r="D16" s="22" t="str">
        <f>_xlfn.IFNA(VLOOKUP(_xlfn.CONCAT(B16,"|",C16),NsxLbEdges[[Combined]:[NSX-Edge-Name]],2,FALSE),"")</f>
        <v/>
      </c>
    </row>
    <row r="17" spans="1:4" x14ac:dyDescent="0.25">
      <c r="A17" s="21"/>
      <c r="B17" s="3"/>
      <c r="D17" s="22" t="str">
        <f>_xlfn.IFNA(VLOOKUP(_xlfn.CONCAT(B17,"|",C17),NsxLbEdges[[Combined]:[NSX-Edge-Name]],2,FALSE),"")</f>
        <v/>
      </c>
    </row>
    <row r="18" spans="1:4" x14ac:dyDescent="0.25">
      <c r="A18" s="21"/>
      <c r="B18" s="3"/>
      <c r="D18" s="22" t="str">
        <f>_xlfn.IFNA(VLOOKUP(_xlfn.CONCAT(B18,"|",C18),NsxLbEdges[[Combined]:[NSX-Edge-Name]],2,FALSE),"")</f>
        <v/>
      </c>
    </row>
    <row r="19" spans="1:4" x14ac:dyDescent="0.25">
      <c r="A19" s="21"/>
      <c r="B19" s="3"/>
      <c r="D19" s="22" t="str">
        <f>_xlfn.IFNA(VLOOKUP(_xlfn.CONCAT(B19,"|",C19),NsxLbEdges[[Combined]:[NSX-Edge-Name]],2,FALSE),"")</f>
        <v/>
      </c>
    </row>
    <row r="20" spans="1:4" x14ac:dyDescent="0.25">
      <c r="A20" s="21"/>
      <c r="B20" s="3"/>
      <c r="D20" s="22" t="str">
        <f>_xlfn.IFNA(VLOOKUP(_xlfn.CONCAT(B20,"|",C20),NsxLbEdges[[Combined]:[NSX-Edge-Name]],2,FALSE),"")</f>
        <v/>
      </c>
    </row>
    <row r="21" spans="1:4" x14ac:dyDescent="0.25">
      <c r="A21" s="21"/>
      <c r="B21" s="3"/>
      <c r="D21" s="22" t="str">
        <f>_xlfn.IFNA(VLOOKUP(_xlfn.CONCAT(B21,"|",C21),NsxLbEdges[[Combined]:[NSX-Edge-Name]],2,FALSE),"")</f>
        <v/>
      </c>
    </row>
    <row r="22" spans="1:4" x14ac:dyDescent="0.25">
      <c r="A22" s="21"/>
      <c r="B22" s="3"/>
      <c r="D22" s="22" t="str">
        <f>_xlfn.IFNA(VLOOKUP(_xlfn.CONCAT(B22,"|",C22),NsxLbEdges[[Combined]:[NSX-Edge-Name]],2,FALSE),"")</f>
        <v/>
      </c>
    </row>
    <row r="23" spans="1:4" x14ac:dyDescent="0.25">
      <c r="A23" s="21"/>
      <c r="B23" s="3"/>
      <c r="D23" s="22" t="str">
        <f>_xlfn.IFNA(VLOOKUP(_xlfn.CONCAT(B23,"|",C23),NsxLbEdges[[Combined]:[NSX-Edge-Name]],2,FALSE),"")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Dropdowns!$G$2:$G$3</xm:f>
          </x14:formula1>
          <xm:sqref>B5:B23</xm:sqref>
        </x14:dataValidation>
        <x14:dataValidation type="list" allowBlank="1" showInputMessage="1" showErrorMessage="1" xr:uid="{00000000-0002-0000-0100-000001000000}">
          <x14:formula1>
            <xm:f>Dropdowns!$I$2:$I$4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90" zoomScaleNormal="90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13.42578125" style="12" bestFit="1" customWidth="1"/>
    <col min="2" max="2" width="8.7109375" style="11" customWidth="1"/>
    <col min="3" max="3" width="12" style="11" bestFit="1" customWidth="1"/>
    <col min="4" max="4" width="32.7109375" style="11" customWidth="1"/>
    <col min="5" max="5" width="30.7109375" style="8" customWidth="1"/>
    <col min="6" max="6" width="50.7109375" customWidth="1"/>
    <col min="7" max="7" width="14.7109375" customWidth="1"/>
    <col min="8" max="8" width="30.7109375" customWidth="1"/>
    <col min="9" max="9" width="28.7109375" style="1" customWidth="1"/>
    <col min="10" max="10" width="11.5703125" style="1" bestFit="1" customWidth="1"/>
    <col min="11" max="11" width="8.7109375" style="1" customWidth="1"/>
    <col min="12" max="12" width="12" style="1" customWidth="1"/>
    <col min="13" max="13" width="11.5703125" customWidth="1"/>
    <col min="14" max="14" width="11.28515625" customWidth="1"/>
    <col min="15" max="15" width="11.7109375" customWidth="1"/>
    <col min="16" max="16" width="26.7109375" customWidth="1"/>
  </cols>
  <sheetData>
    <row r="1" spans="1:10" s="1" customFormat="1" ht="30" customHeight="1" x14ac:dyDescent="0.25">
      <c r="A1" s="5" t="s">
        <v>68</v>
      </c>
      <c r="B1" s="5" t="s">
        <v>58</v>
      </c>
      <c r="C1" s="5" t="s">
        <v>56</v>
      </c>
      <c r="D1" s="5" t="s">
        <v>57</v>
      </c>
      <c r="E1" s="5" t="s">
        <v>0</v>
      </c>
      <c r="F1" s="5" t="s">
        <v>11</v>
      </c>
      <c r="G1" s="5" t="s">
        <v>15</v>
      </c>
      <c r="H1" s="5" t="s">
        <v>16</v>
      </c>
      <c r="I1" s="5" t="s">
        <v>1</v>
      </c>
      <c r="J1" s="5" t="s">
        <v>17</v>
      </c>
    </row>
    <row r="2" spans="1:10" s="31" customFormat="1" x14ac:dyDescent="0.25">
      <c r="A2" s="21" t="s">
        <v>69</v>
      </c>
      <c r="B2" s="3" t="s">
        <v>134</v>
      </c>
      <c r="C2" s="31" t="s">
        <v>147</v>
      </c>
      <c r="D2" s="22" t="str">
        <f>_xlfn.IFNA(VLOOKUP(_xlfn.CONCAT(B2,"|",C2),NsxLbEdges[[Combined]:[NSX-Edge-Name]],2,FALSE),"")</f>
        <v/>
      </c>
      <c r="E2" s="9" t="s">
        <v>143</v>
      </c>
      <c r="G2" s="31" t="s">
        <v>139</v>
      </c>
      <c r="I2" s="8" t="s">
        <v>144</v>
      </c>
    </row>
    <row r="3" spans="1:10" x14ac:dyDescent="0.25">
      <c r="A3" s="21"/>
      <c r="B3" s="3"/>
      <c r="D3" s="22" t="str">
        <f>_xlfn.IFNA(VLOOKUP(_xlfn.CONCAT(B3,"|",C3),NsxLbEdges[[Combined]:[NSX-Edge-Name]],2,FALSE),"")</f>
        <v/>
      </c>
    </row>
    <row r="4" spans="1:10" x14ac:dyDescent="0.25">
      <c r="A4" s="21"/>
      <c r="B4" s="3"/>
      <c r="D4" s="22" t="str">
        <f>_xlfn.IFNA(VLOOKUP(_xlfn.CONCAT(B4,"|",C4),NsxLbEdges[[Combined]:[NSX-Edge-Name]],2,FALSE),"")</f>
        <v/>
      </c>
    </row>
    <row r="5" spans="1:10" x14ac:dyDescent="0.25">
      <c r="A5" s="21"/>
      <c r="B5" s="3"/>
      <c r="D5" s="22" t="str">
        <f>_xlfn.IFNA(VLOOKUP(_xlfn.CONCAT(B5,"|",C5),NsxLbEdges[[Combined]:[NSX-Edge-Name]],2,FALSE),"")</f>
        <v/>
      </c>
    </row>
    <row r="6" spans="1:10" x14ac:dyDescent="0.25">
      <c r="A6" s="21"/>
      <c r="B6" s="3"/>
      <c r="D6" s="22" t="str">
        <f>_xlfn.IFNA(VLOOKUP(_xlfn.CONCAT(B6,"|",C6),NsxLbEdges[[Combined]:[NSX-Edge-Name]],2,FALSE),"")</f>
        <v/>
      </c>
    </row>
    <row r="7" spans="1:10" x14ac:dyDescent="0.25">
      <c r="A7" s="21"/>
      <c r="B7" s="3"/>
      <c r="D7" s="22" t="str">
        <f>_xlfn.IFNA(VLOOKUP(_xlfn.CONCAT(B7,"|",C7),NsxLbEdges[[Combined]:[NSX-Edge-Name]],2,FALSE),"")</f>
        <v/>
      </c>
    </row>
    <row r="8" spans="1:10" x14ac:dyDescent="0.25">
      <c r="A8" s="21"/>
      <c r="B8" s="3"/>
      <c r="D8" s="22" t="str">
        <f>_xlfn.IFNA(VLOOKUP(_xlfn.CONCAT(B8,"|",C8),NsxLbEdges[[Combined]:[NSX-Edge-Name]],2,FALSE),"")</f>
        <v/>
      </c>
    </row>
    <row r="9" spans="1:10" x14ac:dyDescent="0.25">
      <c r="A9" s="21"/>
      <c r="B9" s="3"/>
      <c r="D9" s="22" t="str">
        <f>_xlfn.IFNA(VLOOKUP(_xlfn.CONCAT(B9,"|",C9),NsxLbEdges[[Combined]:[NSX-Edge-Name]],2,FALSE),"")</f>
        <v/>
      </c>
    </row>
    <row r="10" spans="1:10" x14ac:dyDescent="0.25">
      <c r="A10" s="21"/>
      <c r="B10" s="3"/>
      <c r="D10" s="22" t="str">
        <f>_xlfn.IFNA(VLOOKUP(_xlfn.CONCAT(B10,"|",C10),NsxLbEdges[[Combined]:[NSX-Edge-Name]],2,FALSE),"")</f>
        <v/>
      </c>
    </row>
    <row r="11" spans="1:10" x14ac:dyDescent="0.25">
      <c r="A11" s="21"/>
      <c r="B11" s="3"/>
      <c r="D11" s="22" t="str">
        <f>_xlfn.IFNA(VLOOKUP(_xlfn.CONCAT(B11,"|",C11),NsxLbEdges[[Combined]:[NSX-Edge-Name]],2,FALSE),"")</f>
        <v/>
      </c>
    </row>
    <row r="12" spans="1:10" x14ac:dyDescent="0.25">
      <c r="A12" s="21"/>
      <c r="B12" s="3"/>
      <c r="D12" s="22" t="str">
        <f>_xlfn.IFNA(VLOOKUP(_xlfn.CONCAT(B12,"|",C12),NsxLbEdges[[Combined]:[NSX-Edge-Name]],2,FALSE),"")</f>
        <v/>
      </c>
    </row>
    <row r="13" spans="1:10" x14ac:dyDescent="0.25">
      <c r="A13" s="21"/>
      <c r="B13" s="3"/>
      <c r="D13" s="22" t="str">
        <f>_xlfn.IFNA(VLOOKUP(_xlfn.CONCAT(B13,"|",C13),NsxLbEdges[[Combined]:[NSX-Edge-Name]],2,FALSE),"")</f>
        <v/>
      </c>
    </row>
    <row r="14" spans="1:10" x14ac:dyDescent="0.25">
      <c r="A14" s="21"/>
      <c r="B14" s="3"/>
      <c r="D14" s="22" t="str">
        <f>_xlfn.IFNA(VLOOKUP(_xlfn.CONCAT(B14,"|",C14),NsxLbEdges[[Combined]:[NSX-Edge-Name]],2,FALSE),"")</f>
        <v/>
      </c>
    </row>
    <row r="15" spans="1:10" x14ac:dyDescent="0.25">
      <c r="A15" s="21"/>
      <c r="B15" s="3"/>
      <c r="D15" s="22" t="str">
        <f>_xlfn.IFNA(VLOOKUP(_xlfn.CONCAT(B15,"|",C15),NsxLbEdges[[Combined]:[NSX-Edge-Name]],2,FALSE),"")</f>
        <v/>
      </c>
    </row>
    <row r="16" spans="1:10" x14ac:dyDescent="0.25">
      <c r="A16" s="21"/>
      <c r="B16" s="3"/>
      <c r="D16" s="22" t="str">
        <f>_xlfn.IFNA(VLOOKUP(_xlfn.CONCAT(B16,"|",C16),NsxLbEdges[[Combined]:[NSX-Edge-Name]],2,FALSE),"")</f>
        <v/>
      </c>
    </row>
    <row r="17" spans="1:4" x14ac:dyDescent="0.25">
      <c r="A17" s="21"/>
      <c r="B17" s="3"/>
      <c r="D17" s="22" t="str">
        <f>_xlfn.IFNA(VLOOKUP(_xlfn.CONCAT(B17,"|",C17),NsxLbEdges[[Combined]:[NSX-Edge-Name]],2,FALSE),"")</f>
        <v/>
      </c>
    </row>
    <row r="18" spans="1:4" x14ac:dyDescent="0.25">
      <c r="A18" s="21"/>
      <c r="B18" s="3"/>
      <c r="D18" s="22" t="str">
        <f>_xlfn.IFNA(VLOOKUP(_xlfn.CONCAT(B18,"|",C18),NsxLbEdges[[Combined]:[NSX-Edge-Name]],2,FALSE),"")</f>
        <v/>
      </c>
    </row>
    <row r="19" spans="1:4" x14ac:dyDescent="0.25">
      <c r="A19" s="21"/>
      <c r="B19" s="3"/>
      <c r="D19" s="22" t="str">
        <f>_xlfn.IFNA(VLOOKUP(_xlfn.CONCAT(B19,"|",C19),NsxLbEdges[[Combined]:[NSX-Edge-Name]],2,FALSE),"")</f>
        <v/>
      </c>
    </row>
    <row r="20" spans="1:4" x14ac:dyDescent="0.25">
      <c r="A20" s="21"/>
      <c r="B20" s="3"/>
      <c r="D20" s="22" t="str">
        <f>_xlfn.IFNA(VLOOKUP(_xlfn.CONCAT(B20,"|",C20),NsxLbEdges[[Combined]:[NSX-Edge-Name]],2,FALSE),"")</f>
        <v/>
      </c>
    </row>
    <row r="21" spans="1:4" x14ac:dyDescent="0.25">
      <c r="A21" s="21"/>
      <c r="B21" s="3"/>
      <c r="D21" s="22" t="str">
        <f>_xlfn.IFNA(VLOOKUP(_xlfn.CONCAT(B21,"|",C21),NsxLbEdges[[Combined]:[NSX-Edge-Name]],2,FALSE),"")</f>
        <v/>
      </c>
    </row>
    <row r="22" spans="1:4" x14ac:dyDescent="0.25">
      <c r="A22" s="21"/>
      <c r="B22" s="3"/>
      <c r="D22" s="22" t="str">
        <f>_xlfn.IFNA(VLOOKUP(_xlfn.CONCAT(B22,"|",C22),NsxLbEdges[[Combined]:[NSX-Edge-Name]],2,FALSE),"")</f>
        <v/>
      </c>
    </row>
    <row r="23" spans="1:4" x14ac:dyDescent="0.25">
      <c r="A23" s="21"/>
      <c r="B23" s="3"/>
      <c r="D23" s="22" t="str">
        <f>_xlfn.IFNA(VLOOKUP(_xlfn.CONCAT(B23,"|",C23),NsxLbEdges[[Combined]:[NSX-Edge-Name]],2,FALSE),"")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Dropdowns!$I$2:$I$4</xm:f>
          </x14:formula1>
          <xm:sqref>A2:A23</xm:sqref>
        </x14:dataValidation>
        <x14:dataValidation type="list" allowBlank="1" showInputMessage="1" showErrorMessage="1" xr:uid="{00000000-0002-0000-0200-000001000000}">
          <x14:formula1>
            <xm:f>Dropdowns!$G$2:$G$3</xm:f>
          </x14:formula1>
          <xm:sqref>B2:B23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="90" zoomScaleNormal="90" workbookViewId="0">
      <pane ySplit="1" topLeftCell="A2" activePane="bottomLeft" state="frozen"/>
      <selection activeCell="A2" sqref="A2"/>
      <selection pane="bottomLeft" activeCell="E2" sqref="E2"/>
    </sheetView>
  </sheetViews>
  <sheetFormatPr defaultRowHeight="15" x14ac:dyDescent="0.25"/>
  <cols>
    <col min="1" max="1" width="15.7109375" customWidth="1"/>
    <col min="2" max="2" width="8.7109375" customWidth="1"/>
    <col min="3" max="3" width="12.28515625" style="1" bestFit="1" customWidth="1"/>
    <col min="4" max="4" width="32.7109375" customWidth="1"/>
    <col min="5" max="5" width="46.85546875" bestFit="1" customWidth="1"/>
    <col min="6" max="6" width="10.7109375" style="12" customWidth="1"/>
    <col min="7" max="7" width="28.7109375" style="27" customWidth="1"/>
    <col min="8" max="8" width="14.85546875" style="27" bestFit="1" customWidth="1"/>
    <col min="9" max="9" width="9.28515625" style="1" customWidth="1"/>
    <col min="10" max="13" width="9.28515625" customWidth="1"/>
  </cols>
  <sheetData>
    <row r="1" spans="1:13" s="2" customFormat="1" ht="30" x14ac:dyDescent="0.25">
      <c r="A1" s="10" t="s">
        <v>68</v>
      </c>
      <c r="B1" s="16" t="s">
        <v>58</v>
      </c>
      <c r="C1" s="16" t="s">
        <v>56</v>
      </c>
      <c r="D1" s="16" t="s">
        <v>57</v>
      </c>
      <c r="E1" s="10" t="s">
        <v>0</v>
      </c>
      <c r="F1" s="25" t="s">
        <v>60</v>
      </c>
      <c r="G1" s="25" t="s">
        <v>6</v>
      </c>
      <c r="H1" s="10" t="s">
        <v>2</v>
      </c>
      <c r="I1" s="10" t="s">
        <v>5</v>
      </c>
      <c r="J1" s="10" t="s">
        <v>4</v>
      </c>
      <c r="K1" s="10" t="s">
        <v>3</v>
      </c>
      <c r="L1" s="10" t="s">
        <v>7</v>
      </c>
      <c r="M1" s="10" t="s">
        <v>8</v>
      </c>
    </row>
    <row r="2" spans="1:13" x14ac:dyDescent="0.25">
      <c r="A2" s="21" t="s">
        <v>69</v>
      </c>
      <c r="B2" s="3" t="s">
        <v>138</v>
      </c>
      <c r="C2" s="31" t="s">
        <v>147</v>
      </c>
      <c r="D2" s="22" t="str">
        <f>_xlfn.IFNA(VLOOKUP(_xlfn.CONCAT(B2,"|",C2),NsxLbEdges[[Combined]:[NSX-Edge-Name]],2,FALSE),"")</f>
        <v/>
      </c>
      <c r="E2" s="9" t="s">
        <v>143</v>
      </c>
      <c r="F2" s="28" t="b">
        <v>1</v>
      </c>
      <c r="G2" s="26" t="e">
        <f>IF(ISBLANK(#REF!),"",UPPER(#REF!)&amp;RIGHT(Table52[[#This Row],[Pool Name]],LEN(Table52[[#This Row],[Pool Name]])-FIND("-POOL-",Table52[[#This Row],[Pool Name]])-4))</f>
        <v>#REF!</v>
      </c>
      <c r="H2" s="26" t="e">
        <f>IF(ISBLANK(#REF!),"",#REF!)</f>
        <v>#REF!</v>
      </c>
      <c r="I2" s="28" t="e">
        <f>IF(ISBLANK(#REF!),"",#REF!)</f>
        <v>#REF!</v>
      </c>
      <c r="J2" s="28" t="e">
        <f>Table52[[#This Row],[Port]]</f>
        <v>#REF!</v>
      </c>
      <c r="K2" s="28">
        <f>IF(ISBLANK(#REF!),"",1)</f>
        <v>1</v>
      </c>
      <c r="L2" s="28">
        <f>IF(ISBLANK(#REF!),"",0)</f>
        <v>0</v>
      </c>
      <c r="M2" s="28">
        <f>IF(ISBLANK(#REF!),"",0)</f>
        <v>0</v>
      </c>
    </row>
    <row r="3" spans="1:13" x14ac:dyDescent="0.25">
      <c r="A3" s="21" t="s">
        <v>69</v>
      </c>
      <c r="B3" s="3" t="s">
        <v>138</v>
      </c>
      <c r="C3" s="31" t="s">
        <v>147</v>
      </c>
      <c r="D3" s="22" t="str">
        <f>_xlfn.IFNA(VLOOKUP(_xlfn.CONCAT(B3,"|",C3),NsxLbEdges[[Combined]:[NSX-Edge-Name]],2,FALSE),"")</f>
        <v/>
      </c>
      <c r="E3" s="9" t="s">
        <v>143</v>
      </c>
      <c r="F3" s="28" t="b">
        <v>1</v>
      </c>
      <c r="G3" s="26" t="e">
        <f>IF(ISBLANK(#REF!),"",UPPER(#REF!)&amp;RIGHT(Table52[[#This Row],[Pool Name]],LEN(Table52[[#This Row],[Pool Name]])-FIND("-POOL-",Table52[[#This Row],[Pool Name]])-4))</f>
        <v>#REF!</v>
      </c>
      <c r="H3" s="26" t="e">
        <f>IF(ISBLANK(#REF!),"",#REF!)</f>
        <v>#REF!</v>
      </c>
      <c r="I3" s="28" t="e">
        <f>IF(ISBLANK(#REF!),"",#REF!)</f>
        <v>#REF!</v>
      </c>
      <c r="J3" s="28" t="e">
        <f>Table52[[#This Row],[Port]]</f>
        <v>#REF!</v>
      </c>
      <c r="K3" s="28">
        <f>IF(ISBLANK(#REF!),"",1)</f>
        <v>1</v>
      </c>
      <c r="L3" s="28">
        <f>IF(ISBLANK(#REF!),"",0)</f>
        <v>0</v>
      </c>
      <c r="M3" s="28">
        <f>IF(ISBLANK(#REF!),"",0)</f>
        <v>0</v>
      </c>
    </row>
    <row r="4" spans="1:13" x14ac:dyDescent="0.25">
      <c r="A4" s="32"/>
      <c r="B4" s="32"/>
      <c r="C4" s="32"/>
      <c r="D4" s="33" t="str">
        <f>_xlfn.IFNA(VLOOKUP(_xlfn.CONCAT(B4,"|",C4),NsxLbEdges[[Combined]:[NSX-Edge-Name]],2,FALSE),"")</f>
        <v/>
      </c>
      <c r="E4" s="34"/>
      <c r="F4" s="35"/>
      <c r="G4" s="35" t="e">
        <f>IF(ISBLANK(#REF!),"",UPPER(#REF!)&amp;RIGHT(Table52[[#This Row],[Pool Name]],LEN(Table52[[#This Row],[Pool Name]])-FIND("-POOL-",Table52[[#This Row],[Pool Name]])-4))</f>
        <v>#REF!</v>
      </c>
      <c r="H4" s="35" t="e">
        <f>IF(ISBLANK(#REF!),"",#REF!)</f>
        <v>#REF!</v>
      </c>
      <c r="I4" s="35" t="e">
        <f>IF(ISBLANK(#REF!),"",#REF!)</f>
        <v>#REF!</v>
      </c>
      <c r="J4" s="35" t="e">
        <f>Table52[[#This Row],[Port]]</f>
        <v>#REF!</v>
      </c>
      <c r="K4" s="28">
        <f>IF(ISBLANK(#REF!),"",1)</f>
        <v>1</v>
      </c>
      <c r="L4" s="35">
        <f>IF(ISBLANK(#REF!),"",0)</f>
        <v>0</v>
      </c>
      <c r="M4" s="35">
        <f>IF(ISBLANK(#REF!),"",0)</f>
        <v>0</v>
      </c>
    </row>
    <row r="5" spans="1:13" x14ac:dyDescent="0.25">
      <c r="A5" s="32"/>
      <c r="B5" s="32"/>
      <c r="C5" s="32"/>
      <c r="D5" s="33" t="str">
        <f>_xlfn.IFNA(VLOOKUP(_xlfn.CONCAT(B5,"|",C5),NsxLbEdges[[Combined]:[NSX-Edge-Name]],2,FALSE),"")</f>
        <v/>
      </c>
      <c r="E5" s="34"/>
      <c r="F5" s="35"/>
      <c r="G5" s="35" t="e">
        <f>IF(ISBLANK(#REF!),"",UPPER(#REF!)&amp;RIGHT(Table52[[#This Row],[Pool Name]],LEN(Table52[[#This Row],[Pool Name]])-FIND("-POOL-",Table52[[#This Row],[Pool Name]])-4))</f>
        <v>#REF!</v>
      </c>
      <c r="H5" s="35" t="e">
        <f>IF(ISBLANK(#REF!),"",#REF!)</f>
        <v>#REF!</v>
      </c>
      <c r="I5" s="35" t="e">
        <f>IF(ISBLANK(#REF!),"",#REF!)</f>
        <v>#REF!</v>
      </c>
      <c r="J5" s="35" t="e">
        <f>Table52[[#This Row],[Port]]</f>
        <v>#REF!</v>
      </c>
      <c r="K5" s="28">
        <f>IF(ISBLANK(#REF!),"",1)</f>
        <v>1</v>
      </c>
      <c r="L5" s="35">
        <f>IF(ISBLANK(#REF!),"",0)</f>
        <v>0</v>
      </c>
      <c r="M5" s="35">
        <f>IF(ISBLANK(#REF!),"",0)</f>
        <v>0</v>
      </c>
    </row>
    <row r="6" spans="1:13" x14ac:dyDescent="0.25">
      <c r="A6" s="32"/>
      <c r="B6" s="32"/>
      <c r="C6" s="32"/>
      <c r="D6" s="33" t="str">
        <f>_xlfn.IFNA(VLOOKUP(_xlfn.CONCAT(B6,"|",C6),NsxLbEdges[[Combined]:[NSX-Edge-Name]],2,FALSE),"")</f>
        <v/>
      </c>
      <c r="E6" s="34"/>
      <c r="F6" s="35"/>
      <c r="G6" s="35" t="e">
        <f>IF(ISBLANK(#REF!),"",UPPER(#REF!)&amp;RIGHT(Table52[[#This Row],[Pool Name]],LEN(Table52[[#This Row],[Pool Name]])-FIND("-POOL-",Table52[[#This Row],[Pool Name]])-4))</f>
        <v>#REF!</v>
      </c>
      <c r="H6" s="35" t="e">
        <f>IF(ISBLANK(#REF!),"",#REF!)</f>
        <v>#REF!</v>
      </c>
      <c r="I6" s="35" t="e">
        <f>IF(ISBLANK(#REF!),"",#REF!)</f>
        <v>#REF!</v>
      </c>
      <c r="J6" s="35" t="e">
        <f>Table52[[#This Row],[Port]]</f>
        <v>#REF!</v>
      </c>
      <c r="K6" s="28">
        <f>IF(ISBLANK(#REF!),"",1)</f>
        <v>1</v>
      </c>
      <c r="L6" s="35">
        <f>IF(ISBLANK(#REF!),"",0)</f>
        <v>0</v>
      </c>
      <c r="M6" s="35">
        <f>IF(ISBLANK(#REF!),"",0)</f>
        <v>0</v>
      </c>
    </row>
    <row r="7" spans="1:13" x14ac:dyDescent="0.25">
      <c r="A7" s="32"/>
      <c r="B7" s="32"/>
      <c r="C7" s="32"/>
      <c r="D7" s="33" t="str">
        <f>_xlfn.IFNA(VLOOKUP(_xlfn.CONCAT(B7,"|",C7),NsxLbEdges[[Combined]:[NSX-Edge-Name]],2,FALSE),"")</f>
        <v/>
      </c>
      <c r="E7" s="34"/>
      <c r="F7" s="35"/>
      <c r="G7" s="35" t="e">
        <f>IF(ISBLANK(#REF!),"",UPPER(#REF!)&amp;RIGHT(Table52[[#This Row],[Pool Name]],LEN(Table52[[#This Row],[Pool Name]])-FIND("-POOL-",Table52[[#This Row],[Pool Name]])-4))</f>
        <v>#REF!</v>
      </c>
      <c r="H7" s="35" t="e">
        <f>IF(ISBLANK(#REF!),"",#REF!)</f>
        <v>#REF!</v>
      </c>
      <c r="I7" s="35" t="e">
        <f>IF(ISBLANK(#REF!),"",#REF!)</f>
        <v>#REF!</v>
      </c>
      <c r="J7" s="35" t="e">
        <f>Table52[[#This Row],[Port]]</f>
        <v>#REF!</v>
      </c>
      <c r="K7" s="28">
        <f>IF(ISBLANK(#REF!),"",1)</f>
        <v>1</v>
      </c>
      <c r="L7" s="35">
        <f>IF(ISBLANK(#REF!),"",0)</f>
        <v>0</v>
      </c>
      <c r="M7" s="35">
        <f>IF(ISBLANK(#REF!),"",0)</f>
        <v>0</v>
      </c>
    </row>
    <row r="8" spans="1:13" x14ac:dyDescent="0.25">
      <c r="A8" s="32"/>
      <c r="B8" s="32"/>
      <c r="C8" s="32"/>
      <c r="D8" s="33" t="str">
        <f>_xlfn.IFNA(VLOOKUP(_xlfn.CONCAT(B8,"|",C8),NsxLbEdges[[Combined]:[NSX-Edge-Name]],2,FALSE),"")</f>
        <v/>
      </c>
      <c r="E8" s="34"/>
      <c r="F8" s="35"/>
      <c r="G8" s="35" t="e">
        <f>IF(ISBLANK(#REF!),"",UPPER(#REF!)&amp;RIGHT(Table52[[#This Row],[Pool Name]],LEN(Table52[[#This Row],[Pool Name]])-FIND("-POOL-",Table52[[#This Row],[Pool Name]])-4))</f>
        <v>#REF!</v>
      </c>
      <c r="H8" s="35" t="e">
        <f>IF(ISBLANK(#REF!),"",#REF!)</f>
        <v>#REF!</v>
      </c>
      <c r="I8" s="35" t="e">
        <f>IF(ISBLANK(#REF!),"",#REF!)</f>
        <v>#REF!</v>
      </c>
      <c r="J8" s="35" t="e">
        <f>Table52[[#This Row],[Port]]</f>
        <v>#REF!</v>
      </c>
      <c r="K8" s="28">
        <f>IF(ISBLANK(#REF!),"",1)</f>
        <v>1</v>
      </c>
      <c r="L8" s="35">
        <f>IF(ISBLANK(#REF!),"",0)</f>
        <v>0</v>
      </c>
      <c r="M8" s="35">
        <f>IF(ISBLANK(#REF!),"",0)</f>
        <v>0</v>
      </c>
    </row>
    <row r="9" spans="1:13" x14ac:dyDescent="0.25">
      <c r="A9" s="32"/>
      <c r="B9" s="32"/>
      <c r="C9" s="32"/>
      <c r="D9" s="33" t="str">
        <f>_xlfn.IFNA(VLOOKUP(_xlfn.CONCAT(B9,"|",C9),NsxLbEdges[[Combined]:[NSX-Edge-Name]],2,FALSE),"")</f>
        <v/>
      </c>
      <c r="E9" s="34"/>
      <c r="F9" s="35"/>
      <c r="G9" s="35" t="e">
        <f>IF(ISBLANK(#REF!),"",UPPER(#REF!)&amp;RIGHT(Table52[[#This Row],[Pool Name]],LEN(Table52[[#This Row],[Pool Name]])-FIND("-POOL-",Table52[[#This Row],[Pool Name]])-4))</f>
        <v>#REF!</v>
      </c>
      <c r="H9" s="35" t="e">
        <f>IF(ISBLANK(#REF!),"",#REF!)</f>
        <v>#REF!</v>
      </c>
      <c r="I9" s="35" t="e">
        <f>IF(ISBLANK(#REF!),"",#REF!)</f>
        <v>#REF!</v>
      </c>
      <c r="J9" s="35" t="e">
        <f>Table52[[#This Row],[Port]]</f>
        <v>#REF!</v>
      </c>
      <c r="K9" s="28">
        <f>IF(ISBLANK(#REF!),"",1)</f>
        <v>1</v>
      </c>
      <c r="L9" s="35">
        <f>IF(ISBLANK(#REF!),"",0)</f>
        <v>0</v>
      </c>
      <c r="M9" s="35">
        <f>IF(ISBLANK(#REF!),"",0)</f>
        <v>0</v>
      </c>
    </row>
    <row r="10" spans="1:13" x14ac:dyDescent="0.25">
      <c r="A10" s="32"/>
      <c r="B10" s="32"/>
      <c r="C10" s="32"/>
      <c r="D10" s="33" t="str">
        <f>_xlfn.IFNA(VLOOKUP(_xlfn.CONCAT(B10,"|",C10),NsxLbEdges[[Combined]:[NSX-Edge-Name]],2,FALSE),"")</f>
        <v/>
      </c>
      <c r="E10" s="34"/>
      <c r="F10" s="35"/>
      <c r="G10" s="35" t="e">
        <f>IF(ISBLANK(#REF!),"",UPPER(#REF!)&amp;RIGHT(Table52[[#This Row],[Pool Name]],LEN(Table52[[#This Row],[Pool Name]])-FIND("-POOL-",Table52[[#This Row],[Pool Name]])-4))</f>
        <v>#REF!</v>
      </c>
      <c r="H10" s="35" t="e">
        <f>IF(ISBLANK(#REF!),"",#REF!)</f>
        <v>#REF!</v>
      </c>
      <c r="I10" s="35" t="e">
        <f>IF(ISBLANK(#REF!),"",#REF!)</f>
        <v>#REF!</v>
      </c>
      <c r="J10" s="35" t="e">
        <f>Table52[[#This Row],[Port]]</f>
        <v>#REF!</v>
      </c>
      <c r="K10" s="28">
        <f>IF(ISBLANK(#REF!),"",1)</f>
        <v>1</v>
      </c>
      <c r="L10" s="35">
        <f>IF(ISBLANK(#REF!),"",0)</f>
        <v>0</v>
      </c>
      <c r="M10" s="35">
        <f>IF(ISBLANK(#REF!),"",0)</f>
        <v>0</v>
      </c>
    </row>
    <row r="11" spans="1:13" x14ac:dyDescent="0.25">
      <c r="A11" s="32"/>
      <c r="B11" s="32"/>
      <c r="C11" s="32"/>
      <c r="D11" s="33" t="str">
        <f>_xlfn.IFNA(VLOOKUP(_xlfn.CONCAT(B11,"|",C11),NsxLbEdges[[Combined]:[NSX-Edge-Name]],2,FALSE),"")</f>
        <v/>
      </c>
      <c r="E11" s="34"/>
      <c r="F11" s="35"/>
      <c r="G11" s="35" t="e">
        <f>IF(ISBLANK(#REF!),"",UPPER(#REF!)&amp;RIGHT(Table52[[#This Row],[Pool Name]],LEN(Table52[[#This Row],[Pool Name]])-FIND("-POOL-",Table52[[#This Row],[Pool Name]])-4))</f>
        <v>#REF!</v>
      </c>
      <c r="H11" s="35" t="e">
        <f>IF(ISBLANK(#REF!),"",#REF!)</f>
        <v>#REF!</v>
      </c>
      <c r="I11" s="35" t="e">
        <f>IF(ISBLANK(#REF!),"",#REF!)</f>
        <v>#REF!</v>
      </c>
      <c r="J11" s="35" t="e">
        <f>Table52[[#This Row],[Port]]</f>
        <v>#REF!</v>
      </c>
      <c r="K11" s="28">
        <f>IF(ISBLANK(#REF!),"",1)</f>
        <v>1</v>
      </c>
      <c r="L11" s="35">
        <f>IF(ISBLANK(#REF!),"",0)</f>
        <v>0</v>
      </c>
      <c r="M11" s="35">
        <f>IF(ISBLANK(#REF!),"",0)</f>
        <v>0</v>
      </c>
    </row>
    <row r="12" spans="1:13" x14ac:dyDescent="0.25">
      <c r="A12" s="32"/>
      <c r="B12" s="32"/>
      <c r="C12" s="32"/>
      <c r="D12" s="33" t="str">
        <f>_xlfn.IFNA(VLOOKUP(_xlfn.CONCAT(B12,"|",C12),NsxLbEdges[[Combined]:[NSX-Edge-Name]],2,FALSE),"")</f>
        <v/>
      </c>
      <c r="E12" s="34"/>
      <c r="F12" s="35"/>
      <c r="G12" s="35" t="e">
        <f>IF(ISBLANK(#REF!),"",UPPER(#REF!)&amp;RIGHT(Table52[[#This Row],[Pool Name]],LEN(Table52[[#This Row],[Pool Name]])-FIND("-POOL-",Table52[[#This Row],[Pool Name]])-4))</f>
        <v>#REF!</v>
      </c>
      <c r="H12" s="35" t="e">
        <f>IF(ISBLANK(#REF!),"",#REF!)</f>
        <v>#REF!</v>
      </c>
      <c r="I12" s="35" t="e">
        <f>IF(ISBLANK(#REF!),"",#REF!)</f>
        <v>#REF!</v>
      </c>
      <c r="J12" s="35" t="e">
        <f>Table52[[#This Row],[Port]]</f>
        <v>#REF!</v>
      </c>
      <c r="K12" s="28">
        <f>IF(ISBLANK(#REF!),"",1)</f>
        <v>1</v>
      </c>
      <c r="L12" s="35">
        <f>IF(ISBLANK(#REF!),"",0)</f>
        <v>0</v>
      </c>
      <c r="M12" s="35">
        <f>IF(ISBLANK(#REF!),"",0)</f>
        <v>0</v>
      </c>
    </row>
    <row r="13" spans="1:13" x14ac:dyDescent="0.25">
      <c r="A13" s="32"/>
      <c r="B13" s="32"/>
      <c r="C13" s="32"/>
      <c r="D13" s="33" t="str">
        <f>_xlfn.IFNA(VLOOKUP(_xlfn.CONCAT(B13,"|",C13),NsxLbEdges[[Combined]:[NSX-Edge-Name]],2,FALSE),"")</f>
        <v/>
      </c>
      <c r="E13" s="34"/>
      <c r="F13" s="35"/>
      <c r="G13" s="35" t="e">
        <f>IF(ISBLANK(#REF!),"",UPPER(#REF!)&amp;RIGHT(Table52[[#This Row],[Pool Name]],LEN(Table52[[#This Row],[Pool Name]])-FIND("-POOL-",Table52[[#This Row],[Pool Name]])-4))</f>
        <v>#REF!</v>
      </c>
      <c r="H13" s="35" t="e">
        <f>IF(ISBLANK(#REF!),"",#REF!)</f>
        <v>#REF!</v>
      </c>
      <c r="I13" s="35" t="e">
        <f>IF(ISBLANK(#REF!),"",#REF!)</f>
        <v>#REF!</v>
      </c>
      <c r="J13" s="35" t="e">
        <f>Table52[[#This Row],[Port]]</f>
        <v>#REF!</v>
      </c>
      <c r="K13" s="28">
        <f>IF(ISBLANK(#REF!),"",1)</f>
        <v>1</v>
      </c>
      <c r="L13" s="35">
        <f>IF(ISBLANK(#REF!),"",0)</f>
        <v>0</v>
      </c>
      <c r="M13" s="35">
        <f>IF(ISBLANK(#REF!),"",0)</f>
        <v>0</v>
      </c>
    </row>
    <row r="14" spans="1:13" x14ac:dyDescent="0.25">
      <c r="A14" s="32"/>
      <c r="B14" s="32"/>
      <c r="C14" s="32"/>
      <c r="D14" s="33" t="str">
        <f>_xlfn.IFNA(VLOOKUP(_xlfn.CONCAT(B14,"|",C14),NsxLbEdges[[Combined]:[NSX-Edge-Name]],2,FALSE),"")</f>
        <v/>
      </c>
      <c r="E14" s="34"/>
      <c r="F14" s="35"/>
      <c r="G14" s="35" t="e">
        <f>IF(ISBLANK(#REF!),"",UPPER(#REF!)&amp;RIGHT(Table52[[#This Row],[Pool Name]],LEN(Table52[[#This Row],[Pool Name]])-FIND("-POOL-",Table52[[#This Row],[Pool Name]])-4))</f>
        <v>#REF!</v>
      </c>
      <c r="H14" s="35" t="e">
        <f>IF(ISBLANK(#REF!),"",#REF!)</f>
        <v>#REF!</v>
      </c>
      <c r="I14" s="35" t="e">
        <f>IF(ISBLANK(#REF!),"",#REF!)</f>
        <v>#REF!</v>
      </c>
      <c r="J14" s="35" t="e">
        <f>Table52[[#This Row],[Port]]</f>
        <v>#REF!</v>
      </c>
      <c r="K14" s="28">
        <f>IF(ISBLANK(#REF!),"",1)</f>
        <v>1</v>
      </c>
      <c r="L14" s="35">
        <f>IF(ISBLANK(#REF!),"",0)</f>
        <v>0</v>
      </c>
      <c r="M14" s="35">
        <f>IF(ISBLANK(#REF!),"",0)</f>
        <v>0</v>
      </c>
    </row>
    <row r="15" spans="1:13" x14ac:dyDescent="0.25">
      <c r="A15" s="32"/>
      <c r="B15" s="32"/>
      <c r="C15" s="32"/>
      <c r="D15" s="33" t="str">
        <f>_xlfn.IFNA(VLOOKUP(_xlfn.CONCAT(B15,"|",C15),NsxLbEdges[[Combined]:[NSX-Edge-Name]],2,FALSE),"")</f>
        <v/>
      </c>
      <c r="E15" s="34"/>
      <c r="F15" s="35"/>
      <c r="G15" s="35" t="e">
        <f>IF(ISBLANK(#REF!),"",UPPER(#REF!)&amp;RIGHT(Table52[[#This Row],[Pool Name]],LEN(Table52[[#This Row],[Pool Name]])-FIND("-POOL-",Table52[[#This Row],[Pool Name]])-4))</f>
        <v>#REF!</v>
      </c>
      <c r="H15" s="35" t="e">
        <f>IF(ISBLANK(#REF!),"",#REF!)</f>
        <v>#REF!</v>
      </c>
      <c r="I15" s="35" t="e">
        <f>IF(ISBLANK(#REF!),"",#REF!)</f>
        <v>#REF!</v>
      </c>
      <c r="J15" s="35" t="e">
        <f>Table52[[#This Row],[Port]]</f>
        <v>#REF!</v>
      </c>
      <c r="K15" s="28">
        <f>IF(ISBLANK(#REF!),"",1)</f>
        <v>1</v>
      </c>
      <c r="L15" s="35">
        <f>IF(ISBLANK(#REF!),"",0)</f>
        <v>0</v>
      </c>
      <c r="M15" s="35">
        <f>IF(ISBLANK(#REF!),"",0)</f>
        <v>0</v>
      </c>
    </row>
    <row r="16" spans="1:13" x14ac:dyDescent="0.25">
      <c r="A16" s="32"/>
      <c r="B16" s="32"/>
      <c r="C16" s="32"/>
      <c r="D16" s="33" t="str">
        <f>_xlfn.IFNA(VLOOKUP(_xlfn.CONCAT(B16,"|",C16),NsxLbEdges[[Combined]:[NSX-Edge-Name]],2,FALSE),"")</f>
        <v/>
      </c>
      <c r="E16" s="34"/>
      <c r="F16" s="35"/>
      <c r="G16" s="35" t="e">
        <f>IF(ISBLANK(#REF!),"",UPPER(#REF!)&amp;RIGHT(Table52[[#This Row],[Pool Name]],LEN(Table52[[#This Row],[Pool Name]])-FIND("-POOL-",Table52[[#This Row],[Pool Name]])-4))</f>
        <v>#REF!</v>
      </c>
      <c r="H16" s="35" t="e">
        <f>IF(ISBLANK(#REF!),"",#REF!)</f>
        <v>#REF!</v>
      </c>
      <c r="I16" s="35" t="e">
        <f>IF(ISBLANK(#REF!),"",#REF!)</f>
        <v>#REF!</v>
      </c>
      <c r="J16" s="35" t="e">
        <f>Table52[[#This Row],[Port]]</f>
        <v>#REF!</v>
      </c>
      <c r="K16" s="28">
        <f>IF(ISBLANK(#REF!),"",1)</f>
        <v>1</v>
      </c>
      <c r="L16" s="35">
        <f>IF(ISBLANK(#REF!),"",0)</f>
        <v>0</v>
      </c>
      <c r="M16" s="35">
        <f>IF(ISBLANK(#REF!),"",0)</f>
        <v>0</v>
      </c>
    </row>
    <row r="17" spans="1:13" x14ac:dyDescent="0.25">
      <c r="A17" s="32"/>
      <c r="B17" s="32"/>
      <c r="C17" s="32"/>
      <c r="D17" s="33" t="str">
        <f>_xlfn.IFNA(VLOOKUP(_xlfn.CONCAT(B17,"|",C17),NsxLbEdges[[Combined]:[NSX-Edge-Name]],2,FALSE),"")</f>
        <v/>
      </c>
      <c r="E17" s="34"/>
      <c r="F17" s="35"/>
      <c r="G17" s="35" t="e">
        <f>IF(ISBLANK(#REF!),"",UPPER(#REF!)&amp;RIGHT(Table52[[#This Row],[Pool Name]],LEN(Table52[[#This Row],[Pool Name]])-FIND("-POOL-",Table52[[#This Row],[Pool Name]])-4))</f>
        <v>#REF!</v>
      </c>
      <c r="H17" s="35" t="e">
        <f>IF(ISBLANK(#REF!),"",#REF!)</f>
        <v>#REF!</v>
      </c>
      <c r="I17" s="35" t="e">
        <f>IF(ISBLANK(#REF!),"",#REF!)</f>
        <v>#REF!</v>
      </c>
      <c r="J17" s="35" t="e">
        <f>Table52[[#This Row],[Port]]</f>
        <v>#REF!</v>
      </c>
      <c r="K17" s="28">
        <f>IF(ISBLANK(#REF!),"",1)</f>
        <v>1</v>
      </c>
      <c r="L17" s="35">
        <f>IF(ISBLANK(#REF!),"",0)</f>
        <v>0</v>
      </c>
      <c r="M17" s="35">
        <f>IF(ISBLANK(#REF!),"",0)</f>
        <v>0</v>
      </c>
    </row>
    <row r="18" spans="1:13" x14ac:dyDescent="0.25">
      <c r="A18" s="32"/>
      <c r="B18" s="32"/>
      <c r="C18" s="32"/>
      <c r="D18" s="33" t="str">
        <f>_xlfn.IFNA(VLOOKUP(_xlfn.CONCAT(B18,"|",C18),NsxLbEdges[[Combined]:[NSX-Edge-Name]],2,FALSE),"")</f>
        <v/>
      </c>
      <c r="E18" s="34"/>
      <c r="F18" s="35"/>
      <c r="G18" s="35" t="e">
        <f>IF(ISBLANK(#REF!),"",UPPER(#REF!)&amp;RIGHT(Table52[[#This Row],[Pool Name]],LEN(Table52[[#This Row],[Pool Name]])-FIND("-POOL-",Table52[[#This Row],[Pool Name]])-4))</f>
        <v>#REF!</v>
      </c>
      <c r="H18" s="35" t="e">
        <f>IF(ISBLANK(#REF!),"",#REF!)</f>
        <v>#REF!</v>
      </c>
      <c r="I18" s="35" t="e">
        <f>IF(ISBLANK(#REF!),"",#REF!)</f>
        <v>#REF!</v>
      </c>
      <c r="J18" s="35" t="e">
        <f>Table52[[#This Row],[Port]]</f>
        <v>#REF!</v>
      </c>
      <c r="K18" s="28">
        <f>IF(ISBLANK(#REF!),"",1)</f>
        <v>1</v>
      </c>
      <c r="L18" s="35">
        <f>IF(ISBLANK(#REF!),"",0)</f>
        <v>0</v>
      </c>
      <c r="M18" s="35">
        <f>IF(ISBLANK(#REF!),"",0)</f>
        <v>0</v>
      </c>
    </row>
    <row r="19" spans="1:13" x14ac:dyDescent="0.25">
      <c r="A19" s="32"/>
      <c r="B19" s="32"/>
      <c r="C19" s="32"/>
      <c r="D19" s="33" t="str">
        <f>_xlfn.IFNA(VLOOKUP(_xlfn.CONCAT(B19,"|",C19),NsxLbEdges[[Combined]:[NSX-Edge-Name]],2,FALSE),"")</f>
        <v/>
      </c>
      <c r="E19" s="34"/>
      <c r="F19" s="35"/>
      <c r="G19" s="35" t="e">
        <f>IF(ISBLANK(#REF!),"",UPPER(#REF!)&amp;RIGHT(Table52[[#This Row],[Pool Name]],LEN(Table52[[#This Row],[Pool Name]])-FIND("-POOL-",Table52[[#This Row],[Pool Name]])-4))</f>
        <v>#REF!</v>
      </c>
      <c r="H19" s="35" t="e">
        <f>IF(ISBLANK(#REF!),"",#REF!)</f>
        <v>#REF!</v>
      </c>
      <c r="I19" s="35" t="e">
        <f>IF(ISBLANK(#REF!),"",#REF!)</f>
        <v>#REF!</v>
      </c>
      <c r="J19" s="35" t="e">
        <f>Table52[[#This Row],[Port]]</f>
        <v>#REF!</v>
      </c>
      <c r="K19" s="28">
        <f>IF(ISBLANK(#REF!),"",1)</f>
        <v>1</v>
      </c>
      <c r="L19" s="35">
        <f>IF(ISBLANK(#REF!),"",0)</f>
        <v>0</v>
      </c>
      <c r="M19" s="35">
        <f>IF(ISBLANK(#REF!),"",0)</f>
        <v>0</v>
      </c>
    </row>
    <row r="20" spans="1:13" x14ac:dyDescent="0.25">
      <c r="A20" s="32"/>
      <c r="B20" s="32"/>
      <c r="C20" s="32"/>
      <c r="D20" s="33" t="str">
        <f>_xlfn.IFNA(VLOOKUP(_xlfn.CONCAT(B20,"|",C20),NsxLbEdges[[Combined]:[NSX-Edge-Name]],2,FALSE),"")</f>
        <v/>
      </c>
      <c r="E20" s="34"/>
      <c r="F20" s="35"/>
      <c r="G20" s="35" t="e">
        <f>IF(ISBLANK(#REF!),"",UPPER(#REF!)&amp;RIGHT(Table52[[#This Row],[Pool Name]],LEN(Table52[[#This Row],[Pool Name]])-FIND("-POOL-",Table52[[#This Row],[Pool Name]])-4))</f>
        <v>#REF!</v>
      </c>
      <c r="H20" s="35" t="e">
        <f>IF(ISBLANK(#REF!),"",#REF!)</f>
        <v>#REF!</v>
      </c>
      <c r="I20" s="35" t="e">
        <f>IF(ISBLANK(#REF!),"",#REF!)</f>
        <v>#REF!</v>
      </c>
      <c r="J20" s="35" t="e">
        <f>Table52[[#This Row],[Port]]</f>
        <v>#REF!</v>
      </c>
      <c r="K20" s="28">
        <f>IF(ISBLANK(#REF!),"",1)</f>
        <v>1</v>
      </c>
      <c r="L20" s="35">
        <f>IF(ISBLANK(#REF!),"",0)</f>
        <v>0</v>
      </c>
      <c r="M20" s="35">
        <f>IF(ISBLANK(#REF!),"",0)</f>
        <v>0</v>
      </c>
    </row>
    <row r="21" spans="1:13" x14ac:dyDescent="0.25">
      <c r="A21" s="32"/>
      <c r="B21" s="32"/>
      <c r="C21" s="32"/>
      <c r="D21" s="33" t="str">
        <f>_xlfn.IFNA(VLOOKUP(_xlfn.CONCAT(B21,"|",C21),NsxLbEdges[[Combined]:[NSX-Edge-Name]],2,FALSE),"")</f>
        <v/>
      </c>
      <c r="E21" s="34"/>
      <c r="F21" s="35"/>
      <c r="G21" s="35" t="e">
        <f>IF(ISBLANK(#REF!),"",UPPER(#REF!)&amp;RIGHT(Table52[[#This Row],[Pool Name]],LEN(Table52[[#This Row],[Pool Name]])-FIND("-POOL-",Table52[[#This Row],[Pool Name]])-4))</f>
        <v>#REF!</v>
      </c>
      <c r="H21" s="35" t="e">
        <f>IF(ISBLANK(#REF!),"",#REF!)</f>
        <v>#REF!</v>
      </c>
      <c r="I21" s="35" t="e">
        <f>IF(ISBLANK(#REF!),"",#REF!)</f>
        <v>#REF!</v>
      </c>
      <c r="J21" s="35" t="e">
        <f>Table52[[#This Row],[Port]]</f>
        <v>#REF!</v>
      </c>
      <c r="K21" s="28">
        <f>IF(ISBLANK(#REF!),"",1)</f>
        <v>1</v>
      </c>
      <c r="L21" s="35">
        <f>IF(ISBLANK(#REF!),"",0)</f>
        <v>0</v>
      </c>
      <c r="M21" s="35">
        <f>IF(ISBLANK(#REF!),"",0)</f>
        <v>0</v>
      </c>
    </row>
    <row r="22" spans="1:13" x14ac:dyDescent="0.25">
      <c r="A22" s="32"/>
      <c r="B22" s="32"/>
      <c r="C22" s="32"/>
      <c r="D22" s="33" t="str">
        <f>_xlfn.IFNA(VLOOKUP(_xlfn.CONCAT(B22,"|",C22),NsxLbEdges[[Combined]:[NSX-Edge-Name]],2,FALSE),"")</f>
        <v/>
      </c>
      <c r="E22" s="34"/>
      <c r="F22" s="35"/>
      <c r="G22" s="35" t="e">
        <f>IF(ISBLANK(#REF!),"",UPPER(#REF!)&amp;RIGHT(Table52[[#This Row],[Pool Name]],LEN(Table52[[#This Row],[Pool Name]])-FIND("-POOL-",Table52[[#This Row],[Pool Name]])-4))</f>
        <v>#REF!</v>
      </c>
      <c r="H22" s="35" t="e">
        <f>IF(ISBLANK(#REF!),"",#REF!)</f>
        <v>#REF!</v>
      </c>
      <c r="I22" s="35" t="e">
        <f>IF(ISBLANK(#REF!),"",#REF!)</f>
        <v>#REF!</v>
      </c>
      <c r="J22" s="35" t="e">
        <f>Table52[[#This Row],[Port]]</f>
        <v>#REF!</v>
      </c>
      <c r="K22" s="28">
        <f>IF(ISBLANK(#REF!),"",1)</f>
        <v>1</v>
      </c>
      <c r="L22" s="35">
        <f>IF(ISBLANK(#REF!),"",0)</f>
        <v>0</v>
      </c>
      <c r="M22" s="35">
        <f>IF(ISBLANK(#REF!),"",0)</f>
        <v>0</v>
      </c>
    </row>
    <row r="23" spans="1:13" x14ac:dyDescent="0.25">
      <c r="A23" s="32"/>
      <c r="B23" s="32"/>
      <c r="C23" s="32"/>
      <c r="D23" s="33" t="str">
        <f>_xlfn.IFNA(VLOOKUP(_xlfn.CONCAT(B23,"|",C23),NsxLbEdges[[Combined]:[NSX-Edge-Name]],2,FALSE),"")</f>
        <v/>
      </c>
      <c r="E23" s="34"/>
      <c r="F23" s="35"/>
      <c r="G23" s="35" t="e">
        <f>IF(ISBLANK(#REF!),"",UPPER(#REF!)&amp;RIGHT(Table52[[#This Row],[Pool Name]],LEN(Table52[[#This Row],[Pool Name]])-FIND("-POOL-",Table52[[#This Row],[Pool Name]])-4))</f>
        <v>#REF!</v>
      </c>
      <c r="H23" s="35" t="e">
        <f>IF(ISBLANK(#REF!),"",#REF!)</f>
        <v>#REF!</v>
      </c>
      <c r="I23" s="35" t="e">
        <f>IF(ISBLANK(#REF!),"",#REF!)</f>
        <v>#REF!</v>
      </c>
      <c r="J23" s="35" t="e">
        <f>Table52[[#This Row],[Port]]</f>
        <v>#REF!</v>
      </c>
      <c r="K23" s="28">
        <f>IF(ISBLANK(#REF!),"",1)</f>
        <v>1</v>
      </c>
      <c r="L23" s="35">
        <f>IF(ISBLANK(#REF!),"",0)</f>
        <v>0</v>
      </c>
      <c r="M23" s="35">
        <f>IF(ISBLANK(#REF!),"",0)</f>
        <v>0</v>
      </c>
    </row>
    <row r="24" spans="1:13" x14ac:dyDescent="0.25">
      <c r="A24" s="32"/>
      <c r="B24" s="32"/>
      <c r="C24" s="32"/>
      <c r="D24" s="33" t="str">
        <f>_xlfn.IFNA(VLOOKUP(_xlfn.CONCAT(B24,"|",C24),NsxLbEdges[[Combined]:[NSX-Edge-Name]],2,FALSE),"")</f>
        <v/>
      </c>
      <c r="E24" s="34"/>
      <c r="F24" s="35"/>
      <c r="G24" s="35" t="e">
        <f>IF(ISBLANK(#REF!),"",UPPER(#REF!)&amp;RIGHT(Table52[[#This Row],[Pool Name]],LEN(Table52[[#This Row],[Pool Name]])-FIND("-POOL-",Table52[[#This Row],[Pool Name]])-4))</f>
        <v>#REF!</v>
      </c>
      <c r="H24" s="35" t="e">
        <f>IF(ISBLANK(#REF!),"",#REF!)</f>
        <v>#REF!</v>
      </c>
      <c r="I24" s="35" t="e">
        <f>IF(ISBLANK(#REF!),"",#REF!)</f>
        <v>#REF!</v>
      </c>
      <c r="J24" s="35" t="e">
        <f>Table52[[#This Row],[Port]]</f>
        <v>#REF!</v>
      </c>
      <c r="K24" s="28">
        <f>IF(ISBLANK(#REF!),"",1)</f>
        <v>1</v>
      </c>
      <c r="L24" s="35">
        <f>IF(ISBLANK(#REF!),"",0)</f>
        <v>0</v>
      </c>
      <c r="M24" s="35">
        <f>IF(ISBLANK(#REF!),"",0)</f>
        <v>0</v>
      </c>
    </row>
    <row r="25" spans="1:13" x14ac:dyDescent="0.25">
      <c r="A25" s="32"/>
      <c r="B25" s="32"/>
      <c r="C25" s="32"/>
      <c r="D25" s="33" t="str">
        <f>_xlfn.IFNA(VLOOKUP(_xlfn.CONCAT(B25,"|",C25),NsxLbEdges[[Combined]:[NSX-Edge-Name]],2,FALSE),"")</f>
        <v/>
      </c>
      <c r="E25" s="34"/>
      <c r="F25" s="35"/>
      <c r="G25" s="35" t="e">
        <f>IF(ISBLANK(#REF!),"",UPPER(#REF!)&amp;RIGHT(Table52[[#This Row],[Pool Name]],LEN(Table52[[#This Row],[Pool Name]])-FIND("-POOL-",Table52[[#This Row],[Pool Name]])-4))</f>
        <v>#REF!</v>
      </c>
      <c r="H25" s="35" t="e">
        <f>IF(ISBLANK(#REF!),"",#REF!)</f>
        <v>#REF!</v>
      </c>
      <c r="I25" s="35" t="e">
        <f>IF(ISBLANK(#REF!),"",#REF!)</f>
        <v>#REF!</v>
      </c>
      <c r="J25" s="35" t="e">
        <f>Table52[[#This Row],[Port]]</f>
        <v>#REF!</v>
      </c>
      <c r="K25" s="28">
        <f>IF(ISBLANK(#REF!),"",1)</f>
        <v>1</v>
      </c>
      <c r="L25" s="35">
        <f>IF(ISBLANK(#REF!),"",0)</f>
        <v>0</v>
      </c>
      <c r="M25" s="35">
        <f>IF(ISBLANK(#REF!),"",0)</f>
        <v>0</v>
      </c>
    </row>
    <row r="26" spans="1:13" x14ac:dyDescent="0.25">
      <c r="A26" s="32"/>
      <c r="B26" s="32"/>
      <c r="C26" s="32"/>
      <c r="D26" s="33" t="str">
        <f>_xlfn.IFNA(VLOOKUP(_xlfn.CONCAT(B26,"|",C26),NsxLbEdges[[Combined]:[NSX-Edge-Name]],2,FALSE),"")</f>
        <v/>
      </c>
      <c r="E26" s="34"/>
      <c r="F26" s="35"/>
      <c r="G26" s="35" t="e">
        <f>IF(ISBLANK(#REF!),"",UPPER(#REF!)&amp;RIGHT(Table52[[#This Row],[Pool Name]],LEN(Table52[[#This Row],[Pool Name]])-FIND("-POOL-",Table52[[#This Row],[Pool Name]])-4))</f>
        <v>#REF!</v>
      </c>
      <c r="H26" s="35" t="e">
        <f>IF(ISBLANK(#REF!),"",#REF!)</f>
        <v>#REF!</v>
      </c>
      <c r="I26" s="35" t="e">
        <f>IF(ISBLANK(#REF!),"",#REF!)</f>
        <v>#REF!</v>
      </c>
      <c r="J26" s="35" t="e">
        <f>Table52[[#This Row],[Port]]</f>
        <v>#REF!</v>
      </c>
      <c r="K26" s="28">
        <f>IF(ISBLANK(#REF!),"",1)</f>
        <v>1</v>
      </c>
      <c r="L26" s="35">
        <f>IF(ISBLANK(#REF!),"",0)</f>
        <v>0</v>
      </c>
      <c r="M26" s="35">
        <f>IF(ISBLANK(#REF!),"",0)</f>
        <v>0</v>
      </c>
    </row>
    <row r="27" spans="1:13" x14ac:dyDescent="0.25">
      <c r="A27" s="32"/>
      <c r="B27" s="32"/>
      <c r="C27" s="32"/>
      <c r="D27" s="33" t="str">
        <f>_xlfn.IFNA(VLOOKUP(_xlfn.CONCAT(B27,"|",C27),NsxLbEdges[[Combined]:[NSX-Edge-Name]],2,FALSE),"")</f>
        <v/>
      </c>
      <c r="E27" s="34"/>
      <c r="F27" s="35"/>
      <c r="G27" s="35" t="e">
        <f>IF(ISBLANK(#REF!),"",UPPER(#REF!)&amp;RIGHT(Table52[[#This Row],[Pool Name]],LEN(Table52[[#This Row],[Pool Name]])-FIND("-POOL-",Table52[[#This Row],[Pool Name]])-4))</f>
        <v>#REF!</v>
      </c>
      <c r="H27" s="35" t="e">
        <f>IF(ISBLANK(#REF!),"",#REF!)</f>
        <v>#REF!</v>
      </c>
      <c r="I27" s="35" t="e">
        <f>IF(ISBLANK(#REF!),"",#REF!)</f>
        <v>#REF!</v>
      </c>
      <c r="J27" s="35" t="e">
        <f>Table52[[#This Row],[Port]]</f>
        <v>#REF!</v>
      </c>
      <c r="K27" s="28">
        <f>IF(ISBLANK(#REF!),"",1)</f>
        <v>1</v>
      </c>
      <c r="L27" s="35">
        <f>IF(ISBLANK(#REF!),"",0)</f>
        <v>0</v>
      </c>
      <c r="M27" s="35">
        <f>IF(ISBLANK(#REF!),"",0)</f>
        <v>0</v>
      </c>
    </row>
    <row r="28" spans="1:13" x14ac:dyDescent="0.25">
      <c r="A28" s="32"/>
      <c r="B28" s="32"/>
      <c r="C28" s="32"/>
      <c r="D28" s="33" t="str">
        <f>_xlfn.IFNA(VLOOKUP(_xlfn.CONCAT(B28,"|",C28),NsxLbEdges[[Combined]:[NSX-Edge-Name]],2,FALSE),"")</f>
        <v/>
      </c>
      <c r="E28" s="34"/>
      <c r="F28" s="35"/>
      <c r="G28" s="35" t="e">
        <f>IF(ISBLANK(#REF!),"",UPPER(#REF!)&amp;RIGHT(Table52[[#This Row],[Pool Name]],LEN(Table52[[#This Row],[Pool Name]])-FIND("-POOL-",Table52[[#This Row],[Pool Name]])-4))</f>
        <v>#REF!</v>
      </c>
      <c r="H28" s="35" t="e">
        <f>IF(ISBLANK(#REF!),"",#REF!)</f>
        <v>#REF!</v>
      </c>
      <c r="I28" s="35" t="e">
        <f>IF(ISBLANK(#REF!),"",#REF!)</f>
        <v>#REF!</v>
      </c>
      <c r="J28" s="35" t="e">
        <f>Table52[[#This Row],[Port]]</f>
        <v>#REF!</v>
      </c>
      <c r="K28" s="28">
        <f>IF(ISBLANK(#REF!),"",1)</f>
        <v>1</v>
      </c>
      <c r="L28" s="35">
        <f>IF(ISBLANK(#REF!),"",0)</f>
        <v>0</v>
      </c>
      <c r="M28" s="35">
        <f>IF(ISBLANK(#REF!),"",0)</f>
        <v>0</v>
      </c>
    </row>
    <row r="29" spans="1:13" x14ac:dyDescent="0.25">
      <c r="A29" s="32"/>
      <c r="B29" s="32"/>
      <c r="C29" s="32"/>
      <c r="D29" s="33" t="str">
        <f>_xlfn.IFNA(VLOOKUP(_xlfn.CONCAT(B29,"|",C29),NsxLbEdges[[Combined]:[NSX-Edge-Name]],2,FALSE),"")</f>
        <v/>
      </c>
      <c r="E29" s="34"/>
      <c r="F29" s="35"/>
      <c r="G29" s="35" t="e">
        <f>IF(ISBLANK(#REF!),"",UPPER(#REF!)&amp;RIGHT(Table52[[#This Row],[Pool Name]],LEN(Table52[[#This Row],[Pool Name]])-FIND("-POOL-",Table52[[#This Row],[Pool Name]])-4))</f>
        <v>#REF!</v>
      </c>
      <c r="H29" s="35" t="e">
        <f>IF(ISBLANK(#REF!),"",#REF!)</f>
        <v>#REF!</v>
      </c>
      <c r="I29" s="35" t="e">
        <f>IF(ISBLANK(#REF!),"",#REF!)</f>
        <v>#REF!</v>
      </c>
      <c r="J29" s="35" t="e">
        <f>Table52[[#This Row],[Port]]</f>
        <v>#REF!</v>
      </c>
      <c r="K29" s="28">
        <f>IF(ISBLANK(#REF!),"",1)</f>
        <v>1</v>
      </c>
      <c r="L29" s="35">
        <f>IF(ISBLANK(#REF!),"",0)</f>
        <v>0</v>
      </c>
      <c r="M29" s="35">
        <f>IF(ISBLANK(#REF!),"",0)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Dropdowns!$I$2:$I$4</xm:f>
          </x14:formula1>
          <xm:sqref>A2:A3</xm:sqref>
        </x14:dataValidation>
        <x14:dataValidation type="list" allowBlank="1" showInputMessage="1" showErrorMessage="1" xr:uid="{00000000-0002-0000-0300-000001000000}">
          <x14:formula1>
            <xm:f>Dropdowns!$G$2:$G$3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opLeftCell="H1" zoomScale="90" zoomScaleNormal="90" workbookViewId="0">
      <pane ySplit="1" topLeftCell="A2" activePane="bottomLeft" state="frozen"/>
      <selection activeCell="D23" sqref="D23"/>
      <selection pane="bottomLeft" activeCell="J2" sqref="J2"/>
    </sheetView>
  </sheetViews>
  <sheetFormatPr defaultRowHeight="15" x14ac:dyDescent="0.25"/>
  <cols>
    <col min="1" max="1" width="13.42578125" style="27" bestFit="1" customWidth="1"/>
    <col min="2" max="2" width="8.7109375" style="24" customWidth="1"/>
    <col min="3" max="3" width="12" style="24" bestFit="1" customWidth="1"/>
    <col min="4" max="4" width="32.7109375" style="24" customWidth="1"/>
    <col min="5" max="6" width="13.42578125" style="24" customWidth="1"/>
    <col min="7" max="7" width="28.7109375" style="24" customWidth="1"/>
    <col min="8" max="8" width="40.7109375" style="24" customWidth="1"/>
    <col min="9" max="9" width="50.7109375" style="24" customWidth="1"/>
    <col min="10" max="10" width="14.7109375" style="24" customWidth="1"/>
    <col min="11" max="11" width="10.7109375" style="24" customWidth="1"/>
    <col min="12" max="12" width="8.7109375" style="24" customWidth="1"/>
    <col min="13" max="13" width="30.7109375" style="24" customWidth="1"/>
    <col min="14" max="15" width="11.7109375" style="24" customWidth="1"/>
    <col min="16" max="16" width="50.7109375" style="24" customWidth="1"/>
    <col min="17" max="17" width="19" style="24" bestFit="1" customWidth="1"/>
    <col min="18" max="16384" width="9.140625" style="24"/>
  </cols>
  <sheetData>
    <row r="1" spans="1:16" s="27" customFormat="1" ht="30" x14ac:dyDescent="0.25">
      <c r="A1" s="23" t="s">
        <v>68</v>
      </c>
      <c r="B1" s="23" t="s">
        <v>58</v>
      </c>
      <c r="C1" s="23" t="s">
        <v>56</v>
      </c>
      <c r="D1" s="23" t="s">
        <v>57</v>
      </c>
      <c r="E1" s="29" t="s">
        <v>9</v>
      </c>
      <c r="F1" s="29" t="s">
        <v>136</v>
      </c>
      <c r="G1" s="29" t="s">
        <v>10</v>
      </c>
      <c r="H1" s="29" t="s">
        <v>6</v>
      </c>
      <c r="I1" s="29" t="s">
        <v>11</v>
      </c>
      <c r="J1" s="29" t="s">
        <v>2</v>
      </c>
      <c r="K1" s="29" t="s">
        <v>12</v>
      </c>
      <c r="L1" s="29" t="s">
        <v>5</v>
      </c>
      <c r="M1" s="29" t="s">
        <v>13</v>
      </c>
      <c r="N1" s="29" t="s">
        <v>14</v>
      </c>
      <c r="O1" s="29" t="s">
        <v>43</v>
      </c>
      <c r="P1" s="29" t="s">
        <v>42</v>
      </c>
    </row>
    <row r="2" spans="1:16" x14ac:dyDescent="0.25">
      <c r="A2" s="21" t="s">
        <v>69</v>
      </c>
      <c r="B2" s="3" t="s">
        <v>134</v>
      </c>
      <c r="C2" s="31" t="s">
        <v>54</v>
      </c>
      <c r="D2" s="22" t="str">
        <f>_xlfn.IFNA(VLOOKUP(_xlfn.CONCAT(B2,"|",C2),NsxLbEdges[[Combined]:[NSX-Edge-Name]],2,FALSE),"")</f>
        <v>DAL_PROD_VB_CDE_Logic_LB_02</v>
      </c>
      <c r="E2" s="26" t="b">
        <v>1</v>
      </c>
      <c r="F2" s="26" t="b">
        <f>_xlfn.IFNA(VLOOKUP(_xlfn.CONCAT(B2,"|",C2),NsxLbEdges[[Combined]:[AccelEnabled]],3,FALSE),"")</f>
        <v>0</v>
      </c>
      <c r="G2" s="24" t="str">
        <f t="shared" ref="G2" si="0">IF(ISBLANK($H2),"",LEFT($H2,FIND("-VIP",$H2)-1)&amp;"-AP-"&amp;RIGHT($H2,LEN($H2)-FIND("_",$H2,FIND("IP_",$H2)+3)))</f>
        <v>BCMS-TANDEM-UADMIN-AP-443-TCP</v>
      </c>
      <c r="H2" s="24" t="s">
        <v>146</v>
      </c>
      <c r="J2" s="24" t="s">
        <v>149</v>
      </c>
      <c r="K2" s="24" t="s">
        <v>64</v>
      </c>
      <c r="L2" s="24">
        <v>443</v>
      </c>
      <c r="M2" s="24" t="s">
        <v>143</v>
      </c>
    </row>
    <row r="3" spans="1:16" x14ac:dyDescent="0.25">
      <c r="A3" s="30"/>
      <c r="B3" s="22"/>
      <c r="D3" s="22" t="str">
        <f>_xlfn.IFNA(VLOOKUP(_xlfn.CONCAT(B3,"|",C3),NsxLbEdges[[Combined]:[NSX-Edge-Name]],2,FALSE),"")</f>
        <v/>
      </c>
      <c r="F3" s="26" t="str">
        <f>_xlfn.IFNA(VLOOKUP(_xlfn.CONCAT(B3,"|",C3),NsxLbEdges[[Combined]:[AccelEnabled]],3,FALSE),"")</f>
        <v/>
      </c>
      <c r="G3" s="24" t="str">
        <f t="shared" ref="G3:G23" si="1">IF(ISBLANK($H3),"",LEFT($H3,FIND("-VIP",$H3)-1)&amp;"-AP-"&amp;RIGHT($H3,LEN($H3)-FIND("_",$H3,FIND("IP_",$H3)+3)))</f>
        <v/>
      </c>
      <c r="M3" s="24" t="str">
        <f>IF(ISBLANK(Pool!C3),"",IF(_xlfn.CONCAT(A3,B3,C3)=_xlfn.CONCAT(Pool!A3,Pool!B3,Pool!C3),Pool!E3,))</f>
        <v/>
      </c>
    </row>
    <row r="4" spans="1:16" x14ac:dyDescent="0.25">
      <c r="A4" s="30"/>
      <c r="B4" s="22"/>
      <c r="D4" s="22" t="str">
        <f>_xlfn.IFNA(VLOOKUP(_xlfn.CONCAT(B4,"|",C4),NsxLbEdges[[Combined]:[NSX-Edge-Name]],2,FALSE),"")</f>
        <v/>
      </c>
      <c r="F4" s="26" t="str">
        <f>_xlfn.IFNA(VLOOKUP(_xlfn.CONCAT(B4,"|",C4),NsxLbEdges[[Combined]:[AccelEnabled]],3,FALSE),"")</f>
        <v/>
      </c>
      <c r="G4" s="24" t="str">
        <f t="shared" si="1"/>
        <v/>
      </c>
      <c r="M4" s="24" t="str">
        <f>IF(ISBLANK(Pool!C4),"",IF(_xlfn.CONCAT(A4,B4,C4)=_xlfn.CONCAT(Pool!A4,Pool!B4,Pool!C4),Pool!E4,))</f>
        <v/>
      </c>
    </row>
    <row r="5" spans="1:16" x14ac:dyDescent="0.25">
      <c r="A5" s="30"/>
      <c r="B5" s="22"/>
      <c r="D5" s="22" t="str">
        <f>_xlfn.IFNA(VLOOKUP(_xlfn.CONCAT(B5,"|",C5),NsxLbEdges[[Combined]:[NSX-Edge-Name]],2,FALSE),"")</f>
        <v/>
      </c>
      <c r="F5" s="26" t="str">
        <f>_xlfn.IFNA(VLOOKUP(_xlfn.CONCAT(B5,"|",C5),NsxLbEdges[[Combined]:[AccelEnabled]],3,FALSE),"")</f>
        <v/>
      </c>
      <c r="G5" s="24" t="str">
        <f t="shared" si="1"/>
        <v/>
      </c>
      <c r="M5" s="24" t="str">
        <f>IF(ISBLANK(Pool!C5),"",IF(_xlfn.CONCAT(A5,B5,C5)=_xlfn.CONCAT(Pool!A5,Pool!B5,Pool!C5),Pool!E5,))</f>
        <v/>
      </c>
    </row>
    <row r="6" spans="1:16" x14ac:dyDescent="0.25">
      <c r="A6" s="30"/>
      <c r="B6" s="22"/>
      <c r="D6" s="22" t="str">
        <f>_xlfn.IFNA(VLOOKUP(_xlfn.CONCAT(B6,"|",C6),NsxLbEdges[[Combined]:[NSX-Edge-Name]],2,FALSE),"")</f>
        <v/>
      </c>
      <c r="F6" s="26" t="str">
        <f>_xlfn.IFNA(VLOOKUP(_xlfn.CONCAT(B6,"|",C6),NsxLbEdges[[Combined]:[AccelEnabled]],3,FALSE),"")</f>
        <v/>
      </c>
      <c r="G6" s="24" t="str">
        <f t="shared" si="1"/>
        <v/>
      </c>
      <c r="M6" s="24" t="str">
        <f>IF(ISBLANK(Pool!C6),"",IF(_xlfn.CONCAT(A6,B6,C6)=_xlfn.CONCAT(Pool!A6,Pool!B6,Pool!C6),Pool!E6,))</f>
        <v/>
      </c>
    </row>
    <row r="7" spans="1:16" x14ac:dyDescent="0.25">
      <c r="A7" s="30"/>
      <c r="B7" s="22"/>
      <c r="D7" s="22" t="str">
        <f>_xlfn.IFNA(VLOOKUP(_xlfn.CONCAT(B7,"|",C7),NsxLbEdges[[Combined]:[NSX-Edge-Name]],2,FALSE),"")</f>
        <v/>
      </c>
      <c r="F7" s="26" t="str">
        <f>_xlfn.IFNA(VLOOKUP(_xlfn.CONCAT(B7,"|",C7),NsxLbEdges[[Combined]:[AccelEnabled]],3,FALSE),"")</f>
        <v/>
      </c>
      <c r="G7" s="24" t="str">
        <f t="shared" si="1"/>
        <v/>
      </c>
      <c r="M7" s="24" t="str">
        <f>IF(ISBLANK(Pool!C7),"",IF(_xlfn.CONCAT(A7,B7,C7)=_xlfn.CONCAT(Pool!A7,Pool!B7,Pool!C7),Pool!E7,))</f>
        <v/>
      </c>
    </row>
    <row r="8" spans="1:16" x14ac:dyDescent="0.25">
      <c r="A8" s="30"/>
      <c r="B8" s="22"/>
      <c r="D8" s="22" t="str">
        <f>_xlfn.IFNA(VLOOKUP(_xlfn.CONCAT(B8,"|",C8),NsxLbEdges[[Combined]:[NSX-Edge-Name]],2,FALSE),"")</f>
        <v/>
      </c>
      <c r="F8" s="26" t="str">
        <f>_xlfn.IFNA(VLOOKUP(_xlfn.CONCAT(B8,"|",C8),NsxLbEdges[[Combined]:[AccelEnabled]],3,FALSE),"")</f>
        <v/>
      </c>
      <c r="G8" s="24" t="str">
        <f t="shared" si="1"/>
        <v/>
      </c>
      <c r="M8" s="24" t="str">
        <f>IF(ISBLANK(Pool!C8),"",IF(_xlfn.CONCAT(A8,B8,C8)=_xlfn.CONCAT(Pool!A8,Pool!B8,Pool!C8),Pool!E8,))</f>
        <v/>
      </c>
    </row>
    <row r="9" spans="1:16" x14ac:dyDescent="0.25">
      <c r="A9" s="30"/>
      <c r="B9" s="22"/>
      <c r="D9" s="22" t="str">
        <f>_xlfn.IFNA(VLOOKUP(_xlfn.CONCAT(B9,"|",C9),NsxLbEdges[[Combined]:[NSX-Edge-Name]],2,FALSE),"")</f>
        <v/>
      </c>
      <c r="F9" s="26" t="str">
        <f>_xlfn.IFNA(VLOOKUP(_xlfn.CONCAT(B9,"|",C9),NsxLbEdges[[Combined]:[AccelEnabled]],3,FALSE),"")</f>
        <v/>
      </c>
      <c r="G9" s="24" t="str">
        <f t="shared" si="1"/>
        <v/>
      </c>
      <c r="M9" s="24" t="str">
        <f>IF(ISBLANK(Pool!C9),"",IF(_xlfn.CONCAT(A9,B9,C9)=_xlfn.CONCAT(Pool!A9,Pool!B9,Pool!C9),Pool!E9,))</f>
        <v/>
      </c>
    </row>
    <row r="10" spans="1:16" x14ac:dyDescent="0.25">
      <c r="A10" s="30"/>
      <c r="B10" s="22"/>
      <c r="D10" s="22" t="str">
        <f>_xlfn.IFNA(VLOOKUP(_xlfn.CONCAT(B10,"|",C10),NsxLbEdges[[Combined]:[NSX-Edge-Name]],2,FALSE),"")</f>
        <v/>
      </c>
      <c r="F10" s="26" t="str">
        <f>_xlfn.IFNA(VLOOKUP(_xlfn.CONCAT(B10,"|",C10),NsxLbEdges[[Combined]:[AccelEnabled]],3,FALSE),"")</f>
        <v/>
      </c>
      <c r="G10" s="24" t="str">
        <f t="shared" si="1"/>
        <v/>
      </c>
      <c r="M10" s="24" t="str">
        <f>IF(ISBLANK(Pool!C10),"",IF(_xlfn.CONCAT(A10,B10,C10)=_xlfn.CONCAT(Pool!A10,Pool!B10,Pool!C10),Pool!E10,))</f>
        <v/>
      </c>
    </row>
    <row r="11" spans="1:16" x14ac:dyDescent="0.25">
      <c r="A11" s="30"/>
      <c r="B11" s="22"/>
      <c r="D11" s="22" t="str">
        <f>_xlfn.IFNA(VLOOKUP(_xlfn.CONCAT(B11,"|",C11),NsxLbEdges[[Combined]:[NSX-Edge-Name]],2,FALSE),"")</f>
        <v/>
      </c>
      <c r="F11" s="26" t="str">
        <f>_xlfn.IFNA(VLOOKUP(_xlfn.CONCAT(B11,"|",C11),NsxLbEdges[[Combined]:[AccelEnabled]],3,FALSE),"")</f>
        <v/>
      </c>
      <c r="G11" s="24" t="str">
        <f t="shared" si="1"/>
        <v/>
      </c>
      <c r="M11" s="24" t="str">
        <f>IF(ISBLANK(Pool!C11),"",IF(_xlfn.CONCAT(A11,B11,C11)=_xlfn.CONCAT(Pool!A11,Pool!B11,Pool!C11),Pool!E11,))</f>
        <v/>
      </c>
    </row>
    <row r="12" spans="1:16" x14ac:dyDescent="0.25">
      <c r="A12" s="30"/>
      <c r="B12" s="22"/>
      <c r="D12" s="22" t="str">
        <f>_xlfn.IFNA(VLOOKUP(_xlfn.CONCAT(B12,"|",C12),NsxLbEdges[[Combined]:[NSX-Edge-Name]],2,FALSE),"")</f>
        <v/>
      </c>
      <c r="F12" s="26" t="str">
        <f>_xlfn.IFNA(VLOOKUP(_xlfn.CONCAT(B12,"|",C12),NsxLbEdges[[Combined]:[AccelEnabled]],3,FALSE),"")</f>
        <v/>
      </c>
      <c r="G12" s="24" t="str">
        <f t="shared" si="1"/>
        <v/>
      </c>
      <c r="M12" s="24" t="str">
        <f>IF(ISBLANK(Pool!C12),"",IF(_xlfn.CONCAT(A12,B12,C12)=_xlfn.CONCAT(Pool!A12,Pool!B12,Pool!C12),Pool!E12,))</f>
        <v/>
      </c>
    </row>
    <row r="13" spans="1:16" x14ac:dyDescent="0.25">
      <c r="A13" s="30"/>
      <c r="B13" s="22"/>
      <c r="D13" s="22" t="str">
        <f>_xlfn.IFNA(VLOOKUP(_xlfn.CONCAT(B13,"|",C13),NsxLbEdges[[Combined]:[NSX-Edge-Name]],2,FALSE),"")</f>
        <v/>
      </c>
      <c r="F13" s="26" t="str">
        <f>_xlfn.IFNA(VLOOKUP(_xlfn.CONCAT(B13,"|",C13),NsxLbEdges[[Combined]:[AccelEnabled]],3,FALSE),"")</f>
        <v/>
      </c>
      <c r="G13" s="24" t="str">
        <f t="shared" si="1"/>
        <v/>
      </c>
      <c r="M13" s="24" t="str">
        <f>IF(ISBLANK(Pool!C13),"",IF(_xlfn.CONCAT(A13,B13,C13)=_xlfn.CONCAT(Pool!A13,Pool!B13,Pool!C13),Pool!E13,))</f>
        <v/>
      </c>
    </row>
    <row r="14" spans="1:16" x14ac:dyDescent="0.25">
      <c r="A14" s="30"/>
      <c r="B14" s="22"/>
      <c r="D14" s="22" t="str">
        <f>_xlfn.IFNA(VLOOKUP(_xlfn.CONCAT(B14,"|",C14),NsxLbEdges[[Combined]:[NSX-Edge-Name]],2,FALSE),"")</f>
        <v/>
      </c>
      <c r="F14" s="26" t="str">
        <f>_xlfn.IFNA(VLOOKUP(_xlfn.CONCAT(B14,"|",C14),NsxLbEdges[[Combined]:[AccelEnabled]],3,FALSE),"")</f>
        <v/>
      </c>
      <c r="G14" s="24" t="str">
        <f t="shared" si="1"/>
        <v/>
      </c>
      <c r="M14" s="24" t="str">
        <f>IF(ISBLANK(Pool!C14),"",IF(_xlfn.CONCAT(A14,B14,C14)=_xlfn.CONCAT(Pool!A14,Pool!B14,Pool!C14),Pool!E14,))</f>
        <v/>
      </c>
    </row>
    <row r="15" spans="1:16" x14ac:dyDescent="0.25">
      <c r="A15" s="30"/>
      <c r="B15" s="22"/>
      <c r="D15" s="22" t="str">
        <f>_xlfn.IFNA(VLOOKUP(_xlfn.CONCAT(B15,"|",C15),NsxLbEdges[[Combined]:[NSX-Edge-Name]],2,FALSE),"")</f>
        <v/>
      </c>
      <c r="F15" s="26" t="str">
        <f>_xlfn.IFNA(VLOOKUP(_xlfn.CONCAT(B15,"|",C15),NsxLbEdges[[Combined]:[AccelEnabled]],3,FALSE),"")</f>
        <v/>
      </c>
      <c r="G15" s="24" t="str">
        <f t="shared" si="1"/>
        <v/>
      </c>
      <c r="M15" s="24" t="str">
        <f>IF(ISBLANK(Pool!C15),"",IF(_xlfn.CONCAT(A15,B15,C15)=_xlfn.CONCAT(Pool!A15,Pool!B15,Pool!C15),Pool!E15,))</f>
        <v/>
      </c>
    </row>
    <row r="16" spans="1:16" x14ac:dyDescent="0.25">
      <c r="A16" s="30"/>
      <c r="B16" s="22"/>
      <c r="D16" s="22" t="str">
        <f>_xlfn.IFNA(VLOOKUP(_xlfn.CONCAT(B16,"|",C16),NsxLbEdges[[Combined]:[NSX-Edge-Name]],2,FALSE),"")</f>
        <v/>
      </c>
      <c r="F16" s="26" t="str">
        <f>_xlfn.IFNA(VLOOKUP(_xlfn.CONCAT(B16,"|",C16),NsxLbEdges[[Combined]:[AccelEnabled]],3,FALSE),"")</f>
        <v/>
      </c>
      <c r="G16" s="24" t="str">
        <f t="shared" si="1"/>
        <v/>
      </c>
      <c r="M16" s="24" t="str">
        <f>IF(ISBLANK(Pool!C16),"",IF(_xlfn.CONCAT(A16,B16,C16)=_xlfn.CONCAT(Pool!A16,Pool!B16,Pool!C16),Pool!E16,))</f>
        <v/>
      </c>
    </row>
    <row r="17" spans="1:13" x14ac:dyDescent="0.25">
      <c r="A17" s="30"/>
      <c r="B17" s="22"/>
      <c r="D17" s="22" t="str">
        <f>_xlfn.IFNA(VLOOKUP(_xlfn.CONCAT(B17,"|",C17),NsxLbEdges[[Combined]:[NSX-Edge-Name]],2,FALSE),"")</f>
        <v/>
      </c>
      <c r="F17" s="26" t="str">
        <f>_xlfn.IFNA(VLOOKUP(_xlfn.CONCAT(B17,"|",C17),NsxLbEdges[[Combined]:[AccelEnabled]],3,FALSE),"")</f>
        <v/>
      </c>
      <c r="G17" s="24" t="str">
        <f t="shared" si="1"/>
        <v/>
      </c>
      <c r="M17" s="24" t="str">
        <f>IF(ISBLANK(Pool!C17),"",IF(_xlfn.CONCAT(A17,B17,C17)=_xlfn.CONCAT(Pool!A17,Pool!B17,Pool!C17),Pool!E17,))</f>
        <v/>
      </c>
    </row>
    <row r="18" spans="1:13" x14ac:dyDescent="0.25">
      <c r="A18" s="30"/>
      <c r="B18" s="22"/>
      <c r="D18" s="22" t="str">
        <f>_xlfn.IFNA(VLOOKUP(_xlfn.CONCAT(B18,"|",C18),NsxLbEdges[[Combined]:[NSX-Edge-Name]],2,FALSE),"")</f>
        <v/>
      </c>
      <c r="F18" s="26" t="str">
        <f>_xlfn.IFNA(VLOOKUP(_xlfn.CONCAT(B18,"|",C18),NsxLbEdges[[Combined]:[AccelEnabled]],3,FALSE),"")</f>
        <v/>
      </c>
      <c r="G18" s="24" t="str">
        <f t="shared" si="1"/>
        <v/>
      </c>
      <c r="M18" s="24" t="str">
        <f>IF(ISBLANK(Pool!C18),"",IF(_xlfn.CONCAT(A18,B18,C18)=_xlfn.CONCAT(Pool!A18,Pool!B18,Pool!C18),Pool!E18,))</f>
        <v/>
      </c>
    </row>
    <row r="19" spans="1:13" x14ac:dyDescent="0.25">
      <c r="A19" s="30"/>
      <c r="B19" s="22"/>
      <c r="D19" s="22" t="str">
        <f>_xlfn.IFNA(VLOOKUP(_xlfn.CONCAT(B19,"|",C19),NsxLbEdges[[Combined]:[NSX-Edge-Name]],2,FALSE),"")</f>
        <v/>
      </c>
      <c r="F19" s="26" t="str">
        <f>_xlfn.IFNA(VLOOKUP(_xlfn.CONCAT(B19,"|",C19),NsxLbEdges[[Combined]:[AccelEnabled]],3,FALSE),"")</f>
        <v/>
      </c>
      <c r="G19" s="24" t="str">
        <f t="shared" si="1"/>
        <v/>
      </c>
      <c r="M19" s="24" t="str">
        <f>IF(ISBLANK(Pool!C19),"",IF(_xlfn.CONCAT(A19,B19,C19)=_xlfn.CONCAT(Pool!A19,Pool!B19,Pool!C19),Pool!E19,))</f>
        <v/>
      </c>
    </row>
    <row r="20" spans="1:13" x14ac:dyDescent="0.25">
      <c r="A20" s="30"/>
      <c r="B20" s="22"/>
      <c r="D20" s="22" t="str">
        <f>_xlfn.IFNA(VLOOKUP(_xlfn.CONCAT(B20,"|",C20),NsxLbEdges[[Combined]:[NSX-Edge-Name]],2,FALSE),"")</f>
        <v/>
      </c>
      <c r="F20" s="26" t="str">
        <f>_xlfn.IFNA(VLOOKUP(_xlfn.CONCAT(B20,"|",C20),NsxLbEdges[[Combined]:[AccelEnabled]],3,FALSE),"")</f>
        <v/>
      </c>
      <c r="G20" s="24" t="str">
        <f t="shared" si="1"/>
        <v/>
      </c>
      <c r="M20" s="24" t="str">
        <f>IF(ISBLANK(Pool!C20),"",IF(_xlfn.CONCAT(A20,B20,C20)=_xlfn.CONCAT(Pool!A20,Pool!B20,Pool!C20),Pool!E20,))</f>
        <v/>
      </c>
    </row>
    <row r="21" spans="1:13" x14ac:dyDescent="0.25">
      <c r="A21" s="30"/>
      <c r="B21" s="22"/>
      <c r="D21" s="22" t="str">
        <f>_xlfn.IFNA(VLOOKUP(_xlfn.CONCAT(B21,"|",C21),NsxLbEdges[[Combined]:[NSX-Edge-Name]],2,FALSE),"")</f>
        <v/>
      </c>
      <c r="F21" s="26" t="str">
        <f>_xlfn.IFNA(VLOOKUP(_xlfn.CONCAT(B21,"|",C21),NsxLbEdges[[Combined]:[AccelEnabled]],3,FALSE),"")</f>
        <v/>
      </c>
      <c r="G21" s="24" t="str">
        <f t="shared" si="1"/>
        <v/>
      </c>
      <c r="M21" s="24" t="str">
        <f>IF(ISBLANK(Pool!C21),"",IF(_xlfn.CONCAT(A21,B21,C21)=_xlfn.CONCAT(Pool!A21,Pool!B21,Pool!C21),Pool!E21,))</f>
        <v/>
      </c>
    </row>
    <row r="22" spans="1:13" x14ac:dyDescent="0.25">
      <c r="A22" s="30"/>
      <c r="B22" s="22"/>
      <c r="D22" s="22" t="str">
        <f>_xlfn.IFNA(VLOOKUP(_xlfn.CONCAT(B22,"|",C22),NsxLbEdges[[Combined]:[NSX-Edge-Name]],2,FALSE),"")</f>
        <v/>
      </c>
      <c r="F22" s="26" t="str">
        <f>_xlfn.IFNA(VLOOKUP(_xlfn.CONCAT(B22,"|",C22),NsxLbEdges[[Combined]:[AccelEnabled]],3,FALSE),"")</f>
        <v/>
      </c>
      <c r="G22" s="24" t="str">
        <f t="shared" si="1"/>
        <v/>
      </c>
      <c r="M22" s="24" t="str">
        <f>IF(ISBLANK(Pool!C22),"",IF(_xlfn.CONCAT(A22,B22,C22)=_xlfn.CONCAT(Pool!A22,Pool!B22,Pool!C22),Pool!E22,))</f>
        <v/>
      </c>
    </row>
    <row r="23" spans="1:13" x14ac:dyDescent="0.25">
      <c r="A23" s="30"/>
      <c r="B23" s="22"/>
      <c r="D23" s="22" t="str">
        <f>_xlfn.IFNA(VLOOKUP(_xlfn.CONCAT(B23,"|",C23),NsxLbEdges[[Combined]:[NSX-Edge-Name]],2,FALSE),"")</f>
        <v/>
      </c>
      <c r="F23" s="26" t="str">
        <f>_xlfn.IFNA(VLOOKUP(_xlfn.CONCAT(B23,"|",C23),NsxLbEdges[[Combined]:[AccelEnabled]],3,FALSE),"")</f>
        <v/>
      </c>
      <c r="G23" s="24" t="str">
        <f t="shared" si="1"/>
        <v/>
      </c>
      <c r="M23" s="24" t="str">
        <f>IF(ISBLANK(Pool!C23),"",IF(_xlfn.CONCAT(A23,B23,C23)=_xlfn.CONCAT(Pool!A23,Pool!B23,Pool!C23),Pool!E23,))</f>
        <v/>
      </c>
    </row>
  </sheetData>
  <conditionalFormatting sqref="F2:F23">
    <cfRule type="containsText" dxfId="0" priority="3" operator="containsText" text="FALSE">
      <formula>NOT(ISERROR(SEARCH("FALSE",F2)))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Dropdowns!$G$2:$G$3</xm:f>
          </x14:formula1>
          <xm:sqref>B2:B23</xm:sqref>
        </x14:dataValidation>
        <x14:dataValidation type="list" allowBlank="1" showInputMessage="1" showErrorMessage="1" xr:uid="{00000000-0002-0000-0400-000001000000}">
          <x14:formula1>
            <xm:f>Dropdowns!$I$2:$I$4</xm:f>
          </x14:formula1>
          <xm:sqref>A2:A23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abSelected="1" zoomScale="90" zoomScaleNormal="90" workbookViewId="0">
      <pane ySplit="1" topLeftCell="A2" activePane="bottomLeft" state="frozen"/>
      <selection activeCell="A3" sqref="A3"/>
      <selection pane="bottomLeft" activeCell="A6" sqref="A6"/>
    </sheetView>
  </sheetViews>
  <sheetFormatPr defaultRowHeight="15" x14ac:dyDescent="0.25"/>
  <cols>
    <col min="1" max="1" width="13.42578125" style="12" bestFit="1" customWidth="1"/>
    <col min="2" max="2" width="8.7109375" style="12" customWidth="1"/>
    <col min="3" max="3" width="12" style="11" bestFit="1" customWidth="1"/>
    <col min="4" max="4" width="32.7109375" style="11" customWidth="1"/>
    <col min="5" max="5" width="19.28515625" style="11" bestFit="1" customWidth="1"/>
    <col min="6" max="6" width="32.7109375" style="11" customWidth="1"/>
    <col min="7" max="7" width="50.7109375" customWidth="1"/>
  </cols>
  <sheetData>
    <row r="1" spans="1:7" ht="30" customHeight="1" x14ac:dyDescent="0.25">
      <c r="A1" s="5" t="s">
        <v>68</v>
      </c>
      <c r="B1" s="5" t="s">
        <v>58</v>
      </c>
      <c r="C1" s="5" t="s">
        <v>56</v>
      </c>
      <c r="D1" s="5" t="s">
        <v>57</v>
      </c>
      <c r="E1" s="13" t="s">
        <v>44</v>
      </c>
      <c r="F1" s="5" t="s">
        <v>6</v>
      </c>
      <c r="G1" s="5" t="s">
        <v>41</v>
      </c>
    </row>
    <row r="2" spans="1:7" x14ac:dyDescent="0.25">
      <c r="A2" s="21" t="s">
        <v>115</v>
      </c>
      <c r="B2" s="14" t="s">
        <v>59</v>
      </c>
      <c r="C2" s="17" t="s">
        <v>59</v>
      </c>
      <c r="D2" s="17" t="s">
        <v>59</v>
      </c>
      <c r="E2" s="15" t="s">
        <v>45</v>
      </c>
      <c r="F2" s="15" t="s">
        <v>49</v>
      </c>
      <c r="G2" s="15" t="s">
        <v>49</v>
      </c>
    </row>
    <row r="3" spans="1:7" x14ac:dyDescent="0.25">
      <c r="A3" s="21" t="s">
        <v>115</v>
      </c>
      <c r="B3" s="14" t="s">
        <v>59</v>
      </c>
      <c r="C3" s="17" t="s">
        <v>59</v>
      </c>
      <c r="D3" s="17" t="s">
        <v>59</v>
      </c>
      <c r="E3" s="15" t="s">
        <v>46</v>
      </c>
      <c r="F3" s="15" t="s">
        <v>50</v>
      </c>
      <c r="G3" s="15" t="s">
        <v>50</v>
      </c>
    </row>
    <row r="4" spans="1:7" x14ac:dyDescent="0.25">
      <c r="A4" s="21" t="s">
        <v>115</v>
      </c>
      <c r="B4" s="14" t="s">
        <v>59</v>
      </c>
      <c r="C4" s="17" t="s">
        <v>59</v>
      </c>
      <c r="D4" s="17" t="s">
        <v>59</v>
      </c>
      <c r="E4" s="15" t="s">
        <v>47</v>
      </c>
      <c r="F4" s="15" t="s">
        <v>51</v>
      </c>
      <c r="G4" s="15" t="s">
        <v>51</v>
      </c>
    </row>
    <row r="5" spans="1:7" x14ac:dyDescent="0.25">
      <c r="A5" s="21" t="s">
        <v>115</v>
      </c>
      <c r="B5" s="14" t="s">
        <v>59</v>
      </c>
      <c r="C5" s="17" t="s">
        <v>59</v>
      </c>
      <c r="D5" s="17" t="s">
        <v>59</v>
      </c>
      <c r="E5" s="15" t="s">
        <v>48</v>
      </c>
      <c r="F5" s="15" t="s">
        <v>52</v>
      </c>
      <c r="G5" s="15" t="s">
        <v>52</v>
      </c>
    </row>
    <row r="6" spans="1:7" x14ac:dyDescent="0.25">
      <c r="A6" s="21"/>
      <c r="B6" s="3"/>
      <c r="D6" s="22" t="str">
        <f>_xlfn.IFNA(VLOOKUP(_xlfn.CONCAT(B6,"|",C6),NsxLbEdges[[Combined]:[NSX-Edge-Name]],2,FALSE),"")</f>
        <v/>
      </c>
    </row>
    <row r="7" spans="1:7" x14ac:dyDescent="0.25">
      <c r="A7" s="21"/>
      <c r="B7" s="3"/>
      <c r="D7" s="22" t="str">
        <f>_xlfn.IFNA(VLOOKUP(_xlfn.CONCAT(B7,"|",C7),NsxLbEdges[[Combined]:[NSX-Edge-Name]],2,FALSE),"")</f>
        <v/>
      </c>
    </row>
    <row r="8" spans="1:7" x14ac:dyDescent="0.25">
      <c r="A8" s="21"/>
      <c r="B8" s="3"/>
      <c r="D8" s="22" t="str">
        <f>_xlfn.IFNA(VLOOKUP(_xlfn.CONCAT(B8,"|",C8),NsxLbEdges[[Combined]:[NSX-Edge-Name]],2,FALSE),"")</f>
        <v/>
      </c>
    </row>
    <row r="9" spans="1:7" x14ac:dyDescent="0.25">
      <c r="A9" s="21"/>
      <c r="B9" s="3"/>
      <c r="D9" s="22" t="str">
        <f>_xlfn.IFNA(VLOOKUP(_xlfn.CONCAT(B9,"|",C9),NsxLbEdges[[Combined]:[NSX-Edge-Name]],2,FALSE),"")</f>
        <v/>
      </c>
    </row>
    <row r="10" spans="1:7" x14ac:dyDescent="0.25">
      <c r="A10" s="21"/>
      <c r="B10" s="3"/>
      <c r="D10" s="22" t="str">
        <f>_xlfn.IFNA(VLOOKUP(_xlfn.CONCAT(B10,"|",C10),NsxLbEdges[[Combined]:[NSX-Edge-Name]],2,FALSE),"")</f>
        <v/>
      </c>
    </row>
    <row r="11" spans="1:7" x14ac:dyDescent="0.25">
      <c r="A11" s="21"/>
      <c r="B11" s="3"/>
      <c r="D11" s="22" t="str">
        <f>_xlfn.IFNA(VLOOKUP(_xlfn.CONCAT(B11,"|",C11),NsxLbEdges[[Combined]:[NSX-Edge-Name]],2,FALSE),"")</f>
        <v/>
      </c>
    </row>
    <row r="12" spans="1:7" x14ac:dyDescent="0.25">
      <c r="A12" s="21"/>
      <c r="B12" s="3"/>
      <c r="D12" s="22" t="str">
        <f>_xlfn.IFNA(VLOOKUP(_xlfn.CONCAT(B12,"|",C12),NsxLbEdges[[Combined]:[NSX-Edge-Name]],2,FALSE),"")</f>
        <v/>
      </c>
    </row>
    <row r="13" spans="1:7" x14ac:dyDescent="0.25">
      <c r="A13" s="21"/>
      <c r="B13" s="3"/>
      <c r="D13" s="22" t="str">
        <f>_xlfn.IFNA(VLOOKUP(_xlfn.CONCAT(B13,"|",C13),NsxLbEdges[[Combined]:[NSX-Edge-Name]],2,FALSE),"")</f>
        <v/>
      </c>
    </row>
    <row r="14" spans="1:7" x14ac:dyDescent="0.25">
      <c r="A14" s="21"/>
      <c r="B14" s="3"/>
      <c r="D14" s="22" t="str">
        <f>_xlfn.IFNA(VLOOKUP(_xlfn.CONCAT(B14,"|",C14),NsxLbEdges[[Combined]:[NSX-Edge-Name]],2,FALSE),"")</f>
        <v/>
      </c>
    </row>
    <row r="15" spans="1:7" x14ac:dyDescent="0.25">
      <c r="A15" s="21"/>
      <c r="B15" s="3"/>
      <c r="D15" s="22" t="str">
        <f>_xlfn.IFNA(VLOOKUP(_xlfn.CONCAT(B15,"|",C15),NsxLbEdges[[Combined]:[NSX-Edge-Name]],2,FALSE),"")</f>
        <v/>
      </c>
    </row>
    <row r="16" spans="1:7" x14ac:dyDescent="0.25">
      <c r="A16" s="21"/>
      <c r="B16" s="3"/>
      <c r="D16" s="22" t="str">
        <f>_xlfn.IFNA(VLOOKUP(_xlfn.CONCAT(B16,"|",C16),NsxLbEdges[[Combined]:[NSX-Edge-Name]],2,FALSE),"")</f>
        <v/>
      </c>
    </row>
    <row r="17" spans="1:4" x14ac:dyDescent="0.25">
      <c r="A17" s="21"/>
      <c r="B17" s="3"/>
      <c r="D17" s="22" t="str">
        <f>_xlfn.IFNA(VLOOKUP(_xlfn.CONCAT(B17,"|",C17),NsxLbEdges[[Combined]:[NSX-Edge-Name]],2,FALSE),"")</f>
        <v/>
      </c>
    </row>
    <row r="18" spans="1:4" x14ac:dyDescent="0.25">
      <c r="A18" s="21"/>
      <c r="B18" s="3"/>
      <c r="D18" s="22" t="str">
        <f>_xlfn.IFNA(VLOOKUP(_xlfn.CONCAT(B18,"|",C18),NsxLbEdges[[Combined]:[NSX-Edge-Name]],2,FALSE),"")</f>
        <v/>
      </c>
    </row>
    <row r="19" spans="1:4" x14ac:dyDescent="0.25">
      <c r="A19" s="21"/>
      <c r="B19" s="3"/>
      <c r="D19" s="22" t="str">
        <f>_xlfn.IFNA(VLOOKUP(_xlfn.CONCAT(B19,"|",C19),NsxLbEdges[[Combined]:[NSX-Edge-Name]],2,FALSE),"")</f>
        <v/>
      </c>
    </row>
    <row r="20" spans="1:4" x14ac:dyDescent="0.25">
      <c r="A20" s="21"/>
      <c r="B20" s="3"/>
      <c r="D20" s="22" t="str">
        <f>_xlfn.IFNA(VLOOKUP(_xlfn.CONCAT(B20,"|",C20),NsxLbEdges[[Combined]:[NSX-Edge-Name]],2,FALSE),"")</f>
        <v/>
      </c>
    </row>
    <row r="21" spans="1:4" x14ac:dyDescent="0.25">
      <c r="A21" s="21"/>
      <c r="B21" s="3"/>
      <c r="D21" s="22" t="str">
        <f>_xlfn.IFNA(VLOOKUP(_xlfn.CONCAT(B21,"|",C21),NsxLbEdges[[Combined]:[NSX-Edge-Name]],2,FALSE),"")</f>
        <v/>
      </c>
    </row>
    <row r="22" spans="1:4" x14ac:dyDescent="0.25">
      <c r="A22" s="21"/>
      <c r="B22" s="3"/>
      <c r="D22" s="22" t="str">
        <f>_xlfn.IFNA(VLOOKUP(_xlfn.CONCAT(B22,"|",C22),NsxLbEdges[[Combined]:[NSX-Edge-Name]],2,FALSE),"")</f>
        <v/>
      </c>
    </row>
    <row r="23" spans="1:4" x14ac:dyDescent="0.25">
      <c r="A23" s="21"/>
      <c r="B23" s="3"/>
      <c r="D23" s="22" t="str">
        <f>_xlfn.IFNA(VLOOKUP(_xlfn.CONCAT(B23,"|",C23),NsxLbEdges[[Combined]:[NSX-Edge-Name]],2,FALSE),"")</f>
        <v/>
      </c>
    </row>
    <row r="24" spans="1:4" x14ac:dyDescent="0.25">
      <c r="A24" s="21"/>
      <c r="B24" s="3"/>
      <c r="D24" s="22" t="str">
        <f>_xlfn.IFNA(VLOOKUP(_xlfn.CONCAT(B24,"|",C24),NsxLbEdges[[Combined]:[NSX-Edge-Name]],2,FALSE),"")</f>
        <v/>
      </c>
    </row>
    <row r="25" spans="1:4" x14ac:dyDescent="0.25">
      <c r="A25" s="21"/>
      <c r="B25" s="3"/>
      <c r="D25" s="22" t="str">
        <f>_xlfn.IFNA(VLOOKUP(_xlfn.CONCAT(B25,"|",C25),NsxLbEdges[[Combined]:[NSX-Edge-Name]],2,FALSE),"")</f>
        <v/>
      </c>
    </row>
    <row r="26" spans="1:4" x14ac:dyDescent="0.25">
      <c r="A26" s="21"/>
      <c r="B26" s="3"/>
      <c r="D26" s="22" t="str">
        <f>_xlfn.IFNA(VLOOKUP(_xlfn.CONCAT(B26,"|",C26),NsxLbEdges[[Combined]:[NSX-Edge-Name]],2,FALSE),"")</f>
        <v/>
      </c>
    </row>
    <row r="27" spans="1:4" x14ac:dyDescent="0.25">
      <c r="A27" s="21"/>
      <c r="B27" s="3"/>
      <c r="D27" s="22" t="str">
        <f>_xlfn.IFNA(VLOOKUP(_xlfn.CONCAT(B27,"|",C27),NsxLbEdges[[Combined]:[NSX-Edge-Name]],2,FALSE),"")</f>
        <v/>
      </c>
    </row>
    <row r="28" spans="1:4" x14ac:dyDescent="0.25">
      <c r="A28" s="21"/>
      <c r="B28" s="3"/>
      <c r="D28" s="22" t="str">
        <f>_xlfn.IFNA(VLOOKUP(_xlfn.CONCAT(B28,"|",C28),NsxLbEdges[[Combined]:[NSX-Edge-Name]],2,FALSE),"")</f>
        <v/>
      </c>
    </row>
    <row r="29" spans="1:4" x14ac:dyDescent="0.25">
      <c r="A29" s="21"/>
      <c r="B29" s="3"/>
      <c r="D29" s="22" t="str">
        <f>_xlfn.IFNA(VLOOKUP(_xlfn.CONCAT(B29,"|",C29),NsxLbEdges[[Combined]:[NSX-Edge-Name]],2,FALSE),"")</f>
        <v/>
      </c>
    </row>
    <row r="30" spans="1:4" x14ac:dyDescent="0.25">
      <c r="A30" s="21"/>
      <c r="B30" s="3"/>
      <c r="D30" s="22" t="str">
        <f>_xlfn.IFNA(VLOOKUP(_xlfn.CONCAT(B30,"|",C30),NsxLbEdges[[Combined]:[NSX-Edge-Name]],2,FALSE),"")</f>
        <v/>
      </c>
    </row>
    <row r="31" spans="1:4" x14ac:dyDescent="0.25">
      <c r="A31" s="21"/>
      <c r="B31" s="3"/>
      <c r="D31" s="22" t="str">
        <f>_xlfn.IFNA(VLOOKUP(_xlfn.CONCAT(B31,"|",C31),NsxLbEdges[[Combined]:[NSX-Edge-Name]],2,FALSE),"")</f>
        <v/>
      </c>
    </row>
    <row r="32" spans="1:4" x14ac:dyDescent="0.25">
      <c r="A32" s="21"/>
      <c r="B32" s="3"/>
      <c r="D32" s="22" t="str">
        <f>_xlfn.IFNA(VLOOKUP(_xlfn.CONCAT(B32,"|",C32),NsxLbEdges[[Combined]:[NSX-Edge-Name]],2,FALSE),"")</f>
        <v/>
      </c>
    </row>
    <row r="33" spans="1:4" x14ac:dyDescent="0.25">
      <c r="A33" s="21"/>
      <c r="B33" s="3"/>
      <c r="D33" s="22" t="str">
        <f>_xlfn.IFNA(VLOOKUP(_xlfn.CONCAT(B33,"|",C33),NsxLbEdges[[Combined]:[NSX-Edge-Name]],2,FALSE),"")</f>
        <v/>
      </c>
    </row>
    <row r="34" spans="1:4" x14ac:dyDescent="0.25">
      <c r="A34" s="21"/>
      <c r="B34" s="3"/>
      <c r="D34" s="22" t="str">
        <f>_xlfn.IFNA(VLOOKUP(_xlfn.CONCAT(B34,"|",C34),NsxLbEdges[[Combined]:[NSX-Edge-Name]],2,FALSE),"")</f>
        <v/>
      </c>
    </row>
    <row r="35" spans="1:4" x14ac:dyDescent="0.25">
      <c r="A35" s="21"/>
      <c r="B35" s="3"/>
      <c r="D35" s="22" t="str">
        <f>_xlfn.IFNA(VLOOKUP(_xlfn.CONCAT(B35,"|",C35),NsxLbEdges[[Combined]:[NSX-Edge-Name]],2,FALSE),"")</f>
        <v/>
      </c>
    </row>
    <row r="36" spans="1:4" x14ac:dyDescent="0.25">
      <c r="A36" s="21"/>
      <c r="B36" s="3"/>
      <c r="D36" s="22" t="str">
        <f>_xlfn.IFNA(VLOOKUP(_xlfn.CONCAT(B36,"|",C36),NsxLbEdges[[Combined]:[NSX-Edge-Name]],2,FALSE),"")</f>
        <v/>
      </c>
    </row>
    <row r="37" spans="1:4" x14ac:dyDescent="0.25">
      <c r="A37" s="21"/>
      <c r="B37" s="3"/>
      <c r="D37" s="22" t="str">
        <f>_xlfn.IFNA(VLOOKUP(_xlfn.CONCAT(B37,"|",C37),NsxLbEdges[[Combined]:[NSX-Edge-Name]],2,FALSE),"")</f>
        <v/>
      </c>
    </row>
    <row r="38" spans="1:4" x14ac:dyDescent="0.25">
      <c r="A38" s="21"/>
      <c r="B38" s="3"/>
      <c r="D38" s="22" t="str">
        <f>_xlfn.IFNA(VLOOKUP(_xlfn.CONCAT(B38,"|",C38),NsxLbEdges[[Combined]:[NSX-Edge-Name]],2,FALSE),"")</f>
        <v/>
      </c>
    </row>
    <row r="39" spans="1:4" x14ac:dyDescent="0.25">
      <c r="A39" s="21"/>
      <c r="B39" s="3"/>
      <c r="D39" s="22" t="str">
        <f>_xlfn.IFNA(VLOOKUP(_xlfn.CONCAT(B39,"|",C39),NsxLbEdges[[Combined]:[NSX-Edge-Name]],2,FALSE),"")</f>
        <v/>
      </c>
    </row>
    <row r="40" spans="1:4" x14ac:dyDescent="0.25">
      <c r="A40" s="21"/>
      <c r="B40" s="3"/>
      <c r="D40" s="22" t="str">
        <f>_xlfn.IFNA(VLOOKUP(_xlfn.CONCAT(B40,"|",C40),NsxLbEdges[[Combined]:[NSX-Edge-Name]],2,FALSE),"")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Dropdowns!$G$2:$G$3</xm:f>
          </x14:formula1>
          <xm:sqref>B6:B40</xm:sqref>
        </x14:dataValidation>
        <x14:dataValidation type="list" allowBlank="1" showInputMessage="1" showErrorMessage="1" xr:uid="{00000000-0002-0000-0500-000001000000}">
          <x14:formula1>
            <xm:f>Dropdowns!$I$2:$I$4</xm:f>
          </x14:formula1>
          <xm:sqref>A6:A40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3"/>
  <sheetViews>
    <sheetView workbookViewId="0"/>
  </sheetViews>
  <sheetFormatPr defaultRowHeight="15" x14ac:dyDescent="0.25"/>
  <cols>
    <col min="1" max="1" width="10.5703125" customWidth="1"/>
    <col min="2" max="2" width="13.7109375" bestFit="1" customWidth="1"/>
    <col min="3" max="3" width="16.7109375" customWidth="1"/>
    <col min="4" max="4" width="46.7109375" customWidth="1"/>
    <col min="5" max="5" width="15.140625" bestFit="1" customWidth="1"/>
    <col min="8" max="8" width="9.7109375" customWidth="1"/>
  </cols>
  <sheetData>
    <row r="1" spans="1:9" x14ac:dyDescent="0.25">
      <c r="A1" t="s">
        <v>70</v>
      </c>
      <c r="B1" t="s">
        <v>72</v>
      </c>
      <c r="C1" t="s">
        <v>71</v>
      </c>
      <c r="D1" t="s">
        <v>73</v>
      </c>
      <c r="E1" s="31" t="s">
        <v>137</v>
      </c>
      <c r="G1" t="s">
        <v>111</v>
      </c>
      <c r="I1" t="s">
        <v>112</v>
      </c>
    </row>
    <row r="2" spans="1:9" x14ac:dyDescent="0.25">
      <c r="A2" s="11" t="s">
        <v>134</v>
      </c>
      <c r="B2" t="s">
        <v>103</v>
      </c>
      <c r="C2" t="str">
        <f>_xlfn.CONCAT(NsxLbEdges[[#This Row],[Location]],"|",NsxLbEdges[[#This Row],[NSX-Edge-ID]])</f>
        <v>Dallas|edge-4</v>
      </c>
      <c r="D2" s="11" t="s">
        <v>93</v>
      </c>
      <c r="E2" s="31" t="b">
        <v>0</v>
      </c>
      <c r="G2" t="s">
        <v>134</v>
      </c>
      <c r="I2" t="s">
        <v>69</v>
      </c>
    </row>
    <row r="3" spans="1:9" x14ac:dyDescent="0.25">
      <c r="A3" s="31" t="s">
        <v>134</v>
      </c>
      <c r="B3" s="11" t="s">
        <v>104</v>
      </c>
      <c r="C3" s="11" t="str">
        <f>_xlfn.CONCAT(NsxLbEdges[[#This Row],[Location]],"|",NsxLbEdges[[#This Row],[NSX-Edge-ID]])</f>
        <v>Dallas|edge-39</v>
      </c>
      <c r="D3" s="11" t="s">
        <v>102</v>
      </c>
      <c r="E3" s="31" t="b">
        <v>1</v>
      </c>
      <c r="G3" t="s">
        <v>135</v>
      </c>
      <c r="I3" t="s">
        <v>114</v>
      </c>
    </row>
    <row r="4" spans="1:9" x14ac:dyDescent="0.25">
      <c r="A4" s="31" t="s">
        <v>134</v>
      </c>
      <c r="B4" s="11" t="s">
        <v>105</v>
      </c>
      <c r="C4" s="11" t="str">
        <f>_xlfn.CONCAT(NsxLbEdges[[#This Row],[Location]],"|",NsxLbEdges[[#This Row],[NSX-Edge-ID]])</f>
        <v>Dallas|edge-19</v>
      </c>
      <c r="D4" s="11" t="s">
        <v>97</v>
      </c>
      <c r="E4" s="31" t="b">
        <v>0</v>
      </c>
      <c r="G4" t="s">
        <v>59</v>
      </c>
      <c r="I4" t="s">
        <v>113</v>
      </c>
    </row>
    <row r="5" spans="1:9" x14ac:dyDescent="0.25">
      <c r="A5" s="31" t="s">
        <v>134</v>
      </c>
      <c r="B5" s="11" t="s">
        <v>53</v>
      </c>
      <c r="C5" s="11" t="str">
        <f>_xlfn.CONCAT(NsxLbEdges[[#This Row],[Location]],"|",NsxLbEdges[[#This Row],[NSX-Edge-ID]])</f>
        <v>Dallas|edge-40</v>
      </c>
      <c r="D5" s="11" t="s">
        <v>55</v>
      </c>
      <c r="E5" s="31" t="b">
        <v>1</v>
      </c>
    </row>
    <row r="6" spans="1:9" x14ac:dyDescent="0.25">
      <c r="A6" s="31" t="s">
        <v>134</v>
      </c>
      <c r="B6" s="11" t="s">
        <v>106</v>
      </c>
      <c r="C6" s="11" t="str">
        <f>_xlfn.CONCAT(NsxLbEdges[[#This Row],[Location]],"|",NsxLbEdges[[#This Row],[NSX-Edge-ID]])</f>
        <v>Dallas|edge-21</v>
      </c>
      <c r="D6" s="11" t="s">
        <v>95</v>
      </c>
      <c r="E6" s="31" t="b">
        <v>0</v>
      </c>
    </row>
    <row r="7" spans="1:9" x14ac:dyDescent="0.25">
      <c r="A7" s="31" t="s">
        <v>134</v>
      </c>
      <c r="B7" s="11" t="s">
        <v>107</v>
      </c>
      <c r="C7" s="11" t="str">
        <f>_xlfn.CONCAT(NsxLbEdges[[#This Row],[Location]],"|",NsxLbEdges[[#This Row],[NSX-Edge-ID]])</f>
        <v>Dallas|edge-25</v>
      </c>
      <c r="D7" s="11" t="s">
        <v>99</v>
      </c>
      <c r="E7" s="31" t="b">
        <v>0</v>
      </c>
    </row>
    <row r="8" spans="1:9" x14ac:dyDescent="0.25">
      <c r="A8" s="31" t="s">
        <v>134</v>
      </c>
      <c r="B8" s="11" t="s">
        <v>108</v>
      </c>
      <c r="C8" s="11" t="str">
        <f>_xlfn.CONCAT(NsxLbEdges[[#This Row],[Location]],"|",NsxLbEdges[[#This Row],[NSX-Edge-ID]])</f>
        <v>Dallas|edge-26</v>
      </c>
      <c r="D8" s="11" t="s">
        <v>100</v>
      </c>
      <c r="E8" s="31" t="b">
        <v>1</v>
      </c>
    </row>
    <row r="9" spans="1:9" x14ac:dyDescent="0.25">
      <c r="A9" s="31" t="s">
        <v>134</v>
      </c>
      <c r="B9" s="11" t="s">
        <v>109</v>
      </c>
      <c r="C9" s="11" t="str">
        <f>_xlfn.CONCAT(NsxLbEdges[[#This Row],[Location]],"|",NsxLbEdges[[#This Row],[NSX-Edge-ID]])</f>
        <v>Dallas|edge-27</v>
      </c>
      <c r="D9" s="11" t="s">
        <v>101</v>
      </c>
      <c r="E9" s="31" t="b">
        <v>0</v>
      </c>
    </row>
    <row r="10" spans="1:9" x14ac:dyDescent="0.25">
      <c r="A10" s="31" t="s">
        <v>134</v>
      </c>
      <c r="B10" s="11" t="s">
        <v>110</v>
      </c>
      <c r="C10" s="11" t="str">
        <f>_xlfn.CONCAT(NsxLbEdges[[#This Row],[Location]],"|",NsxLbEdges[[#This Row],[NSX-Edge-ID]])</f>
        <v>Dallas|edge-28</v>
      </c>
      <c r="D10" s="11" t="s">
        <v>96</v>
      </c>
      <c r="E10" s="31" t="b">
        <v>0</v>
      </c>
    </row>
    <row r="11" spans="1:9" x14ac:dyDescent="0.25">
      <c r="A11" s="31" t="s">
        <v>134</v>
      </c>
      <c r="B11" s="11" t="s">
        <v>54</v>
      </c>
      <c r="C11" s="11" t="str">
        <f>_xlfn.CONCAT(NsxLbEdges[[#This Row],[Location]],"|",NsxLbEdges[[#This Row],[NSX-Edge-ID]])</f>
        <v>Dallas|edge-29</v>
      </c>
      <c r="D11" s="11" t="s">
        <v>98</v>
      </c>
      <c r="E11" s="31" t="b">
        <v>0</v>
      </c>
    </row>
    <row r="12" spans="1:9" x14ac:dyDescent="0.25">
      <c r="A12" s="31" t="s">
        <v>134</v>
      </c>
      <c r="B12" s="11" t="s">
        <v>75</v>
      </c>
      <c r="C12" s="11" t="str">
        <f>_xlfn.CONCAT(NsxLbEdges[[#This Row],[Location]],"|",NsxLbEdges[[#This Row],[NSX-Edge-ID]])</f>
        <v>Dallas|edge-30</v>
      </c>
      <c r="D12" s="11" t="s">
        <v>94</v>
      </c>
      <c r="E12" s="31" t="b">
        <v>0</v>
      </c>
    </row>
    <row r="13" spans="1:9" x14ac:dyDescent="0.25">
      <c r="A13" s="31" t="s">
        <v>134</v>
      </c>
      <c r="B13" s="11" t="s">
        <v>117</v>
      </c>
      <c r="C13" s="11" t="str">
        <f>_xlfn.CONCAT(NsxLbEdges[[#This Row],[Location]],"|",NsxLbEdges[[#This Row],[NSX-Edge-ID]])</f>
        <v>Dallas|edge-41</v>
      </c>
      <c r="D13" s="11" t="s">
        <v>116</v>
      </c>
      <c r="E13" s="31" t="b">
        <v>1</v>
      </c>
    </row>
    <row r="14" spans="1:9" x14ac:dyDescent="0.25">
      <c r="A14" s="31" t="s">
        <v>134</v>
      </c>
      <c r="B14" s="11" t="s">
        <v>126</v>
      </c>
      <c r="C14" s="11" t="str">
        <f>_xlfn.CONCAT(NsxLbEdges[[#This Row],[Location]],"|",NsxLbEdges[[#This Row],[NSX-Edge-ID]])</f>
        <v>Dallas|edge-47</v>
      </c>
      <c r="D14" s="11" t="s">
        <v>128</v>
      </c>
      <c r="E14" s="31" t="b">
        <v>1</v>
      </c>
    </row>
    <row r="15" spans="1:9" x14ac:dyDescent="0.25">
      <c r="A15" s="31" t="s">
        <v>134</v>
      </c>
      <c r="B15" s="11" t="s">
        <v>127</v>
      </c>
      <c r="C15" s="11" t="str">
        <f>_xlfn.CONCAT(NsxLbEdges[[#This Row],[Location]],"|",NsxLbEdges[[#This Row],[NSX-Edge-ID]])</f>
        <v>Dallas|edge-48</v>
      </c>
      <c r="D15" s="11" t="s">
        <v>129</v>
      </c>
      <c r="E15" s="31" t="b">
        <v>1</v>
      </c>
    </row>
    <row r="16" spans="1:9" x14ac:dyDescent="0.25">
      <c r="A16" s="31" t="s">
        <v>134</v>
      </c>
      <c r="B16" s="11"/>
      <c r="C16" s="11" t="str">
        <f>_xlfn.CONCAT(NsxLbEdges[[#This Row],[Location]],"|",NsxLbEdges[[#This Row],[NSX-Edge-ID]])</f>
        <v>Dallas|</v>
      </c>
      <c r="D16" s="11" t="s">
        <v>119</v>
      </c>
      <c r="E16" s="31"/>
    </row>
    <row r="17" spans="1:5" x14ac:dyDescent="0.25">
      <c r="A17" s="31" t="s">
        <v>134</v>
      </c>
      <c r="B17" s="11"/>
      <c r="C17" s="11" t="str">
        <f>_xlfn.CONCAT(NsxLbEdges[[#This Row],[Location]],"|",NsxLbEdges[[#This Row],[NSX-Edge-ID]])</f>
        <v>Dallas|</v>
      </c>
      <c r="D17" s="11" t="s">
        <v>118</v>
      </c>
      <c r="E17" s="31"/>
    </row>
    <row r="18" spans="1:5" x14ac:dyDescent="0.25">
      <c r="A18" s="31" t="s">
        <v>135</v>
      </c>
      <c r="B18" s="11" t="s">
        <v>74</v>
      </c>
      <c r="C18" s="11" t="str">
        <f>_xlfn.CONCAT(NsxLbEdges[[#This Row],[Location]],"|",NsxLbEdges[[#This Row],[NSX-Edge-ID]])</f>
        <v>Phoenix|edge-22</v>
      </c>
      <c r="D18" s="11" t="s">
        <v>83</v>
      </c>
      <c r="E18" s="31" t="b">
        <v>0</v>
      </c>
    </row>
    <row r="19" spans="1:5" x14ac:dyDescent="0.25">
      <c r="A19" s="31" t="s">
        <v>135</v>
      </c>
      <c r="B19" s="11" t="s">
        <v>54</v>
      </c>
      <c r="C19" s="11" t="str">
        <f>_xlfn.CONCAT(NsxLbEdges[[#This Row],[Location]],"|",NsxLbEdges[[#This Row],[NSX-Edge-ID]])</f>
        <v>Phoenix|edge-29</v>
      </c>
      <c r="D19" s="11" t="s">
        <v>84</v>
      </c>
      <c r="E19" s="31" t="b">
        <v>1</v>
      </c>
    </row>
    <row r="20" spans="1:5" x14ac:dyDescent="0.25">
      <c r="A20" s="31" t="s">
        <v>135</v>
      </c>
      <c r="B20" s="11" t="s">
        <v>75</v>
      </c>
      <c r="C20" s="11" t="str">
        <f>_xlfn.CONCAT(NsxLbEdges[[#This Row],[Location]],"|",NsxLbEdges[[#This Row],[NSX-Edge-ID]])</f>
        <v>Phoenix|edge-30</v>
      </c>
      <c r="D20" s="11" t="s">
        <v>86</v>
      </c>
      <c r="E20" s="31" t="b">
        <v>1</v>
      </c>
    </row>
    <row r="21" spans="1:5" x14ac:dyDescent="0.25">
      <c r="A21" s="31" t="s">
        <v>135</v>
      </c>
      <c r="B21" s="11" t="s">
        <v>76</v>
      </c>
      <c r="C21" s="11" t="str">
        <f>_xlfn.CONCAT(NsxLbEdges[[#This Row],[Location]],"|",NsxLbEdges[[#This Row],[NSX-Edge-ID]])</f>
        <v>Phoenix|edge-31</v>
      </c>
      <c r="D21" s="11" t="s">
        <v>87</v>
      </c>
      <c r="E21" s="31" t="b">
        <v>0</v>
      </c>
    </row>
    <row r="22" spans="1:5" x14ac:dyDescent="0.25">
      <c r="A22" s="31" t="s">
        <v>135</v>
      </c>
      <c r="B22" s="11" t="s">
        <v>77</v>
      </c>
      <c r="C22" s="11" t="str">
        <f>_xlfn.CONCAT(NsxLbEdges[[#This Row],[Location]],"|",NsxLbEdges[[#This Row],[NSX-Edge-ID]])</f>
        <v>Phoenix|edge-33</v>
      </c>
      <c r="D22" s="11" t="s">
        <v>85</v>
      </c>
      <c r="E22" s="31" t="b">
        <v>0</v>
      </c>
    </row>
    <row r="23" spans="1:5" x14ac:dyDescent="0.25">
      <c r="A23" s="31" t="s">
        <v>135</v>
      </c>
      <c r="B23" s="11" t="s">
        <v>78</v>
      </c>
      <c r="C23" s="11" t="str">
        <f>_xlfn.CONCAT(NsxLbEdges[[#This Row],[Location]],"|",NsxLbEdges[[#This Row],[NSX-Edge-ID]])</f>
        <v>Phoenix|edge-34</v>
      </c>
      <c r="D23" s="11" t="s">
        <v>89</v>
      </c>
      <c r="E23" s="31" t="b">
        <v>1</v>
      </c>
    </row>
    <row r="24" spans="1:5" x14ac:dyDescent="0.25">
      <c r="A24" s="31" t="s">
        <v>135</v>
      </c>
      <c r="B24" s="11" t="s">
        <v>79</v>
      </c>
      <c r="C24" s="11" t="str">
        <f>_xlfn.CONCAT(NsxLbEdges[[#This Row],[Location]],"|",NsxLbEdges[[#This Row],[NSX-Edge-ID]])</f>
        <v>Phoenix|edge-35</v>
      </c>
      <c r="D24" s="11" t="s">
        <v>88</v>
      </c>
      <c r="E24" s="31" t="b">
        <v>0</v>
      </c>
    </row>
    <row r="25" spans="1:5" x14ac:dyDescent="0.25">
      <c r="A25" s="31" t="s">
        <v>135</v>
      </c>
      <c r="B25" s="11" t="s">
        <v>80</v>
      </c>
      <c r="C25" s="11" t="str">
        <f>_xlfn.CONCAT(NsxLbEdges[[#This Row],[Location]],"|",NsxLbEdges[[#This Row],[NSX-Edge-ID]])</f>
        <v>Phoenix|edge-36</v>
      </c>
      <c r="D25" s="11" t="s">
        <v>90</v>
      </c>
      <c r="E25" s="31" t="b">
        <v>0</v>
      </c>
    </row>
    <row r="26" spans="1:5" x14ac:dyDescent="0.25">
      <c r="A26" s="31" t="s">
        <v>135</v>
      </c>
      <c r="B26" s="11" t="s">
        <v>81</v>
      </c>
      <c r="C26" s="11" t="str">
        <f>_xlfn.CONCAT(NsxLbEdges[[#This Row],[Location]],"|",NsxLbEdges[[#This Row],[NSX-Edge-ID]])</f>
        <v>Phoenix|edge-37</v>
      </c>
      <c r="D26" s="11" t="s">
        <v>91</v>
      </c>
      <c r="E26" s="31" t="b">
        <v>0</v>
      </c>
    </row>
    <row r="27" spans="1:5" x14ac:dyDescent="0.25">
      <c r="A27" s="31" t="s">
        <v>135</v>
      </c>
      <c r="B27" s="11" t="s">
        <v>82</v>
      </c>
      <c r="C27" s="11" t="str">
        <f>_xlfn.CONCAT(NsxLbEdges[[#This Row],[Location]],"|",NsxLbEdges[[#This Row],[NSX-Edge-ID]])</f>
        <v>Phoenix|edge-38</v>
      </c>
      <c r="D27" s="11" t="s">
        <v>92</v>
      </c>
      <c r="E27" s="31" t="b">
        <v>0</v>
      </c>
    </row>
    <row r="28" spans="1:5" x14ac:dyDescent="0.25">
      <c r="A28" s="31" t="s">
        <v>135</v>
      </c>
      <c r="B28" s="11" t="s">
        <v>125</v>
      </c>
      <c r="C28" s="11" t="str">
        <f>_xlfn.CONCAT(NsxLbEdges[[#This Row],[Location]],"|",NsxLbEdges[[#This Row],[NSX-Edge-ID]])</f>
        <v>Phoenix|edge-52</v>
      </c>
      <c r="D28" s="11" t="s">
        <v>123</v>
      </c>
      <c r="E28" s="31" t="b">
        <v>1</v>
      </c>
    </row>
    <row r="29" spans="1:5" x14ac:dyDescent="0.25">
      <c r="A29" s="31" t="s">
        <v>135</v>
      </c>
      <c r="B29" s="11" t="s">
        <v>132</v>
      </c>
      <c r="C29" s="11" t="str">
        <f>_xlfn.CONCAT(NsxLbEdges[[#This Row],[Location]],"|",NsxLbEdges[[#This Row],[NSX-Edge-ID]])</f>
        <v>Phoenix|edge-53</v>
      </c>
      <c r="D29" s="11" t="s">
        <v>120</v>
      </c>
      <c r="E29" s="31" t="b">
        <v>1</v>
      </c>
    </row>
    <row r="30" spans="1:5" x14ac:dyDescent="0.25">
      <c r="A30" s="31" t="s">
        <v>135</v>
      </c>
      <c r="B30" s="11"/>
      <c r="C30" s="11" t="str">
        <f>_xlfn.CONCAT(NsxLbEdges[[#This Row],[Location]],"|",NsxLbEdges[[#This Row],[NSX-Edge-ID]])</f>
        <v>Phoenix|</v>
      </c>
      <c r="D30" s="11" t="s">
        <v>121</v>
      </c>
      <c r="E30" s="31"/>
    </row>
    <row r="31" spans="1:5" x14ac:dyDescent="0.25">
      <c r="A31" s="31" t="s">
        <v>135</v>
      </c>
      <c r="B31" s="11"/>
      <c r="C31" s="11" t="str">
        <f>_xlfn.CONCAT(NsxLbEdges[[#This Row],[Location]],"|",NsxLbEdges[[#This Row],[NSX-Edge-ID]])</f>
        <v>Phoenix|</v>
      </c>
      <c r="D31" s="11" t="s">
        <v>122</v>
      </c>
      <c r="E31" s="31"/>
    </row>
    <row r="32" spans="1:5" x14ac:dyDescent="0.25">
      <c r="A32" s="31" t="s">
        <v>135</v>
      </c>
      <c r="B32" s="11" t="s">
        <v>124</v>
      </c>
      <c r="C32" s="11" t="str">
        <f>_xlfn.CONCAT(NsxLbEdges[[#This Row],[Location]],"|",NsxLbEdges[[#This Row],[NSX-Edge-ID]])</f>
        <v>Phoenix|edge-51</v>
      </c>
      <c r="D32" s="11" t="s">
        <v>130</v>
      </c>
      <c r="E32" s="31" t="b">
        <v>1</v>
      </c>
    </row>
    <row r="33" spans="1:5" x14ac:dyDescent="0.25">
      <c r="A33" s="11" t="s">
        <v>135</v>
      </c>
      <c r="B33" s="11" t="s">
        <v>125</v>
      </c>
      <c r="C33" s="11" t="str">
        <f>_xlfn.CONCAT(NsxLbEdges[[#This Row],[Location]],"|",NsxLbEdges[[#This Row],[NSX-Edge-ID]])</f>
        <v>Phoenix|edge-52</v>
      </c>
      <c r="D33" s="11" t="s">
        <v>131</v>
      </c>
      <c r="E33" s="31" t="b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3700B6220C754391A95C1FD88155BF" ma:contentTypeVersion="" ma:contentTypeDescription="Create a new document." ma:contentTypeScope="" ma:versionID="9898d5760d39fa1e38907686d41f01d9">
  <xsd:schema xmlns:xsd="http://www.w3.org/2001/XMLSchema" xmlns:xs="http://www.w3.org/2001/XMLSchema" xmlns:p="http://schemas.microsoft.com/office/2006/metadata/properties" xmlns:ns2="1793e326-771a-4ca0-861a-6d5c9b401681" targetNamespace="http://schemas.microsoft.com/office/2006/metadata/properties" ma:root="true" ma:fieldsID="a6314870ab60aaa541df75cb16e0dfb2" ns2:_="">
    <xsd:import namespace="1793e326-771a-4ca0-861a-6d5c9b40168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3e326-771a-4ca0-861a-6d5c9b401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4F1EDB-53BD-4D21-B707-3FD15DEA056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1793e326-771a-4ca0-861a-6d5c9b40168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DF1883-CF33-4B99-BC9E-1B17EBEB5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3e326-771a-4ca0-861a-6d5c9b401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BB7C48-49A0-4160-BCF7-19C7BA7F13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Application Profiles</vt:lpstr>
      <vt:lpstr>Service Monitoring</vt:lpstr>
      <vt:lpstr>Pool</vt:lpstr>
      <vt:lpstr>Pool Members</vt:lpstr>
      <vt:lpstr>Virtual Servers</vt:lpstr>
      <vt:lpstr>Application Rules</vt:lpstr>
      <vt:lpstr>Dropdowns</vt:lpstr>
      <vt:lpstr>App01Ports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Moslander, David (Synchrony Financial)</dc:creator>
  <cp:lastModifiedBy>admin</cp:lastModifiedBy>
  <dcterms:created xsi:type="dcterms:W3CDTF">2018-01-02T15:51:57Z</dcterms:created>
  <dcterms:modified xsi:type="dcterms:W3CDTF">2019-01-05T19:58:45Z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0x010100633700B6220C754391A95C1FD88155BF</vt:lpwstr>
  </property>
</Properties>
</file>