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ersonal\phd\survey\"/>
    </mc:Choice>
  </mc:AlternateContent>
  <xr:revisionPtr revIDLastSave="0" documentId="13_ncr:1_{4FAB75D5-65DD-4383-9BB9-FF51621B8B43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2" r:id="rId1"/>
    <sheet name="Data" sheetId="1" r:id="rId2"/>
    <sheet name="EDA" sheetId="6" r:id="rId3"/>
  </sheets>
  <definedNames>
    <definedName name="_xlnm._FilterDatabase" localSheetId="1" hidden="1">Data!$A$1:$Z$269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0" i="6" l="1"/>
  <c r="D69" i="6"/>
  <c r="D66" i="6"/>
  <c r="D65" i="6"/>
  <c r="D64" i="6"/>
  <c r="C70" i="6"/>
  <c r="C69" i="6"/>
  <c r="C66" i="6"/>
  <c r="C65" i="6"/>
  <c r="C64" i="6"/>
  <c r="D61" i="6"/>
  <c r="D60" i="6"/>
  <c r="D59" i="6"/>
  <c r="D58" i="6"/>
  <c r="D57" i="6"/>
  <c r="D56" i="6"/>
  <c r="C58" i="6"/>
  <c r="C59" i="6"/>
  <c r="C60" i="6"/>
  <c r="C61" i="6"/>
  <c r="B61" i="6"/>
  <c r="B60" i="6"/>
  <c r="B59" i="6"/>
  <c r="B58" i="6"/>
  <c r="C57" i="6"/>
  <c r="C56" i="6"/>
  <c r="D53" i="6"/>
  <c r="D52" i="6"/>
  <c r="D51" i="6"/>
  <c r="D50" i="6"/>
  <c r="D49" i="6"/>
  <c r="D48" i="6"/>
  <c r="D47" i="6"/>
  <c r="D46" i="6"/>
  <c r="D45" i="6"/>
  <c r="D44" i="6"/>
  <c r="D43" i="6"/>
  <c r="D42" i="6"/>
  <c r="C53" i="6"/>
  <c r="C52" i="6"/>
  <c r="C51" i="6"/>
  <c r="C50" i="6"/>
  <c r="C49" i="6"/>
  <c r="C48" i="6"/>
  <c r="C47" i="6"/>
  <c r="C46" i="6"/>
  <c r="C45" i="6"/>
  <c r="C44" i="6"/>
  <c r="C43" i="6"/>
  <c r="C42" i="6"/>
  <c r="D39" i="6"/>
  <c r="D38" i="6"/>
  <c r="C39" i="6"/>
  <c r="C38" i="6"/>
  <c r="D35" i="6"/>
  <c r="D34" i="6"/>
  <c r="D33" i="6"/>
  <c r="D32" i="6"/>
  <c r="C35" i="6"/>
  <c r="C34" i="6"/>
  <c r="C33" i="6"/>
  <c r="C32" i="6"/>
  <c r="D29" i="6"/>
  <c r="D28" i="6"/>
  <c r="D27" i="6"/>
  <c r="D26" i="6"/>
  <c r="C29" i="6"/>
  <c r="C28" i="6"/>
  <c r="C27" i="6"/>
  <c r="C26" i="6"/>
  <c r="D23" i="6"/>
  <c r="D22" i="6"/>
  <c r="D21" i="6"/>
  <c r="D20" i="6"/>
  <c r="D19" i="6"/>
  <c r="C23" i="6"/>
  <c r="C22" i="6"/>
  <c r="C21" i="6"/>
  <c r="C20" i="6"/>
  <c r="C19" i="6"/>
  <c r="C16" i="6"/>
  <c r="D16" i="6" s="1"/>
  <c r="C15" i="6"/>
  <c r="D15" i="6" s="1"/>
  <c r="C14" i="6"/>
  <c r="D14" i="6" s="1"/>
  <c r="C13" i="6"/>
  <c r="D13" i="6" s="1"/>
  <c r="C12" i="6"/>
  <c r="D12" i="6" s="1"/>
  <c r="C11" i="6"/>
  <c r="D11" i="6" s="1"/>
  <c r="C10" i="6"/>
  <c r="D10" i="6" s="1"/>
  <c r="D9" i="6"/>
  <c r="D8" i="6"/>
  <c r="D7" i="6"/>
  <c r="C9" i="6"/>
  <c r="C8" i="6"/>
  <c r="C7" i="6"/>
  <c r="D4" i="6"/>
  <c r="D3" i="6"/>
  <c r="C4" i="6"/>
  <c r="C3" i="6"/>
  <c r="B70" i="6" l="1"/>
  <c r="B69" i="6"/>
  <c r="B66" i="6"/>
  <c r="B65" i="6"/>
  <c r="B64" i="6"/>
  <c r="B57" i="6"/>
  <c r="B56" i="6"/>
  <c r="B53" i="6"/>
  <c r="B52" i="6"/>
  <c r="B51" i="6"/>
  <c r="B50" i="6"/>
  <c r="B49" i="6"/>
  <c r="B48" i="6"/>
  <c r="B47" i="6"/>
  <c r="B46" i="6"/>
  <c r="B45" i="6"/>
  <c r="B44" i="6"/>
  <c r="B43" i="6"/>
  <c r="B42" i="6"/>
  <c r="B39" i="6"/>
  <c r="B38" i="6"/>
  <c r="B35" i="6"/>
  <c r="B34" i="6"/>
  <c r="B33" i="6"/>
  <c r="B32" i="6"/>
  <c r="B29" i="6"/>
  <c r="B28" i="6"/>
  <c r="B27" i="6"/>
  <c r="B26" i="6"/>
  <c r="B23" i="6"/>
  <c r="B22" i="6"/>
  <c r="B21" i="6"/>
  <c r="B20" i="6"/>
  <c r="B19" i="6"/>
  <c r="B16" i="6"/>
  <c r="B15" i="6"/>
  <c r="B14" i="6"/>
  <c r="B13" i="6"/>
  <c r="B12" i="6"/>
  <c r="B11" i="6"/>
  <c r="B10" i="6"/>
  <c r="B9" i="6"/>
  <c r="B8" i="6"/>
  <c r="B7" i="6"/>
  <c r="B4" i="6"/>
  <c r="B3" i="6"/>
  <c r="AB251" i="1"/>
  <c r="AC251" i="1"/>
  <c r="AD251" i="1"/>
  <c r="AE251" i="1"/>
  <c r="AF251" i="1"/>
  <c r="AG251" i="1"/>
  <c r="AH251" i="1"/>
  <c r="AI251" i="1"/>
  <c r="AJ251" i="1"/>
  <c r="AK251" i="1"/>
  <c r="AB252" i="1"/>
  <c r="AC252" i="1"/>
  <c r="AD252" i="1"/>
  <c r="AE252" i="1"/>
  <c r="AF252" i="1"/>
  <c r="AG252" i="1"/>
  <c r="AH252" i="1"/>
  <c r="AI252" i="1"/>
  <c r="AJ252" i="1"/>
  <c r="AK252" i="1"/>
  <c r="AB253" i="1"/>
  <c r="AC253" i="1"/>
  <c r="AD253" i="1"/>
  <c r="AE253" i="1"/>
  <c r="AF253" i="1"/>
  <c r="AG253" i="1"/>
  <c r="AH253" i="1"/>
  <c r="AI253" i="1"/>
  <c r="AJ253" i="1"/>
  <c r="AK253" i="1"/>
  <c r="AB254" i="1"/>
  <c r="AC254" i="1"/>
  <c r="AL254" i="1" s="1"/>
  <c r="AD254" i="1"/>
  <c r="AE254" i="1"/>
  <c r="AF254" i="1"/>
  <c r="AG254" i="1"/>
  <c r="AH254" i="1"/>
  <c r="AI254" i="1"/>
  <c r="AJ254" i="1"/>
  <c r="AK254" i="1"/>
  <c r="AB255" i="1"/>
  <c r="AC255" i="1"/>
  <c r="AD255" i="1"/>
  <c r="AE255" i="1"/>
  <c r="AF255" i="1"/>
  <c r="AG255" i="1"/>
  <c r="AH255" i="1"/>
  <c r="AI255" i="1"/>
  <c r="AJ255" i="1"/>
  <c r="AK255" i="1"/>
  <c r="AB256" i="1"/>
  <c r="AC256" i="1"/>
  <c r="AD256" i="1"/>
  <c r="AE256" i="1"/>
  <c r="AF256" i="1"/>
  <c r="AG256" i="1"/>
  <c r="AH256" i="1"/>
  <c r="AI256" i="1"/>
  <c r="AJ256" i="1"/>
  <c r="AK256" i="1"/>
  <c r="AB257" i="1"/>
  <c r="AC257" i="1"/>
  <c r="AD257" i="1"/>
  <c r="AE257" i="1"/>
  <c r="AF257" i="1"/>
  <c r="AG257" i="1"/>
  <c r="AH257" i="1"/>
  <c r="AI257" i="1"/>
  <c r="AJ257" i="1"/>
  <c r="AK257" i="1"/>
  <c r="AB258" i="1"/>
  <c r="AL258" i="1" s="1"/>
  <c r="AC258" i="1"/>
  <c r="AD258" i="1"/>
  <c r="AE258" i="1"/>
  <c r="AF258" i="1"/>
  <c r="AG258" i="1"/>
  <c r="AH258" i="1"/>
  <c r="AI258" i="1"/>
  <c r="AJ258" i="1"/>
  <c r="AK258" i="1"/>
  <c r="AB259" i="1"/>
  <c r="AC259" i="1"/>
  <c r="AD259" i="1"/>
  <c r="AE259" i="1"/>
  <c r="AF259" i="1"/>
  <c r="AG259" i="1"/>
  <c r="AH259" i="1"/>
  <c r="AI259" i="1"/>
  <c r="AJ259" i="1"/>
  <c r="AK259" i="1"/>
  <c r="AB260" i="1"/>
  <c r="AC260" i="1"/>
  <c r="AD260" i="1"/>
  <c r="AE260" i="1"/>
  <c r="AF260" i="1"/>
  <c r="AG260" i="1"/>
  <c r="AH260" i="1"/>
  <c r="AI260" i="1"/>
  <c r="AJ260" i="1"/>
  <c r="AK260" i="1"/>
  <c r="AB261" i="1"/>
  <c r="AC261" i="1"/>
  <c r="AD261" i="1"/>
  <c r="AE261" i="1"/>
  <c r="AF261" i="1"/>
  <c r="AG261" i="1"/>
  <c r="AH261" i="1"/>
  <c r="AI261" i="1"/>
  <c r="AJ261" i="1"/>
  <c r="AK261" i="1"/>
  <c r="AB262" i="1"/>
  <c r="AL262" i="1" s="1"/>
  <c r="AC262" i="1"/>
  <c r="AD262" i="1"/>
  <c r="AE262" i="1"/>
  <c r="AF262" i="1"/>
  <c r="AG262" i="1"/>
  <c r="AH262" i="1"/>
  <c r="AI262" i="1"/>
  <c r="AJ262" i="1"/>
  <c r="AK262" i="1"/>
  <c r="AB263" i="1"/>
  <c r="AC263" i="1"/>
  <c r="AD263" i="1"/>
  <c r="AE263" i="1"/>
  <c r="AF263" i="1"/>
  <c r="AG263" i="1"/>
  <c r="AH263" i="1"/>
  <c r="AI263" i="1"/>
  <c r="AJ263" i="1"/>
  <c r="AK263" i="1"/>
  <c r="AB264" i="1"/>
  <c r="AC264" i="1"/>
  <c r="AD264" i="1"/>
  <c r="AE264" i="1"/>
  <c r="AF264" i="1"/>
  <c r="AG264" i="1"/>
  <c r="AH264" i="1"/>
  <c r="AI264" i="1"/>
  <c r="AJ264" i="1"/>
  <c r="AK264" i="1"/>
  <c r="AB265" i="1"/>
  <c r="AC265" i="1"/>
  <c r="AD265" i="1"/>
  <c r="AE265" i="1"/>
  <c r="AF265" i="1"/>
  <c r="AG265" i="1"/>
  <c r="AH265" i="1"/>
  <c r="AI265" i="1"/>
  <c r="AJ265" i="1"/>
  <c r="AK265" i="1"/>
  <c r="AB266" i="1"/>
  <c r="AC266" i="1"/>
  <c r="AD266" i="1"/>
  <c r="AE266" i="1"/>
  <c r="AF266" i="1"/>
  <c r="AG266" i="1"/>
  <c r="AH266" i="1"/>
  <c r="AI266" i="1"/>
  <c r="AJ266" i="1"/>
  <c r="AK266" i="1"/>
  <c r="AL266" i="1"/>
  <c r="AB267" i="1"/>
  <c r="AC267" i="1"/>
  <c r="AD267" i="1"/>
  <c r="AE267" i="1"/>
  <c r="AF267" i="1"/>
  <c r="AG267" i="1"/>
  <c r="AH267" i="1"/>
  <c r="AI267" i="1"/>
  <c r="AJ267" i="1"/>
  <c r="AK267" i="1"/>
  <c r="AB268" i="1"/>
  <c r="AC268" i="1"/>
  <c r="AD268" i="1"/>
  <c r="AE268" i="1"/>
  <c r="AF268" i="1"/>
  <c r="AG268" i="1"/>
  <c r="AH268" i="1"/>
  <c r="AI268" i="1"/>
  <c r="AJ268" i="1"/>
  <c r="AK268" i="1"/>
  <c r="AB269" i="1"/>
  <c r="AC269" i="1"/>
  <c r="AD269" i="1"/>
  <c r="AE269" i="1"/>
  <c r="AF269" i="1"/>
  <c r="AG269" i="1"/>
  <c r="AH269" i="1"/>
  <c r="AI269" i="1"/>
  <c r="AJ269" i="1"/>
  <c r="AK269" i="1"/>
  <c r="AB3" i="1"/>
  <c r="AC3" i="1"/>
  <c r="AD3" i="1"/>
  <c r="AE3" i="1"/>
  <c r="AF3" i="1"/>
  <c r="AG3" i="1"/>
  <c r="AH3" i="1"/>
  <c r="AI3" i="1"/>
  <c r="AJ3" i="1"/>
  <c r="AK3" i="1"/>
  <c r="AB4" i="1"/>
  <c r="AC4" i="1"/>
  <c r="AD4" i="1"/>
  <c r="AE4" i="1"/>
  <c r="AF4" i="1"/>
  <c r="AG4" i="1"/>
  <c r="AH4" i="1"/>
  <c r="AI4" i="1"/>
  <c r="AJ4" i="1"/>
  <c r="AK4" i="1"/>
  <c r="AB5" i="1"/>
  <c r="AC5" i="1"/>
  <c r="AD5" i="1"/>
  <c r="AE5" i="1"/>
  <c r="AF5" i="1"/>
  <c r="AG5" i="1"/>
  <c r="AH5" i="1"/>
  <c r="AI5" i="1"/>
  <c r="AJ5" i="1"/>
  <c r="AK5" i="1"/>
  <c r="AB6" i="1"/>
  <c r="AL6" i="1" s="1"/>
  <c r="AC6" i="1"/>
  <c r="AD6" i="1"/>
  <c r="AE6" i="1"/>
  <c r="AF6" i="1"/>
  <c r="AG6" i="1"/>
  <c r="AH6" i="1"/>
  <c r="AI6" i="1"/>
  <c r="AJ6" i="1"/>
  <c r="AK6" i="1"/>
  <c r="AB7" i="1"/>
  <c r="AC7" i="1"/>
  <c r="AD7" i="1"/>
  <c r="AE7" i="1"/>
  <c r="AF7" i="1"/>
  <c r="AG7" i="1"/>
  <c r="AH7" i="1"/>
  <c r="AI7" i="1"/>
  <c r="AJ7" i="1"/>
  <c r="AK7" i="1"/>
  <c r="AB8" i="1"/>
  <c r="AC8" i="1"/>
  <c r="AD8" i="1"/>
  <c r="AE8" i="1"/>
  <c r="AF8" i="1"/>
  <c r="AG8" i="1"/>
  <c r="AH8" i="1"/>
  <c r="AI8" i="1"/>
  <c r="AJ8" i="1"/>
  <c r="AK8" i="1"/>
  <c r="AB9" i="1"/>
  <c r="AL9" i="1" s="1"/>
  <c r="AC9" i="1"/>
  <c r="AD9" i="1"/>
  <c r="AE9" i="1"/>
  <c r="AF9" i="1"/>
  <c r="AG9" i="1"/>
  <c r="AH9" i="1"/>
  <c r="AI9" i="1"/>
  <c r="AJ9" i="1"/>
  <c r="AK9" i="1"/>
  <c r="AB10" i="1"/>
  <c r="AC10" i="1"/>
  <c r="AD10" i="1"/>
  <c r="AE10" i="1"/>
  <c r="AF10" i="1"/>
  <c r="AG10" i="1"/>
  <c r="AH10" i="1"/>
  <c r="AI10" i="1"/>
  <c r="AJ10" i="1"/>
  <c r="AK10" i="1"/>
  <c r="AL10" i="1"/>
  <c r="AB11" i="1"/>
  <c r="AC11" i="1"/>
  <c r="AD11" i="1"/>
  <c r="AE11" i="1"/>
  <c r="AF11" i="1"/>
  <c r="AG11" i="1"/>
  <c r="AH11" i="1"/>
  <c r="AI11" i="1"/>
  <c r="AJ11" i="1"/>
  <c r="AK11" i="1"/>
  <c r="AB12" i="1"/>
  <c r="AC12" i="1"/>
  <c r="AD12" i="1"/>
  <c r="AE12" i="1"/>
  <c r="AF12" i="1"/>
  <c r="AG12" i="1"/>
  <c r="AH12" i="1"/>
  <c r="AI12" i="1"/>
  <c r="AJ12" i="1"/>
  <c r="AK12" i="1"/>
  <c r="AB13" i="1"/>
  <c r="AC13" i="1"/>
  <c r="AD13" i="1"/>
  <c r="AE13" i="1"/>
  <c r="AF13" i="1"/>
  <c r="AG13" i="1"/>
  <c r="AH13" i="1"/>
  <c r="AI13" i="1"/>
  <c r="AJ13" i="1"/>
  <c r="AK13" i="1"/>
  <c r="AB14" i="1"/>
  <c r="AC14" i="1"/>
  <c r="AL14" i="1" s="1"/>
  <c r="AD14" i="1"/>
  <c r="AE14" i="1"/>
  <c r="AF14" i="1"/>
  <c r="AG14" i="1"/>
  <c r="AH14" i="1"/>
  <c r="AI14" i="1"/>
  <c r="AJ14" i="1"/>
  <c r="AK14" i="1"/>
  <c r="AB15" i="1"/>
  <c r="AC15" i="1"/>
  <c r="AD15" i="1"/>
  <c r="AE15" i="1"/>
  <c r="AF15" i="1"/>
  <c r="AG15" i="1"/>
  <c r="AH15" i="1"/>
  <c r="AI15" i="1"/>
  <c r="AJ15" i="1"/>
  <c r="AK15" i="1"/>
  <c r="AB16" i="1"/>
  <c r="AL16" i="1" s="1"/>
  <c r="AC16" i="1"/>
  <c r="AD16" i="1"/>
  <c r="AE16" i="1"/>
  <c r="AF16" i="1"/>
  <c r="AG16" i="1"/>
  <c r="AH16" i="1"/>
  <c r="AI16" i="1"/>
  <c r="AJ16" i="1"/>
  <c r="AK16" i="1"/>
  <c r="AB17" i="1"/>
  <c r="AC17" i="1"/>
  <c r="AD17" i="1"/>
  <c r="AE17" i="1"/>
  <c r="AF17" i="1"/>
  <c r="AG17" i="1"/>
  <c r="AH17" i="1"/>
  <c r="AI17" i="1"/>
  <c r="AJ17" i="1"/>
  <c r="AK17" i="1"/>
  <c r="AB18" i="1"/>
  <c r="AL18" i="1" s="1"/>
  <c r="AC18" i="1"/>
  <c r="AD18" i="1"/>
  <c r="AE18" i="1"/>
  <c r="AF18" i="1"/>
  <c r="AG18" i="1"/>
  <c r="AH18" i="1"/>
  <c r="AI18" i="1"/>
  <c r="AJ18" i="1"/>
  <c r="AK18" i="1"/>
  <c r="AB19" i="1"/>
  <c r="AC19" i="1"/>
  <c r="AD19" i="1"/>
  <c r="AE19" i="1"/>
  <c r="AF19" i="1"/>
  <c r="AG19" i="1"/>
  <c r="AH19" i="1"/>
  <c r="AI19" i="1"/>
  <c r="AJ19" i="1"/>
  <c r="AK19" i="1"/>
  <c r="AB20" i="1"/>
  <c r="AC20" i="1"/>
  <c r="AD20" i="1"/>
  <c r="AE20" i="1"/>
  <c r="AF20" i="1"/>
  <c r="AG20" i="1"/>
  <c r="AH20" i="1"/>
  <c r="AI20" i="1"/>
  <c r="AJ20" i="1"/>
  <c r="AK20" i="1"/>
  <c r="AB21" i="1"/>
  <c r="AC21" i="1"/>
  <c r="AD21" i="1"/>
  <c r="AE21" i="1"/>
  <c r="AF21" i="1"/>
  <c r="AG21" i="1"/>
  <c r="AH21" i="1"/>
  <c r="AI21" i="1"/>
  <c r="AJ21" i="1"/>
  <c r="AK21" i="1"/>
  <c r="AB22" i="1"/>
  <c r="AC22" i="1"/>
  <c r="AD22" i="1"/>
  <c r="AE22" i="1"/>
  <c r="AL22" i="1" s="1"/>
  <c r="AF22" i="1"/>
  <c r="AG22" i="1"/>
  <c r="AH22" i="1"/>
  <c r="AI22" i="1"/>
  <c r="AJ22" i="1"/>
  <c r="AK22" i="1"/>
  <c r="AB23" i="1"/>
  <c r="AC23" i="1"/>
  <c r="AD23" i="1"/>
  <c r="AE23" i="1"/>
  <c r="AF23" i="1"/>
  <c r="AG23" i="1"/>
  <c r="AH23" i="1"/>
  <c r="AI23" i="1"/>
  <c r="AJ23" i="1"/>
  <c r="AK23" i="1"/>
  <c r="AB24" i="1"/>
  <c r="AC24" i="1"/>
  <c r="AD24" i="1"/>
  <c r="AE24" i="1"/>
  <c r="AF24" i="1"/>
  <c r="AG24" i="1"/>
  <c r="AH24" i="1"/>
  <c r="AI24" i="1"/>
  <c r="AJ24" i="1"/>
  <c r="AK24" i="1"/>
  <c r="AB25" i="1"/>
  <c r="AL25" i="1" s="1"/>
  <c r="AC25" i="1"/>
  <c r="AD25" i="1"/>
  <c r="AE25" i="1"/>
  <c r="AF25" i="1"/>
  <c r="AG25" i="1"/>
  <c r="AH25" i="1"/>
  <c r="AI25" i="1"/>
  <c r="AJ25" i="1"/>
  <c r="AK25" i="1"/>
  <c r="AB26" i="1"/>
  <c r="AC26" i="1"/>
  <c r="AD26" i="1"/>
  <c r="AE26" i="1"/>
  <c r="AF26" i="1"/>
  <c r="AG26" i="1"/>
  <c r="AH26" i="1"/>
  <c r="AI26" i="1"/>
  <c r="AJ26" i="1"/>
  <c r="AK26" i="1"/>
  <c r="AL26" i="1"/>
  <c r="AB27" i="1"/>
  <c r="AC27" i="1"/>
  <c r="AD27" i="1"/>
  <c r="AE27" i="1"/>
  <c r="AF27" i="1"/>
  <c r="AG27" i="1"/>
  <c r="AH27" i="1"/>
  <c r="AI27" i="1"/>
  <c r="AJ27" i="1"/>
  <c r="AK27" i="1"/>
  <c r="AB28" i="1"/>
  <c r="AC28" i="1"/>
  <c r="AD28" i="1"/>
  <c r="AE28" i="1"/>
  <c r="AF28" i="1"/>
  <c r="AG28" i="1"/>
  <c r="AH28" i="1"/>
  <c r="AI28" i="1"/>
  <c r="AJ28" i="1"/>
  <c r="AK28" i="1"/>
  <c r="AB29" i="1"/>
  <c r="AC29" i="1"/>
  <c r="AD29" i="1"/>
  <c r="AE29" i="1"/>
  <c r="AF29" i="1"/>
  <c r="AG29" i="1"/>
  <c r="AH29" i="1"/>
  <c r="AI29" i="1"/>
  <c r="AJ29" i="1"/>
  <c r="AK29" i="1"/>
  <c r="AB30" i="1"/>
  <c r="AC30" i="1"/>
  <c r="AL30" i="1" s="1"/>
  <c r="AD30" i="1"/>
  <c r="AE30" i="1"/>
  <c r="AF30" i="1"/>
  <c r="AG30" i="1"/>
  <c r="AH30" i="1"/>
  <c r="AI30" i="1"/>
  <c r="AJ30" i="1"/>
  <c r="AK30" i="1"/>
  <c r="AB31" i="1"/>
  <c r="AC31" i="1"/>
  <c r="AD31" i="1"/>
  <c r="AE31" i="1"/>
  <c r="AF31" i="1"/>
  <c r="AG31" i="1"/>
  <c r="AH31" i="1"/>
  <c r="AI31" i="1"/>
  <c r="AJ31" i="1"/>
  <c r="AK31" i="1"/>
  <c r="AB32" i="1"/>
  <c r="AL32" i="1" s="1"/>
  <c r="AC32" i="1"/>
  <c r="AD32" i="1"/>
  <c r="AE32" i="1"/>
  <c r="AF32" i="1"/>
  <c r="AG32" i="1"/>
  <c r="AH32" i="1"/>
  <c r="AI32" i="1"/>
  <c r="AJ32" i="1"/>
  <c r="AK32" i="1"/>
  <c r="AB33" i="1"/>
  <c r="AC33" i="1"/>
  <c r="AD33" i="1"/>
  <c r="AE33" i="1"/>
  <c r="AF33" i="1"/>
  <c r="AG33" i="1"/>
  <c r="AH33" i="1"/>
  <c r="AI33" i="1"/>
  <c r="AJ33" i="1"/>
  <c r="AK33" i="1"/>
  <c r="AB34" i="1"/>
  <c r="AL34" i="1" s="1"/>
  <c r="AC34" i="1"/>
  <c r="AD34" i="1"/>
  <c r="AE34" i="1"/>
  <c r="AF34" i="1"/>
  <c r="AG34" i="1"/>
  <c r="AH34" i="1"/>
  <c r="AI34" i="1"/>
  <c r="AJ34" i="1"/>
  <c r="AK34" i="1"/>
  <c r="AB35" i="1"/>
  <c r="AC35" i="1"/>
  <c r="AD35" i="1"/>
  <c r="AE35" i="1"/>
  <c r="AF35" i="1"/>
  <c r="AG35" i="1"/>
  <c r="AH35" i="1"/>
  <c r="AI35" i="1"/>
  <c r="AJ35" i="1"/>
  <c r="AK35" i="1"/>
  <c r="AB36" i="1"/>
  <c r="AC36" i="1"/>
  <c r="AD36" i="1"/>
  <c r="AE36" i="1"/>
  <c r="AF36" i="1"/>
  <c r="AG36" i="1"/>
  <c r="AH36" i="1"/>
  <c r="AI36" i="1"/>
  <c r="AJ36" i="1"/>
  <c r="AK36" i="1"/>
  <c r="AB37" i="1"/>
  <c r="AC37" i="1"/>
  <c r="AL37" i="1" s="1"/>
  <c r="AD37" i="1"/>
  <c r="AE37" i="1"/>
  <c r="AF37" i="1"/>
  <c r="AG37" i="1"/>
  <c r="AH37" i="1"/>
  <c r="AI37" i="1"/>
  <c r="AJ37" i="1"/>
  <c r="AK37" i="1"/>
  <c r="AB38" i="1"/>
  <c r="AL38" i="1" s="1"/>
  <c r="AC38" i="1"/>
  <c r="AD38" i="1"/>
  <c r="AE38" i="1"/>
  <c r="AF38" i="1"/>
  <c r="AG38" i="1"/>
  <c r="AH38" i="1"/>
  <c r="AI38" i="1"/>
  <c r="AJ38" i="1"/>
  <c r="AK38" i="1"/>
  <c r="AB39" i="1"/>
  <c r="AC39" i="1"/>
  <c r="AD39" i="1"/>
  <c r="AE39" i="1"/>
  <c r="AF39" i="1"/>
  <c r="AG39" i="1"/>
  <c r="AH39" i="1"/>
  <c r="AI39" i="1"/>
  <c r="AJ39" i="1"/>
  <c r="AK39" i="1"/>
  <c r="AB40" i="1"/>
  <c r="AC40" i="1"/>
  <c r="AD40" i="1"/>
  <c r="AE40" i="1"/>
  <c r="AF40" i="1"/>
  <c r="AG40" i="1"/>
  <c r="AH40" i="1"/>
  <c r="AI40" i="1"/>
  <c r="AJ40" i="1"/>
  <c r="AK40" i="1"/>
  <c r="AB41" i="1"/>
  <c r="AC41" i="1"/>
  <c r="AD41" i="1"/>
  <c r="AE41" i="1"/>
  <c r="AF41" i="1"/>
  <c r="AG41" i="1"/>
  <c r="AH41" i="1"/>
  <c r="AI41" i="1"/>
  <c r="AJ41" i="1"/>
  <c r="AK41" i="1"/>
  <c r="AB42" i="1"/>
  <c r="AC42" i="1"/>
  <c r="AD42" i="1"/>
  <c r="AE42" i="1"/>
  <c r="AF42" i="1"/>
  <c r="AG42" i="1"/>
  <c r="AH42" i="1"/>
  <c r="AI42" i="1"/>
  <c r="AJ42" i="1"/>
  <c r="AK42" i="1"/>
  <c r="AL42" i="1"/>
  <c r="AB43" i="1"/>
  <c r="AC43" i="1"/>
  <c r="AD43" i="1"/>
  <c r="AE43" i="1"/>
  <c r="AF43" i="1"/>
  <c r="AG43" i="1"/>
  <c r="AH43" i="1"/>
  <c r="AI43" i="1"/>
  <c r="AJ43" i="1"/>
  <c r="AK43" i="1"/>
  <c r="AB44" i="1"/>
  <c r="AC44" i="1"/>
  <c r="AD44" i="1"/>
  <c r="AE44" i="1"/>
  <c r="AF44" i="1"/>
  <c r="AG44" i="1"/>
  <c r="AH44" i="1"/>
  <c r="AI44" i="1"/>
  <c r="AJ44" i="1"/>
  <c r="AK44" i="1"/>
  <c r="AB45" i="1"/>
  <c r="AC45" i="1"/>
  <c r="AD45" i="1"/>
  <c r="AE45" i="1"/>
  <c r="AF45" i="1"/>
  <c r="AG45" i="1"/>
  <c r="AH45" i="1"/>
  <c r="AI45" i="1"/>
  <c r="AJ45" i="1"/>
  <c r="AK45" i="1"/>
  <c r="AB46" i="1"/>
  <c r="AC46" i="1"/>
  <c r="AL46" i="1" s="1"/>
  <c r="AD46" i="1"/>
  <c r="AE46" i="1"/>
  <c r="AF46" i="1"/>
  <c r="AG46" i="1"/>
  <c r="AH46" i="1"/>
  <c r="AI46" i="1"/>
  <c r="AJ46" i="1"/>
  <c r="AK46" i="1"/>
  <c r="AB47" i="1"/>
  <c r="AC47" i="1"/>
  <c r="AD47" i="1"/>
  <c r="AE47" i="1"/>
  <c r="AF47" i="1"/>
  <c r="AG47" i="1"/>
  <c r="AH47" i="1"/>
  <c r="AI47" i="1"/>
  <c r="AJ47" i="1"/>
  <c r="AK47" i="1"/>
  <c r="AB48" i="1"/>
  <c r="AL48" i="1" s="1"/>
  <c r="AC48" i="1"/>
  <c r="AD48" i="1"/>
  <c r="AE48" i="1"/>
  <c r="AF48" i="1"/>
  <c r="AG48" i="1"/>
  <c r="AH48" i="1"/>
  <c r="AI48" i="1"/>
  <c r="AJ48" i="1"/>
  <c r="AK48" i="1"/>
  <c r="AB49" i="1"/>
  <c r="AC49" i="1"/>
  <c r="AD49" i="1"/>
  <c r="AE49" i="1"/>
  <c r="AF49" i="1"/>
  <c r="AG49" i="1"/>
  <c r="AH49" i="1"/>
  <c r="AI49" i="1"/>
  <c r="AJ49" i="1"/>
  <c r="AK49" i="1"/>
  <c r="AB50" i="1"/>
  <c r="AL50" i="1" s="1"/>
  <c r="AC50" i="1"/>
  <c r="AD50" i="1"/>
  <c r="AE50" i="1"/>
  <c r="AF50" i="1"/>
  <c r="AG50" i="1"/>
  <c r="AH50" i="1"/>
  <c r="AI50" i="1"/>
  <c r="AJ50" i="1"/>
  <c r="AK50" i="1"/>
  <c r="AB51" i="1"/>
  <c r="AC51" i="1"/>
  <c r="AD51" i="1"/>
  <c r="AE51" i="1"/>
  <c r="AF51" i="1"/>
  <c r="AG51" i="1"/>
  <c r="AH51" i="1"/>
  <c r="AI51" i="1"/>
  <c r="AJ51" i="1"/>
  <c r="AK51" i="1"/>
  <c r="AB52" i="1"/>
  <c r="AC52" i="1"/>
  <c r="AD52" i="1"/>
  <c r="AE52" i="1"/>
  <c r="AF52" i="1"/>
  <c r="AG52" i="1"/>
  <c r="AH52" i="1"/>
  <c r="AI52" i="1"/>
  <c r="AJ52" i="1"/>
  <c r="AK52" i="1"/>
  <c r="AB53" i="1"/>
  <c r="AC53" i="1"/>
  <c r="AD53" i="1"/>
  <c r="AE53" i="1"/>
  <c r="AF53" i="1"/>
  <c r="AG53" i="1"/>
  <c r="AH53" i="1"/>
  <c r="AI53" i="1"/>
  <c r="AJ53" i="1"/>
  <c r="AK53" i="1"/>
  <c r="AB54" i="1"/>
  <c r="AC54" i="1"/>
  <c r="AD54" i="1"/>
  <c r="AE54" i="1"/>
  <c r="AL54" i="1" s="1"/>
  <c r="AF54" i="1"/>
  <c r="AG54" i="1"/>
  <c r="AH54" i="1"/>
  <c r="AI54" i="1"/>
  <c r="AJ54" i="1"/>
  <c r="AK54" i="1"/>
  <c r="AB55" i="1"/>
  <c r="AL55" i="1" s="1"/>
  <c r="AC55" i="1"/>
  <c r="AD55" i="1"/>
  <c r="AE55" i="1"/>
  <c r="AF55" i="1"/>
  <c r="AG55" i="1"/>
  <c r="AH55" i="1"/>
  <c r="AI55" i="1"/>
  <c r="AJ55" i="1"/>
  <c r="AK55" i="1"/>
  <c r="AB56" i="1"/>
  <c r="AC56" i="1"/>
  <c r="AD56" i="1"/>
  <c r="AE56" i="1"/>
  <c r="AF56" i="1"/>
  <c r="AG56" i="1"/>
  <c r="AH56" i="1"/>
  <c r="AI56" i="1"/>
  <c r="AJ56" i="1"/>
  <c r="AK56" i="1"/>
  <c r="AB57" i="1"/>
  <c r="AC57" i="1"/>
  <c r="AD57" i="1"/>
  <c r="AE57" i="1"/>
  <c r="AF57" i="1"/>
  <c r="AG57" i="1"/>
  <c r="AH57" i="1"/>
  <c r="AI57" i="1"/>
  <c r="AJ57" i="1"/>
  <c r="AK57" i="1"/>
  <c r="AB58" i="1"/>
  <c r="AC58" i="1"/>
  <c r="AD58" i="1"/>
  <c r="AE58" i="1"/>
  <c r="AF58" i="1"/>
  <c r="AG58" i="1"/>
  <c r="AH58" i="1"/>
  <c r="AI58" i="1"/>
  <c r="AJ58" i="1"/>
  <c r="AK58" i="1"/>
  <c r="AL58" i="1"/>
  <c r="AB59" i="1"/>
  <c r="AC59" i="1"/>
  <c r="AD59" i="1"/>
  <c r="AE59" i="1"/>
  <c r="AF59" i="1"/>
  <c r="AG59" i="1"/>
  <c r="AH59" i="1"/>
  <c r="AI59" i="1"/>
  <c r="AJ59" i="1"/>
  <c r="AK59" i="1"/>
  <c r="AB60" i="1"/>
  <c r="AC60" i="1"/>
  <c r="AD60" i="1"/>
  <c r="AE60" i="1"/>
  <c r="AF60" i="1"/>
  <c r="AG60" i="1"/>
  <c r="AH60" i="1"/>
  <c r="AI60" i="1"/>
  <c r="AJ60" i="1"/>
  <c r="AK60" i="1"/>
  <c r="AB61" i="1"/>
  <c r="AC61" i="1"/>
  <c r="AD61" i="1"/>
  <c r="AE61" i="1"/>
  <c r="AF61" i="1"/>
  <c r="AG61" i="1"/>
  <c r="AH61" i="1"/>
  <c r="AI61" i="1"/>
  <c r="AJ61" i="1"/>
  <c r="AK61" i="1"/>
  <c r="AB62" i="1"/>
  <c r="AC62" i="1"/>
  <c r="AL62" i="1" s="1"/>
  <c r="AD62" i="1"/>
  <c r="AE62" i="1"/>
  <c r="AF62" i="1"/>
  <c r="AG62" i="1"/>
  <c r="AH62" i="1"/>
  <c r="AI62" i="1"/>
  <c r="AJ62" i="1"/>
  <c r="AK62" i="1"/>
  <c r="AB63" i="1"/>
  <c r="AC63" i="1"/>
  <c r="AD63" i="1"/>
  <c r="AE63" i="1"/>
  <c r="AF63" i="1"/>
  <c r="AG63" i="1"/>
  <c r="AH63" i="1"/>
  <c r="AI63" i="1"/>
  <c r="AJ63" i="1"/>
  <c r="AK63" i="1"/>
  <c r="AB64" i="1"/>
  <c r="AL64" i="1" s="1"/>
  <c r="AC64" i="1"/>
  <c r="AD64" i="1"/>
  <c r="AE64" i="1"/>
  <c r="AF64" i="1"/>
  <c r="AG64" i="1"/>
  <c r="AH64" i="1"/>
  <c r="AI64" i="1"/>
  <c r="AJ64" i="1"/>
  <c r="AK64" i="1"/>
  <c r="AB65" i="1"/>
  <c r="AC65" i="1"/>
  <c r="AD65" i="1"/>
  <c r="AE65" i="1"/>
  <c r="AF65" i="1"/>
  <c r="AG65" i="1"/>
  <c r="AH65" i="1"/>
  <c r="AI65" i="1"/>
  <c r="AJ65" i="1"/>
  <c r="AK65" i="1"/>
  <c r="AB66" i="1"/>
  <c r="AL66" i="1" s="1"/>
  <c r="AC66" i="1"/>
  <c r="AD66" i="1"/>
  <c r="AE66" i="1"/>
  <c r="AF66" i="1"/>
  <c r="AG66" i="1"/>
  <c r="AH66" i="1"/>
  <c r="AI66" i="1"/>
  <c r="AJ66" i="1"/>
  <c r="AK66" i="1"/>
  <c r="AB67" i="1"/>
  <c r="AC67" i="1"/>
  <c r="AD67" i="1"/>
  <c r="AE67" i="1"/>
  <c r="AF67" i="1"/>
  <c r="AG67" i="1"/>
  <c r="AH67" i="1"/>
  <c r="AI67" i="1"/>
  <c r="AJ67" i="1"/>
  <c r="AK67" i="1"/>
  <c r="AB68" i="1"/>
  <c r="AC68" i="1"/>
  <c r="AD68" i="1"/>
  <c r="AE68" i="1"/>
  <c r="AF68" i="1"/>
  <c r="AG68" i="1"/>
  <c r="AH68" i="1"/>
  <c r="AI68" i="1"/>
  <c r="AJ68" i="1"/>
  <c r="AK68" i="1"/>
  <c r="AB69" i="1"/>
  <c r="AC69" i="1"/>
  <c r="AL69" i="1" s="1"/>
  <c r="AD69" i="1"/>
  <c r="AE69" i="1"/>
  <c r="AF69" i="1"/>
  <c r="AG69" i="1"/>
  <c r="AH69" i="1"/>
  <c r="AI69" i="1"/>
  <c r="AJ69" i="1"/>
  <c r="AK69" i="1"/>
  <c r="AB70" i="1"/>
  <c r="AL70" i="1" s="1"/>
  <c r="AC70" i="1"/>
  <c r="AD70" i="1"/>
  <c r="AE70" i="1"/>
  <c r="AF70" i="1"/>
  <c r="AG70" i="1"/>
  <c r="AH70" i="1"/>
  <c r="AI70" i="1"/>
  <c r="AJ70" i="1"/>
  <c r="AK70" i="1"/>
  <c r="AB71" i="1"/>
  <c r="AL71" i="1" s="1"/>
  <c r="AC71" i="1"/>
  <c r="AD71" i="1"/>
  <c r="AE71" i="1"/>
  <c r="AF71" i="1"/>
  <c r="AG71" i="1"/>
  <c r="AH71" i="1"/>
  <c r="AI71" i="1"/>
  <c r="AJ71" i="1"/>
  <c r="AK71" i="1"/>
  <c r="AB72" i="1"/>
  <c r="AC72" i="1"/>
  <c r="AD72" i="1"/>
  <c r="AE72" i="1"/>
  <c r="AF72" i="1"/>
  <c r="AG72" i="1"/>
  <c r="AH72" i="1"/>
  <c r="AI72" i="1"/>
  <c r="AJ72" i="1"/>
  <c r="AK72" i="1"/>
  <c r="AB73" i="1"/>
  <c r="AC73" i="1"/>
  <c r="AD73" i="1"/>
  <c r="AE73" i="1"/>
  <c r="AF73" i="1"/>
  <c r="AG73" i="1"/>
  <c r="AH73" i="1"/>
  <c r="AI73" i="1"/>
  <c r="AJ73" i="1"/>
  <c r="AK73" i="1"/>
  <c r="AB74" i="1"/>
  <c r="AC74" i="1"/>
  <c r="AD74" i="1"/>
  <c r="AE74" i="1"/>
  <c r="AF74" i="1"/>
  <c r="AG74" i="1"/>
  <c r="AH74" i="1"/>
  <c r="AI74" i="1"/>
  <c r="AJ74" i="1"/>
  <c r="AK74" i="1"/>
  <c r="AL74" i="1"/>
  <c r="AB75" i="1"/>
  <c r="AC75" i="1"/>
  <c r="AD75" i="1"/>
  <c r="AE75" i="1"/>
  <c r="AF75" i="1"/>
  <c r="AG75" i="1"/>
  <c r="AH75" i="1"/>
  <c r="AI75" i="1"/>
  <c r="AJ75" i="1"/>
  <c r="AK75" i="1"/>
  <c r="AB76" i="1"/>
  <c r="AC76" i="1"/>
  <c r="AD76" i="1"/>
  <c r="AE76" i="1"/>
  <c r="AF76" i="1"/>
  <c r="AG76" i="1"/>
  <c r="AH76" i="1"/>
  <c r="AI76" i="1"/>
  <c r="AJ76" i="1"/>
  <c r="AK76" i="1"/>
  <c r="AB77" i="1"/>
  <c r="AC77" i="1"/>
  <c r="AD77" i="1"/>
  <c r="AE77" i="1"/>
  <c r="AF77" i="1"/>
  <c r="AG77" i="1"/>
  <c r="AH77" i="1"/>
  <c r="AI77" i="1"/>
  <c r="AJ77" i="1"/>
  <c r="AK77" i="1"/>
  <c r="AB78" i="1"/>
  <c r="AC78" i="1"/>
  <c r="AL78" i="1" s="1"/>
  <c r="AD78" i="1"/>
  <c r="AE78" i="1"/>
  <c r="AF78" i="1"/>
  <c r="AG78" i="1"/>
  <c r="AH78" i="1"/>
  <c r="AI78" i="1"/>
  <c r="AJ78" i="1"/>
  <c r="AK78" i="1"/>
  <c r="AB79" i="1"/>
  <c r="AC79" i="1"/>
  <c r="AD79" i="1"/>
  <c r="AE79" i="1"/>
  <c r="AF79" i="1"/>
  <c r="AG79" i="1"/>
  <c r="AH79" i="1"/>
  <c r="AI79" i="1"/>
  <c r="AJ79" i="1"/>
  <c r="AK79" i="1"/>
  <c r="AB80" i="1"/>
  <c r="AL80" i="1" s="1"/>
  <c r="AC80" i="1"/>
  <c r="AD80" i="1"/>
  <c r="AE80" i="1"/>
  <c r="AF80" i="1"/>
  <c r="AG80" i="1"/>
  <c r="AH80" i="1"/>
  <c r="AI80" i="1"/>
  <c r="AJ80" i="1"/>
  <c r="AK80" i="1"/>
  <c r="AB81" i="1"/>
  <c r="AC81" i="1"/>
  <c r="AD81" i="1"/>
  <c r="AE81" i="1"/>
  <c r="AF81" i="1"/>
  <c r="AG81" i="1"/>
  <c r="AH81" i="1"/>
  <c r="AI81" i="1"/>
  <c r="AJ81" i="1"/>
  <c r="AK81" i="1"/>
  <c r="AB82" i="1"/>
  <c r="AL82" i="1" s="1"/>
  <c r="AC82" i="1"/>
  <c r="AD82" i="1"/>
  <c r="AE82" i="1"/>
  <c r="AF82" i="1"/>
  <c r="AG82" i="1"/>
  <c r="AH82" i="1"/>
  <c r="AI82" i="1"/>
  <c r="AJ82" i="1"/>
  <c r="AK82" i="1"/>
  <c r="AB83" i="1"/>
  <c r="AC83" i="1"/>
  <c r="AD83" i="1"/>
  <c r="AE83" i="1"/>
  <c r="AF83" i="1"/>
  <c r="AG83" i="1"/>
  <c r="AH83" i="1"/>
  <c r="AI83" i="1"/>
  <c r="AJ83" i="1"/>
  <c r="AK83" i="1"/>
  <c r="AB84" i="1"/>
  <c r="AC84" i="1"/>
  <c r="AD84" i="1"/>
  <c r="AE84" i="1"/>
  <c r="AF84" i="1"/>
  <c r="AG84" i="1"/>
  <c r="AH84" i="1"/>
  <c r="AI84" i="1"/>
  <c r="AJ84" i="1"/>
  <c r="AK84" i="1"/>
  <c r="AB85" i="1"/>
  <c r="AC85" i="1"/>
  <c r="AL85" i="1" s="1"/>
  <c r="AD85" i="1"/>
  <c r="AE85" i="1"/>
  <c r="AF85" i="1"/>
  <c r="AG85" i="1"/>
  <c r="AH85" i="1"/>
  <c r="AI85" i="1"/>
  <c r="AJ85" i="1"/>
  <c r="AK85" i="1"/>
  <c r="AB86" i="1"/>
  <c r="AC86" i="1"/>
  <c r="AD86" i="1"/>
  <c r="AE86" i="1"/>
  <c r="AL86" i="1" s="1"/>
  <c r="AF86" i="1"/>
  <c r="AG86" i="1"/>
  <c r="AH86" i="1"/>
  <c r="AI86" i="1"/>
  <c r="AJ86" i="1"/>
  <c r="AK86" i="1"/>
  <c r="AB87" i="1"/>
  <c r="AL87" i="1" s="1"/>
  <c r="AC87" i="1"/>
  <c r="AD87" i="1"/>
  <c r="AE87" i="1"/>
  <c r="AF87" i="1"/>
  <c r="AG87" i="1"/>
  <c r="AH87" i="1"/>
  <c r="AI87" i="1"/>
  <c r="AJ87" i="1"/>
  <c r="AK87" i="1"/>
  <c r="AB88" i="1"/>
  <c r="AC88" i="1"/>
  <c r="AD88" i="1"/>
  <c r="AE88" i="1"/>
  <c r="AF88" i="1"/>
  <c r="AG88" i="1"/>
  <c r="AH88" i="1"/>
  <c r="AI88" i="1"/>
  <c r="AJ88" i="1"/>
  <c r="AK88" i="1"/>
  <c r="AB89" i="1"/>
  <c r="AC89" i="1"/>
  <c r="AD89" i="1"/>
  <c r="AE89" i="1"/>
  <c r="AF89" i="1"/>
  <c r="AG89" i="1"/>
  <c r="AH89" i="1"/>
  <c r="AI89" i="1"/>
  <c r="AJ89" i="1"/>
  <c r="AK89" i="1"/>
  <c r="AB90" i="1"/>
  <c r="AC90" i="1"/>
  <c r="AD90" i="1"/>
  <c r="AE90" i="1"/>
  <c r="AF90" i="1"/>
  <c r="AG90" i="1"/>
  <c r="AH90" i="1"/>
  <c r="AI90" i="1"/>
  <c r="AJ90" i="1"/>
  <c r="AK90" i="1"/>
  <c r="AL90" i="1"/>
  <c r="AB91" i="1"/>
  <c r="AC91" i="1"/>
  <c r="AD91" i="1"/>
  <c r="AE91" i="1"/>
  <c r="AF91" i="1"/>
  <c r="AG91" i="1"/>
  <c r="AH91" i="1"/>
  <c r="AI91" i="1"/>
  <c r="AJ91" i="1"/>
  <c r="AK91" i="1"/>
  <c r="AB92" i="1"/>
  <c r="AC92" i="1"/>
  <c r="AD92" i="1"/>
  <c r="AE92" i="1"/>
  <c r="AF92" i="1"/>
  <c r="AG92" i="1"/>
  <c r="AH92" i="1"/>
  <c r="AI92" i="1"/>
  <c r="AJ92" i="1"/>
  <c r="AK92" i="1"/>
  <c r="AB93" i="1"/>
  <c r="AC93" i="1"/>
  <c r="AD93" i="1"/>
  <c r="AE93" i="1"/>
  <c r="AF93" i="1"/>
  <c r="AG93" i="1"/>
  <c r="AH93" i="1"/>
  <c r="AI93" i="1"/>
  <c r="AJ93" i="1"/>
  <c r="AK93" i="1"/>
  <c r="AB94" i="1"/>
  <c r="AC94" i="1"/>
  <c r="AL94" i="1" s="1"/>
  <c r="AD94" i="1"/>
  <c r="AE94" i="1"/>
  <c r="AF94" i="1"/>
  <c r="AG94" i="1"/>
  <c r="AH94" i="1"/>
  <c r="AI94" i="1"/>
  <c r="AJ94" i="1"/>
  <c r="AK94" i="1"/>
  <c r="AB95" i="1"/>
  <c r="AC95" i="1"/>
  <c r="AD95" i="1"/>
  <c r="AE95" i="1"/>
  <c r="AF95" i="1"/>
  <c r="AG95" i="1"/>
  <c r="AH95" i="1"/>
  <c r="AI95" i="1"/>
  <c r="AJ95" i="1"/>
  <c r="AK95" i="1"/>
  <c r="AB96" i="1"/>
  <c r="AL96" i="1" s="1"/>
  <c r="AC96" i="1"/>
  <c r="AD96" i="1"/>
  <c r="AE96" i="1"/>
  <c r="AF96" i="1"/>
  <c r="AG96" i="1"/>
  <c r="AH96" i="1"/>
  <c r="AI96" i="1"/>
  <c r="AJ96" i="1"/>
  <c r="AK96" i="1"/>
  <c r="AB97" i="1"/>
  <c r="AC97" i="1"/>
  <c r="AD97" i="1"/>
  <c r="AE97" i="1"/>
  <c r="AF97" i="1"/>
  <c r="AG97" i="1"/>
  <c r="AH97" i="1"/>
  <c r="AI97" i="1"/>
  <c r="AJ97" i="1"/>
  <c r="AK97" i="1"/>
  <c r="AB98" i="1"/>
  <c r="AL98" i="1" s="1"/>
  <c r="AC98" i="1"/>
  <c r="AD98" i="1"/>
  <c r="AE98" i="1"/>
  <c r="AF98" i="1"/>
  <c r="AG98" i="1"/>
  <c r="AH98" i="1"/>
  <c r="AI98" i="1"/>
  <c r="AJ98" i="1"/>
  <c r="AK98" i="1"/>
  <c r="AB99" i="1"/>
  <c r="AC99" i="1"/>
  <c r="AD99" i="1"/>
  <c r="AE99" i="1"/>
  <c r="AF99" i="1"/>
  <c r="AG99" i="1"/>
  <c r="AH99" i="1"/>
  <c r="AI99" i="1"/>
  <c r="AJ99" i="1"/>
  <c r="AK99" i="1"/>
  <c r="AB100" i="1"/>
  <c r="AC100" i="1"/>
  <c r="AD100" i="1"/>
  <c r="AE100" i="1"/>
  <c r="AF100" i="1"/>
  <c r="AG100" i="1"/>
  <c r="AH100" i="1"/>
  <c r="AI100" i="1"/>
  <c r="AJ100" i="1"/>
  <c r="AK100" i="1"/>
  <c r="AB101" i="1"/>
  <c r="AC101" i="1"/>
  <c r="AL101" i="1" s="1"/>
  <c r="AD101" i="1"/>
  <c r="AE101" i="1"/>
  <c r="AF101" i="1"/>
  <c r="AG101" i="1"/>
  <c r="AH101" i="1"/>
  <c r="AI101" i="1"/>
  <c r="AJ101" i="1"/>
  <c r="AK101" i="1"/>
  <c r="AB102" i="1"/>
  <c r="AL102" i="1" s="1"/>
  <c r="AC102" i="1"/>
  <c r="AD102" i="1"/>
  <c r="AE102" i="1"/>
  <c r="AF102" i="1"/>
  <c r="AG102" i="1"/>
  <c r="AH102" i="1"/>
  <c r="AI102" i="1"/>
  <c r="AJ102" i="1"/>
  <c r="AK102" i="1"/>
  <c r="AB103" i="1"/>
  <c r="AC103" i="1"/>
  <c r="AD103" i="1"/>
  <c r="AE103" i="1"/>
  <c r="AF103" i="1"/>
  <c r="AG103" i="1"/>
  <c r="AH103" i="1"/>
  <c r="AI103" i="1"/>
  <c r="AJ103" i="1"/>
  <c r="AK103" i="1"/>
  <c r="AB104" i="1"/>
  <c r="AC104" i="1"/>
  <c r="AD104" i="1"/>
  <c r="AE104" i="1"/>
  <c r="AF104" i="1"/>
  <c r="AG104" i="1"/>
  <c r="AH104" i="1"/>
  <c r="AI104" i="1"/>
  <c r="AJ104" i="1"/>
  <c r="AK104" i="1"/>
  <c r="AB105" i="1"/>
  <c r="AC105" i="1"/>
  <c r="AD105" i="1"/>
  <c r="AE105" i="1"/>
  <c r="AF105" i="1"/>
  <c r="AG105" i="1"/>
  <c r="AH105" i="1"/>
  <c r="AI105" i="1"/>
  <c r="AJ105" i="1"/>
  <c r="AK105" i="1"/>
  <c r="AB106" i="1"/>
  <c r="AC106" i="1"/>
  <c r="AD106" i="1"/>
  <c r="AE106" i="1"/>
  <c r="AF106" i="1"/>
  <c r="AG106" i="1"/>
  <c r="AH106" i="1"/>
  <c r="AI106" i="1"/>
  <c r="AJ106" i="1"/>
  <c r="AK106" i="1"/>
  <c r="AL106" i="1"/>
  <c r="AB107" i="1"/>
  <c r="AC107" i="1"/>
  <c r="AD107" i="1"/>
  <c r="AE107" i="1"/>
  <c r="AF107" i="1"/>
  <c r="AG107" i="1"/>
  <c r="AH107" i="1"/>
  <c r="AI107" i="1"/>
  <c r="AJ107" i="1"/>
  <c r="AK107" i="1"/>
  <c r="AB108" i="1"/>
  <c r="AC108" i="1"/>
  <c r="AD108" i="1"/>
  <c r="AE108" i="1"/>
  <c r="AF108" i="1"/>
  <c r="AG108" i="1"/>
  <c r="AH108" i="1"/>
  <c r="AI108" i="1"/>
  <c r="AJ108" i="1"/>
  <c r="AK108" i="1"/>
  <c r="AB109" i="1"/>
  <c r="AC109" i="1"/>
  <c r="AD109" i="1"/>
  <c r="AE109" i="1"/>
  <c r="AF109" i="1"/>
  <c r="AG109" i="1"/>
  <c r="AH109" i="1"/>
  <c r="AI109" i="1"/>
  <c r="AJ109" i="1"/>
  <c r="AK109" i="1"/>
  <c r="AB110" i="1"/>
  <c r="AC110" i="1"/>
  <c r="AL110" i="1" s="1"/>
  <c r="AD110" i="1"/>
  <c r="AE110" i="1"/>
  <c r="AF110" i="1"/>
  <c r="AG110" i="1"/>
  <c r="AH110" i="1"/>
  <c r="AI110" i="1"/>
  <c r="AJ110" i="1"/>
  <c r="AK110" i="1"/>
  <c r="AB111" i="1"/>
  <c r="AC111" i="1"/>
  <c r="AD111" i="1"/>
  <c r="AE111" i="1"/>
  <c r="AF111" i="1"/>
  <c r="AG111" i="1"/>
  <c r="AH111" i="1"/>
  <c r="AI111" i="1"/>
  <c r="AJ111" i="1"/>
  <c r="AK111" i="1"/>
  <c r="AB112" i="1"/>
  <c r="AL112" i="1" s="1"/>
  <c r="AC112" i="1"/>
  <c r="AD112" i="1"/>
  <c r="AE112" i="1"/>
  <c r="AF112" i="1"/>
  <c r="AG112" i="1"/>
  <c r="AH112" i="1"/>
  <c r="AI112" i="1"/>
  <c r="AJ112" i="1"/>
  <c r="AK112" i="1"/>
  <c r="AB113" i="1"/>
  <c r="AC113" i="1"/>
  <c r="AD113" i="1"/>
  <c r="AE113" i="1"/>
  <c r="AF113" i="1"/>
  <c r="AG113" i="1"/>
  <c r="AH113" i="1"/>
  <c r="AI113" i="1"/>
  <c r="AJ113" i="1"/>
  <c r="AK113" i="1"/>
  <c r="AB114" i="1"/>
  <c r="AL114" i="1" s="1"/>
  <c r="AC114" i="1"/>
  <c r="AD114" i="1"/>
  <c r="AE114" i="1"/>
  <c r="AF114" i="1"/>
  <c r="AG114" i="1"/>
  <c r="AH114" i="1"/>
  <c r="AI114" i="1"/>
  <c r="AJ114" i="1"/>
  <c r="AK114" i="1"/>
  <c r="AB115" i="1"/>
  <c r="AC115" i="1"/>
  <c r="AD115" i="1"/>
  <c r="AE115" i="1"/>
  <c r="AF115" i="1"/>
  <c r="AG115" i="1"/>
  <c r="AH115" i="1"/>
  <c r="AI115" i="1"/>
  <c r="AJ115" i="1"/>
  <c r="AK115" i="1"/>
  <c r="AB116" i="1"/>
  <c r="AC116" i="1"/>
  <c r="AD116" i="1"/>
  <c r="AE116" i="1"/>
  <c r="AF116" i="1"/>
  <c r="AG116" i="1"/>
  <c r="AH116" i="1"/>
  <c r="AI116" i="1"/>
  <c r="AJ116" i="1"/>
  <c r="AK116" i="1"/>
  <c r="AB117" i="1"/>
  <c r="AC117" i="1"/>
  <c r="AL117" i="1" s="1"/>
  <c r="AD117" i="1"/>
  <c r="AE117" i="1"/>
  <c r="AF117" i="1"/>
  <c r="AG117" i="1"/>
  <c r="AH117" i="1"/>
  <c r="AI117" i="1"/>
  <c r="AJ117" i="1"/>
  <c r="AK117" i="1"/>
  <c r="AB118" i="1"/>
  <c r="AL118" i="1" s="1"/>
  <c r="AC118" i="1"/>
  <c r="AD118" i="1"/>
  <c r="AE118" i="1"/>
  <c r="AF118" i="1"/>
  <c r="AG118" i="1"/>
  <c r="AH118" i="1"/>
  <c r="AI118" i="1"/>
  <c r="AJ118" i="1"/>
  <c r="AK118" i="1"/>
  <c r="AB119" i="1"/>
  <c r="AL119" i="1" s="1"/>
  <c r="AC119" i="1"/>
  <c r="AD119" i="1"/>
  <c r="AE119" i="1"/>
  <c r="AF119" i="1"/>
  <c r="AG119" i="1"/>
  <c r="AH119" i="1"/>
  <c r="AI119" i="1"/>
  <c r="AJ119" i="1"/>
  <c r="AK119" i="1"/>
  <c r="AB120" i="1"/>
  <c r="AC120" i="1"/>
  <c r="AD120" i="1"/>
  <c r="AE120" i="1"/>
  <c r="AF120" i="1"/>
  <c r="AG120" i="1"/>
  <c r="AH120" i="1"/>
  <c r="AI120" i="1"/>
  <c r="AJ120" i="1"/>
  <c r="AK120" i="1"/>
  <c r="AB121" i="1"/>
  <c r="AC121" i="1"/>
  <c r="AD121" i="1"/>
  <c r="AE121" i="1"/>
  <c r="AF121" i="1"/>
  <c r="AG121" i="1"/>
  <c r="AH121" i="1"/>
  <c r="AI121" i="1"/>
  <c r="AJ121" i="1"/>
  <c r="AK121" i="1"/>
  <c r="AB122" i="1"/>
  <c r="AC122" i="1"/>
  <c r="AD122" i="1"/>
  <c r="AE122" i="1"/>
  <c r="AF122" i="1"/>
  <c r="AG122" i="1"/>
  <c r="AH122" i="1"/>
  <c r="AI122" i="1"/>
  <c r="AJ122" i="1"/>
  <c r="AK122" i="1"/>
  <c r="AL122" i="1"/>
  <c r="AB123" i="1"/>
  <c r="AC123" i="1"/>
  <c r="AD123" i="1"/>
  <c r="AE123" i="1"/>
  <c r="AF123" i="1"/>
  <c r="AG123" i="1"/>
  <c r="AH123" i="1"/>
  <c r="AI123" i="1"/>
  <c r="AJ123" i="1"/>
  <c r="AK123" i="1"/>
  <c r="AB124" i="1"/>
  <c r="AC124" i="1"/>
  <c r="AD124" i="1"/>
  <c r="AE124" i="1"/>
  <c r="AF124" i="1"/>
  <c r="AG124" i="1"/>
  <c r="AH124" i="1"/>
  <c r="AI124" i="1"/>
  <c r="AJ124" i="1"/>
  <c r="AK124" i="1"/>
  <c r="AB125" i="1"/>
  <c r="AC125" i="1"/>
  <c r="AD125" i="1"/>
  <c r="AE125" i="1"/>
  <c r="AF125" i="1"/>
  <c r="AG125" i="1"/>
  <c r="AH125" i="1"/>
  <c r="AI125" i="1"/>
  <c r="AJ125" i="1"/>
  <c r="AK125" i="1"/>
  <c r="AB126" i="1"/>
  <c r="AC126" i="1"/>
  <c r="AL126" i="1" s="1"/>
  <c r="AD126" i="1"/>
  <c r="AE126" i="1"/>
  <c r="AF126" i="1"/>
  <c r="AG126" i="1"/>
  <c r="AH126" i="1"/>
  <c r="AI126" i="1"/>
  <c r="AJ126" i="1"/>
  <c r="AK126" i="1"/>
  <c r="AB127" i="1"/>
  <c r="AC127" i="1"/>
  <c r="AD127" i="1"/>
  <c r="AE127" i="1"/>
  <c r="AF127" i="1"/>
  <c r="AG127" i="1"/>
  <c r="AH127" i="1"/>
  <c r="AI127" i="1"/>
  <c r="AJ127" i="1"/>
  <c r="AK127" i="1"/>
  <c r="AB128" i="1"/>
  <c r="AL128" i="1" s="1"/>
  <c r="AC128" i="1"/>
  <c r="AD128" i="1"/>
  <c r="AE128" i="1"/>
  <c r="AF128" i="1"/>
  <c r="AG128" i="1"/>
  <c r="AH128" i="1"/>
  <c r="AI128" i="1"/>
  <c r="AJ128" i="1"/>
  <c r="AK128" i="1"/>
  <c r="AB129" i="1"/>
  <c r="AC129" i="1"/>
  <c r="AD129" i="1"/>
  <c r="AE129" i="1"/>
  <c r="AF129" i="1"/>
  <c r="AG129" i="1"/>
  <c r="AH129" i="1"/>
  <c r="AI129" i="1"/>
  <c r="AJ129" i="1"/>
  <c r="AK129" i="1"/>
  <c r="AB130" i="1"/>
  <c r="AL130" i="1" s="1"/>
  <c r="AC130" i="1"/>
  <c r="AD130" i="1"/>
  <c r="AE130" i="1"/>
  <c r="AF130" i="1"/>
  <c r="AG130" i="1"/>
  <c r="AH130" i="1"/>
  <c r="AI130" i="1"/>
  <c r="AJ130" i="1"/>
  <c r="AK130" i="1"/>
  <c r="AB131" i="1"/>
  <c r="AC131" i="1"/>
  <c r="AD131" i="1"/>
  <c r="AE131" i="1"/>
  <c r="AF131" i="1"/>
  <c r="AG131" i="1"/>
  <c r="AH131" i="1"/>
  <c r="AI131" i="1"/>
  <c r="AJ131" i="1"/>
  <c r="AK131" i="1"/>
  <c r="AB132" i="1"/>
  <c r="AC132" i="1"/>
  <c r="AD132" i="1"/>
  <c r="AE132" i="1"/>
  <c r="AF132" i="1"/>
  <c r="AG132" i="1"/>
  <c r="AH132" i="1"/>
  <c r="AI132" i="1"/>
  <c r="AJ132" i="1"/>
  <c r="AK132" i="1"/>
  <c r="AB133" i="1"/>
  <c r="AC133" i="1"/>
  <c r="AL133" i="1" s="1"/>
  <c r="AD133" i="1"/>
  <c r="AE133" i="1"/>
  <c r="AF133" i="1"/>
  <c r="AG133" i="1"/>
  <c r="AH133" i="1"/>
  <c r="AI133" i="1"/>
  <c r="AJ133" i="1"/>
  <c r="AK133" i="1"/>
  <c r="AB134" i="1"/>
  <c r="AL134" i="1" s="1"/>
  <c r="AC134" i="1"/>
  <c r="AD134" i="1"/>
  <c r="AE134" i="1"/>
  <c r="AF134" i="1"/>
  <c r="AG134" i="1"/>
  <c r="AH134" i="1"/>
  <c r="AI134" i="1"/>
  <c r="AJ134" i="1"/>
  <c r="AK134" i="1"/>
  <c r="AB135" i="1"/>
  <c r="AL135" i="1" s="1"/>
  <c r="AC135" i="1"/>
  <c r="AD135" i="1"/>
  <c r="AE135" i="1"/>
  <c r="AF135" i="1"/>
  <c r="AG135" i="1"/>
  <c r="AH135" i="1"/>
  <c r="AI135" i="1"/>
  <c r="AJ135" i="1"/>
  <c r="AK135" i="1"/>
  <c r="AB136" i="1"/>
  <c r="AC136" i="1"/>
  <c r="AD136" i="1"/>
  <c r="AE136" i="1"/>
  <c r="AF136" i="1"/>
  <c r="AG136" i="1"/>
  <c r="AH136" i="1"/>
  <c r="AI136" i="1"/>
  <c r="AJ136" i="1"/>
  <c r="AK136" i="1"/>
  <c r="AB137" i="1"/>
  <c r="AC137" i="1"/>
  <c r="AD137" i="1"/>
  <c r="AE137" i="1"/>
  <c r="AF137" i="1"/>
  <c r="AG137" i="1"/>
  <c r="AH137" i="1"/>
  <c r="AI137" i="1"/>
  <c r="AJ137" i="1"/>
  <c r="AK137" i="1"/>
  <c r="AB138" i="1"/>
  <c r="AC138" i="1"/>
  <c r="AD138" i="1"/>
  <c r="AE138" i="1"/>
  <c r="AF138" i="1"/>
  <c r="AG138" i="1"/>
  <c r="AH138" i="1"/>
  <c r="AI138" i="1"/>
  <c r="AJ138" i="1"/>
  <c r="AK138" i="1"/>
  <c r="AL138" i="1"/>
  <c r="AB139" i="1"/>
  <c r="AC139" i="1"/>
  <c r="AD139" i="1"/>
  <c r="AE139" i="1"/>
  <c r="AF139" i="1"/>
  <c r="AG139" i="1"/>
  <c r="AH139" i="1"/>
  <c r="AI139" i="1"/>
  <c r="AJ139" i="1"/>
  <c r="AK139" i="1"/>
  <c r="AB140" i="1"/>
  <c r="AC140" i="1"/>
  <c r="AD140" i="1"/>
  <c r="AE140" i="1"/>
  <c r="AF140" i="1"/>
  <c r="AG140" i="1"/>
  <c r="AH140" i="1"/>
  <c r="AI140" i="1"/>
  <c r="AJ140" i="1"/>
  <c r="AK140" i="1"/>
  <c r="AB141" i="1"/>
  <c r="AC141" i="1"/>
  <c r="AD141" i="1"/>
  <c r="AE141" i="1"/>
  <c r="AF141" i="1"/>
  <c r="AG141" i="1"/>
  <c r="AH141" i="1"/>
  <c r="AI141" i="1"/>
  <c r="AJ141" i="1"/>
  <c r="AK141" i="1"/>
  <c r="AB142" i="1"/>
  <c r="AC142" i="1"/>
  <c r="AL142" i="1" s="1"/>
  <c r="AD142" i="1"/>
  <c r="AE142" i="1"/>
  <c r="AF142" i="1"/>
  <c r="AG142" i="1"/>
  <c r="AH142" i="1"/>
  <c r="AI142" i="1"/>
  <c r="AJ142" i="1"/>
  <c r="AK142" i="1"/>
  <c r="AB143" i="1"/>
  <c r="AC143" i="1"/>
  <c r="AD143" i="1"/>
  <c r="AE143" i="1"/>
  <c r="AF143" i="1"/>
  <c r="AG143" i="1"/>
  <c r="AH143" i="1"/>
  <c r="AI143" i="1"/>
  <c r="AJ143" i="1"/>
  <c r="AK143" i="1"/>
  <c r="AB144" i="1"/>
  <c r="AL144" i="1" s="1"/>
  <c r="AC144" i="1"/>
  <c r="AD144" i="1"/>
  <c r="AE144" i="1"/>
  <c r="AF144" i="1"/>
  <c r="AG144" i="1"/>
  <c r="AH144" i="1"/>
  <c r="AI144" i="1"/>
  <c r="AJ144" i="1"/>
  <c r="AK144" i="1"/>
  <c r="AB145" i="1"/>
  <c r="AC145" i="1"/>
  <c r="AD145" i="1"/>
  <c r="AE145" i="1"/>
  <c r="AF145" i="1"/>
  <c r="AG145" i="1"/>
  <c r="AH145" i="1"/>
  <c r="AI145" i="1"/>
  <c r="AJ145" i="1"/>
  <c r="AK145" i="1"/>
  <c r="AB146" i="1"/>
  <c r="AL146" i="1" s="1"/>
  <c r="AC146" i="1"/>
  <c r="AD146" i="1"/>
  <c r="AE146" i="1"/>
  <c r="AF146" i="1"/>
  <c r="AG146" i="1"/>
  <c r="AH146" i="1"/>
  <c r="AI146" i="1"/>
  <c r="AJ146" i="1"/>
  <c r="AK146" i="1"/>
  <c r="AB147" i="1"/>
  <c r="AC147" i="1"/>
  <c r="AD147" i="1"/>
  <c r="AE147" i="1"/>
  <c r="AF147" i="1"/>
  <c r="AG147" i="1"/>
  <c r="AH147" i="1"/>
  <c r="AI147" i="1"/>
  <c r="AJ147" i="1"/>
  <c r="AK147" i="1"/>
  <c r="AB148" i="1"/>
  <c r="AC148" i="1"/>
  <c r="AD148" i="1"/>
  <c r="AE148" i="1"/>
  <c r="AF148" i="1"/>
  <c r="AG148" i="1"/>
  <c r="AH148" i="1"/>
  <c r="AI148" i="1"/>
  <c r="AJ148" i="1"/>
  <c r="AK148" i="1"/>
  <c r="AB149" i="1"/>
  <c r="AC149" i="1"/>
  <c r="AL149" i="1" s="1"/>
  <c r="AD149" i="1"/>
  <c r="AE149" i="1"/>
  <c r="AF149" i="1"/>
  <c r="AG149" i="1"/>
  <c r="AH149" i="1"/>
  <c r="AI149" i="1"/>
  <c r="AJ149" i="1"/>
  <c r="AK149" i="1"/>
  <c r="AB150" i="1"/>
  <c r="AL150" i="1" s="1"/>
  <c r="AC150" i="1"/>
  <c r="AD150" i="1"/>
  <c r="AE150" i="1"/>
  <c r="AF150" i="1"/>
  <c r="AG150" i="1"/>
  <c r="AH150" i="1"/>
  <c r="AI150" i="1"/>
  <c r="AJ150" i="1"/>
  <c r="AK150" i="1"/>
  <c r="AB151" i="1"/>
  <c r="AL151" i="1" s="1"/>
  <c r="AC151" i="1"/>
  <c r="AD151" i="1"/>
  <c r="AE151" i="1"/>
  <c r="AF151" i="1"/>
  <c r="AG151" i="1"/>
  <c r="AH151" i="1"/>
  <c r="AI151" i="1"/>
  <c r="AJ151" i="1"/>
  <c r="AK151" i="1"/>
  <c r="AB152" i="1"/>
  <c r="AC152" i="1"/>
  <c r="AD152" i="1"/>
  <c r="AE152" i="1"/>
  <c r="AF152" i="1"/>
  <c r="AG152" i="1"/>
  <c r="AH152" i="1"/>
  <c r="AI152" i="1"/>
  <c r="AJ152" i="1"/>
  <c r="AK152" i="1"/>
  <c r="AB153" i="1"/>
  <c r="AC153" i="1"/>
  <c r="AD153" i="1"/>
  <c r="AE153" i="1"/>
  <c r="AF153" i="1"/>
  <c r="AG153" i="1"/>
  <c r="AH153" i="1"/>
  <c r="AI153" i="1"/>
  <c r="AJ153" i="1"/>
  <c r="AK153" i="1"/>
  <c r="AB154" i="1"/>
  <c r="AC154" i="1"/>
  <c r="AD154" i="1"/>
  <c r="AE154" i="1"/>
  <c r="AF154" i="1"/>
  <c r="AG154" i="1"/>
  <c r="AH154" i="1"/>
  <c r="AI154" i="1"/>
  <c r="AJ154" i="1"/>
  <c r="AK154" i="1"/>
  <c r="AL154" i="1"/>
  <c r="AB155" i="1"/>
  <c r="AC155" i="1"/>
  <c r="AD155" i="1"/>
  <c r="AE155" i="1"/>
  <c r="AF155" i="1"/>
  <c r="AG155" i="1"/>
  <c r="AH155" i="1"/>
  <c r="AI155" i="1"/>
  <c r="AJ155" i="1"/>
  <c r="AK155" i="1"/>
  <c r="AB156" i="1"/>
  <c r="AC156" i="1"/>
  <c r="AD156" i="1"/>
  <c r="AE156" i="1"/>
  <c r="AF156" i="1"/>
  <c r="AG156" i="1"/>
  <c r="AH156" i="1"/>
  <c r="AI156" i="1"/>
  <c r="AJ156" i="1"/>
  <c r="AK156" i="1"/>
  <c r="AB157" i="1"/>
  <c r="AC157" i="1"/>
  <c r="AD157" i="1"/>
  <c r="AE157" i="1"/>
  <c r="AF157" i="1"/>
  <c r="AG157" i="1"/>
  <c r="AH157" i="1"/>
  <c r="AI157" i="1"/>
  <c r="AJ157" i="1"/>
  <c r="AK157" i="1"/>
  <c r="AB158" i="1"/>
  <c r="AC158" i="1"/>
  <c r="AL158" i="1" s="1"/>
  <c r="AD158" i="1"/>
  <c r="AE158" i="1"/>
  <c r="AF158" i="1"/>
  <c r="AG158" i="1"/>
  <c r="AH158" i="1"/>
  <c r="AI158" i="1"/>
  <c r="AJ158" i="1"/>
  <c r="AK158" i="1"/>
  <c r="AB159" i="1"/>
  <c r="AC159" i="1"/>
  <c r="AD159" i="1"/>
  <c r="AE159" i="1"/>
  <c r="AF159" i="1"/>
  <c r="AG159" i="1"/>
  <c r="AH159" i="1"/>
  <c r="AI159" i="1"/>
  <c r="AJ159" i="1"/>
  <c r="AK159" i="1"/>
  <c r="AB160" i="1"/>
  <c r="AL160" i="1" s="1"/>
  <c r="AC160" i="1"/>
  <c r="AD160" i="1"/>
  <c r="AE160" i="1"/>
  <c r="AF160" i="1"/>
  <c r="AG160" i="1"/>
  <c r="AH160" i="1"/>
  <c r="AI160" i="1"/>
  <c r="AJ160" i="1"/>
  <c r="AK160" i="1"/>
  <c r="AB161" i="1"/>
  <c r="AC161" i="1"/>
  <c r="AD161" i="1"/>
  <c r="AE161" i="1"/>
  <c r="AF161" i="1"/>
  <c r="AG161" i="1"/>
  <c r="AH161" i="1"/>
  <c r="AI161" i="1"/>
  <c r="AJ161" i="1"/>
  <c r="AK161" i="1"/>
  <c r="AB162" i="1"/>
  <c r="AL162" i="1" s="1"/>
  <c r="AC162" i="1"/>
  <c r="AD162" i="1"/>
  <c r="AE162" i="1"/>
  <c r="AF162" i="1"/>
  <c r="AG162" i="1"/>
  <c r="AH162" i="1"/>
  <c r="AI162" i="1"/>
  <c r="AJ162" i="1"/>
  <c r="AK162" i="1"/>
  <c r="AB163" i="1"/>
  <c r="AC163" i="1"/>
  <c r="AD163" i="1"/>
  <c r="AE163" i="1"/>
  <c r="AF163" i="1"/>
  <c r="AG163" i="1"/>
  <c r="AH163" i="1"/>
  <c r="AI163" i="1"/>
  <c r="AJ163" i="1"/>
  <c r="AK163" i="1"/>
  <c r="AB164" i="1"/>
  <c r="AC164" i="1"/>
  <c r="AD164" i="1"/>
  <c r="AE164" i="1"/>
  <c r="AF164" i="1"/>
  <c r="AG164" i="1"/>
  <c r="AH164" i="1"/>
  <c r="AI164" i="1"/>
  <c r="AJ164" i="1"/>
  <c r="AK164" i="1"/>
  <c r="AB165" i="1"/>
  <c r="AC165" i="1"/>
  <c r="AL165" i="1" s="1"/>
  <c r="AD165" i="1"/>
  <c r="AE165" i="1"/>
  <c r="AF165" i="1"/>
  <c r="AG165" i="1"/>
  <c r="AH165" i="1"/>
  <c r="AI165" i="1"/>
  <c r="AJ165" i="1"/>
  <c r="AK165" i="1"/>
  <c r="AB166" i="1"/>
  <c r="AL166" i="1" s="1"/>
  <c r="AC166" i="1"/>
  <c r="AD166" i="1"/>
  <c r="AE166" i="1"/>
  <c r="AF166" i="1"/>
  <c r="AG166" i="1"/>
  <c r="AH166" i="1"/>
  <c r="AI166" i="1"/>
  <c r="AJ166" i="1"/>
  <c r="AK166" i="1"/>
  <c r="AB167" i="1"/>
  <c r="AL167" i="1" s="1"/>
  <c r="AC167" i="1"/>
  <c r="AD167" i="1"/>
  <c r="AE167" i="1"/>
  <c r="AF167" i="1"/>
  <c r="AG167" i="1"/>
  <c r="AH167" i="1"/>
  <c r="AI167" i="1"/>
  <c r="AJ167" i="1"/>
  <c r="AK167" i="1"/>
  <c r="AB168" i="1"/>
  <c r="AC168" i="1"/>
  <c r="AD168" i="1"/>
  <c r="AE168" i="1"/>
  <c r="AF168" i="1"/>
  <c r="AG168" i="1"/>
  <c r="AH168" i="1"/>
  <c r="AI168" i="1"/>
  <c r="AJ168" i="1"/>
  <c r="AK168" i="1"/>
  <c r="AB169" i="1"/>
  <c r="AC169" i="1"/>
  <c r="AD169" i="1"/>
  <c r="AE169" i="1"/>
  <c r="AF169" i="1"/>
  <c r="AG169" i="1"/>
  <c r="AH169" i="1"/>
  <c r="AI169" i="1"/>
  <c r="AJ169" i="1"/>
  <c r="AK169" i="1"/>
  <c r="AB170" i="1"/>
  <c r="AC170" i="1"/>
  <c r="AD170" i="1"/>
  <c r="AE170" i="1"/>
  <c r="AF170" i="1"/>
  <c r="AG170" i="1"/>
  <c r="AH170" i="1"/>
  <c r="AI170" i="1"/>
  <c r="AJ170" i="1"/>
  <c r="AK170" i="1"/>
  <c r="AL170" i="1"/>
  <c r="AB171" i="1"/>
  <c r="AC171" i="1"/>
  <c r="AD171" i="1"/>
  <c r="AE171" i="1"/>
  <c r="AF171" i="1"/>
  <c r="AG171" i="1"/>
  <c r="AH171" i="1"/>
  <c r="AI171" i="1"/>
  <c r="AJ171" i="1"/>
  <c r="AK171" i="1"/>
  <c r="AB172" i="1"/>
  <c r="AC172" i="1"/>
  <c r="AD172" i="1"/>
  <c r="AE172" i="1"/>
  <c r="AF172" i="1"/>
  <c r="AG172" i="1"/>
  <c r="AH172" i="1"/>
  <c r="AI172" i="1"/>
  <c r="AJ172" i="1"/>
  <c r="AK172" i="1"/>
  <c r="AB173" i="1"/>
  <c r="AC173" i="1"/>
  <c r="AD173" i="1"/>
  <c r="AE173" i="1"/>
  <c r="AF173" i="1"/>
  <c r="AG173" i="1"/>
  <c r="AH173" i="1"/>
  <c r="AI173" i="1"/>
  <c r="AJ173" i="1"/>
  <c r="AK173" i="1"/>
  <c r="AB174" i="1"/>
  <c r="AC174" i="1"/>
  <c r="AL174" i="1" s="1"/>
  <c r="AD174" i="1"/>
  <c r="AE174" i="1"/>
  <c r="AF174" i="1"/>
  <c r="AG174" i="1"/>
  <c r="AH174" i="1"/>
  <c r="AI174" i="1"/>
  <c r="AJ174" i="1"/>
  <c r="AK174" i="1"/>
  <c r="AB175" i="1"/>
  <c r="AC175" i="1"/>
  <c r="AD175" i="1"/>
  <c r="AE175" i="1"/>
  <c r="AF175" i="1"/>
  <c r="AG175" i="1"/>
  <c r="AH175" i="1"/>
  <c r="AI175" i="1"/>
  <c r="AJ175" i="1"/>
  <c r="AK175" i="1"/>
  <c r="AB176" i="1"/>
  <c r="AL176" i="1" s="1"/>
  <c r="AC176" i="1"/>
  <c r="AD176" i="1"/>
  <c r="AE176" i="1"/>
  <c r="AF176" i="1"/>
  <c r="AG176" i="1"/>
  <c r="AH176" i="1"/>
  <c r="AI176" i="1"/>
  <c r="AJ176" i="1"/>
  <c r="AK176" i="1"/>
  <c r="AB177" i="1"/>
  <c r="AC177" i="1"/>
  <c r="AD177" i="1"/>
  <c r="AE177" i="1"/>
  <c r="AF177" i="1"/>
  <c r="AG177" i="1"/>
  <c r="AH177" i="1"/>
  <c r="AI177" i="1"/>
  <c r="AJ177" i="1"/>
  <c r="AK177" i="1"/>
  <c r="AB178" i="1"/>
  <c r="AL178" i="1" s="1"/>
  <c r="AC178" i="1"/>
  <c r="AD178" i="1"/>
  <c r="AE178" i="1"/>
  <c r="AF178" i="1"/>
  <c r="AG178" i="1"/>
  <c r="AH178" i="1"/>
  <c r="AI178" i="1"/>
  <c r="AJ178" i="1"/>
  <c r="AK178" i="1"/>
  <c r="AB179" i="1"/>
  <c r="AC179" i="1"/>
  <c r="AD179" i="1"/>
  <c r="AE179" i="1"/>
  <c r="AF179" i="1"/>
  <c r="AG179" i="1"/>
  <c r="AH179" i="1"/>
  <c r="AI179" i="1"/>
  <c r="AJ179" i="1"/>
  <c r="AK179" i="1"/>
  <c r="AB180" i="1"/>
  <c r="AC180" i="1"/>
  <c r="AD180" i="1"/>
  <c r="AE180" i="1"/>
  <c r="AF180" i="1"/>
  <c r="AG180" i="1"/>
  <c r="AH180" i="1"/>
  <c r="AI180" i="1"/>
  <c r="AJ180" i="1"/>
  <c r="AK180" i="1"/>
  <c r="AB181" i="1"/>
  <c r="AC181" i="1"/>
  <c r="AL181" i="1" s="1"/>
  <c r="AD181" i="1"/>
  <c r="AE181" i="1"/>
  <c r="AF181" i="1"/>
  <c r="AG181" i="1"/>
  <c r="AH181" i="1"/>
  <c r="AI181" i="1"/>
  <c r="AJ181" i="1"/>
  <c r="AK181" i="1"/>
  <c r="AB182" i="1"/>
  <c r="AL182" i="1" s="1"/>
  <c r="AC182" i="1"/>
  <c r="AD182" i="1"/>
  <c r="AE182" i="1"/>
  <c r="AF182" i="1"/>
  <c r="AG182" i="1"/>
  <c r="AH182" i="1"/>
  <c r="AI182" i="1"/>
  <c r="AJ182" i="1"/>
  <c r="AK182" i="1"/>
  <c r="AB183" i="1"/>
  <c r="AL183" i="1" s="1"/>
  <c r="AC183" i="1"/>
  <c r="AD183" i="1"/>
  <c r="AE183" i="1"/>
  <c r="AF183" i="1"/>
  <c r="AG183" i="1"/>
  <c r="AH183" i="1"/>
  <c r="AI183" i="1"/>
  <c r="AJ183" i="1"/>
  <c r="AK183" i="1"/>
  <c r="AB184" i="1"/>
  <c r="AC184" i="1"/>
  <c r="AD184" i="1"/>
  <c r="AE184" i="1"/>
  <c r="AF184" i="1"/>
  <c r="AG184" i="1"/>
  <c r="AH184" i="1"/>
  <c r="AI184" i="1"/>
  <c r="AJ184" i="1"/>
  <c r="AK184" i="1"/>
  <c r="AB185" i="1"/>
  <c r="AC185" i="1"/>
  <c r="AD185" i="1"/>
  <c r="AE185" i="1"/>
  <c r="AF185" i="1"/>
  <c r="AG185" i="1"/>
  <c r="AH185" i="1"/>
  <c r="AI185" i="1"/>
  <c r="AJ185" i="1"/>
  <c r="AK185" i="1"/>
  <c r="AB186" i="1"/>
  <c r="AC186" i="1"/>
  <c r="AD186" i="1"/>
  <c r="AE186" i="1"/>
  <c r="AF186" i="1"/>
  <c r="AG186" i="1"/>
  <c r="AH186" i="1"/>
  <c r="AI186" i="1"/>
  <c r="AJ186" i="1"/>
  <c r="AK186" i="1"/>
  <c r="AL186" i="1"/>
  <c r="AB187" i="1"/>
  <c r="AC187" i="1"/>
  <c r="AD187" i="1"/>
  <c r="AE187" i="1"/>
  <c r="AF187" i="1"/>
  <c r="AG187" i="1"/>
  <c r="AH187" i="1"/>
  <c r="AI187" i="1"/>
  <c r="AJ187" i="1"/>
  <c r="AK187" i="1"/>
  <c r="AB188" i="1"/>
  <c r="AC188" i="1"/>
  <c r="AD188" i="1"/>
  <c r="AE188" i="1"/>
  <c r="AF188" i="1"/>
  <c r="AG188" i="1"/>
  <c r="AH188" i="1"/>
  <c r="AI188" i="1"/>
  <c r="AJ188" i="1"/>
  <c r="AK188" i="1"/>
  <c r="AB189" i="1"/>
  <c r="AC189" i="1"/>
  <c r="AD189" i="1"/>
  <c r="AE189" i="1"/>
  <c r="AF189" i="1"/>
  <c r="AG189" i="1"/>
  <c r="AH189" i="1"/>
  <c r="AI189" i="1"/>
  <c r="AJ189" i="1"/>
  <c r="AK189" i="1"/>
  <c r="AB190" i="1"/>
  <c r="AC190" i="1"/>
  <c r="AL190" i="1" s="1"/>
  <c r="AD190" i="1"/>
  <c r="AE190" i="1"/>
  <c r="AF190" i="1"/>
  <c r="AG190" i="1"/>
  <c r="AH190" i="1"/>
  <c r="AI190" i="1"/>
  <c r="AJ190" i="1"/>
  <c r="AK190" i="1"/>
  <c r="AB191" i="1"/>
  <c r="AC191" i="1"/>
  <c r="AD191" i="1"/>
  <c r="AE191" i="1"/>
  <c r="AF191" i="1"/>
  <c r="AG191" i="1"/>
  <c r="AH191" i="1"/>
  <c r="AI191" i="1"/>
  <c r="AJ191" i="1"/>
  <c r="AK191" i="1"/>
  <c r="AB192" i="1"/>
  <c r="AL192" i="1" s="1"/>
  <c r="AC192" i="1"/>
  <c r="AD192" i="1"/>
  <c r="AE192" i="1"/>
  <c r="AF192" i="1"/>
  <c r="AG192" i="1"/>
  <c r="AH192" i="1"/>
  <c r="AI192" i="1"/>
  <c r="AJ192" i="1"/>
  <c r="AK192" i="1"/>
  <c r="AB193" i="1"/>
  <c r="AC193" i="1"/>
  <c r="AD193" i="1"/>
  <c r="AE193" i="1"/>
  <c r="AF193" i="1"/>
  <c r="AG193" i="1"/>
  <c r="AH193" i="1"/>
  <c r="AI193" i="1"/>
  <c r="AJ193" i="1"/>
  <c r="AK193" i="1"/>
  <c r="AB194" i="1"/>
  <c r="AL194" i="1" s="1"/>
  <c r="AC194" i="1"/>
  <c r="AD194" i="1"/>
  <c r="AE194" i="1"/>
  <c r="AF194" i="1"/>
  <c r="AG194" i="1"/>
  <c r="AH194" i="1"/>
  <c r="AI194" i="1"/>
  <c r="AJ194" i="1"/>
  <c r="AK194" i="1"/>
  <c r="AB195" i="1"/>
  <c r="AC195" i="1"/>
  <c r="AD195" i="1"/>
  <c r="AE195" i="1"/>
  <c r="AF195" i="1"/>
  <c r="AG195" i="1"/>
  <c r="AH195" i="1"/>
  <c r="AI195" i="1"/>
  <c r="AJ195" i="1"/>
  <c r="AK195" i="1"/>
  <c r="AB196" i="1"/>
  <c r="AC196" i="1"/>
  <c r="AD196" i="1"/>
  <c r="AE196" i="1"/>
  <c r="AF196" i="1"/>
  <c r="AG196" i="1"/>
  <c r="AH196" i="1"/>
  <c r="AI196" i="1"/>
  <c r="AJ196" i="1"/>
  <c r="AK196" i="1"/>
  <c r="AB197" i="1"/>
  <c r="AC197" i="1"/>
  <c r="AL197" i="1" s="1"/>
  <c r="AD197" i="1"/>
  <c r="AE197" i="1"/>
  <c r="AF197" i="1"/>
  <c r="AG197" i="1"/>
  <c r="AH197" i="1"/>
  <c r="AI197" i="1"/>
  <c r="AJ197" i="1"/>
  <c r="AK197" i="1"/>
  <c r="AB198" i="1"/>
  <c r="AL198" i="1" s="1"/>
  <c r="AC198" i="1"/>
  <c r="AD198" i="1"/>
  <c r="AE198" i="1"/>
  <c r="AF198" i="1"/>
  <c r="AG198" i="1"/>
  <c r="AH198" i="1"/>
  <c r="AI198" i="1"/>
  <c r="AJ198" i="1"/>
  <c r="AK198" i="1"/>
  <c r="AB199" i="1"/>
  <c r="AL199" i="1" s="1"/>
  <c r="AC199" i="1"/>
  <c r="AD199" i="1"/>
  <c r="AE199" i="1"/>
  <c r="AF199" i="1"/>
  <c r="AG199" i="1"/>
  <c r="AH199" i="1"/>
  <c r="AI199" i="1"/>
  <c r="AJ199" i="1"/>
  <c r="AK199" i="1"/>
  <c r="AB200" i="1"/>
  <c r="AC200" i="1"/>
  <c r="AD200" i="1"/>
  <c r="AE200" i="1"/>
  <c r="AF200" i="1"/>
  <c r="AG200" i="1"/>
  <c r="AH200" i="1"/>
  <c r="AI200" i="1"/>
  <c r="AJ200" i="1"/>
  <c r="AK200" i="1"/>
  <c r="AB201" i="1"/>
  <c r="AC201" i="1"/>
  <c r="AD201" i="1"/>
  <c r="AE201" i="1"/>
  <c r="AF201" i="1"/>
  <c r="AG201" i="1"/>
  <c r="AH201" i="1"/>
  <c r="AI201" i="1"/>
  <c r="AJ201" i="1"/>
  <c r="AK201" i="1"/>
  <c r="AB202" i="1"/>
  <c r="AC202" i="1"/>
  <c r="AD202" i="1"/>
  <c r="AE202" i="1"/>
  <c r="AF202" i="1"/>
  <c r="AG202" i="1"/>
  <c r="AH202" i="1"/>
  <c r="AI202" i="1"/>
  <c r="AJ202" i="1"/>
  <c r="AK202" i="1"/>
  <c r="AL202" i="1"/>
  <c r="AB203" i="1"/>
  <c r="AC203" i="1"/>
  <c r="AD203" i="1"/>
  <c r="AE203" i="1"/>
  <c r="AF203" i="1"/>
  <c r="AG203" i="1"/>
  <c r="AH203" i="1"/>
  <c r="AI203" i="1"/>
  <c r="AJ203" i="1"/>
  <c r="AK203" i="1"/>
  <c r="AB204" i="1"/>
  <c r="AC204" i="1"/>
  <c r="AD204" i="1"/>
  <c r="AE204" i="1"/>
  <c r="AF204" i="1"/>
  <c r="AG204" i="1"/>
  <c r="AH204" i="1"/>
  <c r="AI204" i="1"/>
  <c r="AJ204" i="1"/>
  <c r="AK204" i="1"/>
  <c r="AB205" i="1"/>
  <c r="AC205" i="1"/>
  <c r="AD205" i="1"/>
  <c r="AE205" i="1"/>
  <c r="AF205" i="1"/>
  <c r="AG205" i="1"/>
  <c r="AH205" i="1"/>
  <c r="AI205" i="1"/>
  <c r="AJ205" i="1"/>
  <c r="AK205" i="1"/>
  <c r="AB206" i="1"/>
  <c r="AC206" i="1"/>
  <c r="AL206" i="1" s="1"/>
  <c r="AD206" i="1"/>
  <c r="AE206" i="1"/>
  <c r="AF206" i="1"/>
  <c r="AG206" i="1"/>
  <c r="AH206" i="1"/>
  <c r="AI206" i="1"/>
  <c r="AJ206" i="1"/>
  <c r="AK206" i="1"/>
  <c r="AB207" i="1"/>
  <c r="AC207" i="1"/>
  <c r="AD207" i="1"/>
  <c r="AE207" i="1"/>
  <c r="AF207" i="1"/>
  <c r="AG207" i="1"/>
  <c r="AH207" i="1"/>
  <c r="AI207" i="1"/>
  <c r="AJ207" i="1"/>
  <c r="AK207" i="1"/>
  <c r="AB208" i="1"/>
  <c r="AL208" i="1" s="1"/>
  <c r="AC208" i="1"/>
  <c r="AD208" i="1"/>
  <c r="AE208" i="1"/>
  <c r="AF208" i="1"/>
  <c r="AG208" i="1"/>
  <c r="AH208" i="1"/>
  <c r="AI208" i="1"/>
  <c r="AJ208" i="1"/>
  <c r="AK208" i="1"/>
  <c r="AB209" i="1"/>
  <c r="AC209" i="1"/>
  <c r="AD209" i="1"/>
  <c r="AE209" i="1"/>
  <c r="AF209" i="1"/>
  <c r="AG209" i="1"/>
  <c r="AH209" i="1"/>
  <c r="AI209" i="1"/>
  <c r="AJ209" i="1"/>
  <c r="AK209" i="1"/>
  <c r="AB210" i="1"/>
  <c r="AL210" i="1" s="1"/>
  <c r="AC210" i="1"/>
  <c r="AD210" i="1"/>
  <c r="AE210" i="1"/>
  <c r="AF210" i="1"/>
  <c r="AG210" i="1"/>
  <c r="AH210" i="1"/>
  <c r="AI210" i="1"/>
  <c r="AJ210" i="1"/>
  <c r="AK210" i="1"/>
  <c r="AB211" i="1"/>
  <c r="AC211" i="1"/>
  <c r="AD211" i="1"/>
  <c r="AE211" i="1"/>
  <c r="AF211" i="1"/>
  <c r="AG211" i="1"/>
  <c r="AH211" i="1"/>
  <c r="AI211" i="1"/>
  <c r="AJ211" i="1"/>
  <c r="AK211" i="1"/>
  <c r="AB212" i="1"/>
  <c r="AC212" i="1"/>
  <c r="AD212" i="1"/>
  <c r="AE212" i="1"/>
  <c r="AF212" i="1"/>
  <c r="AG212" i="1"/>
  <c r="AH212" i="1"/>
  <c r="AI212" i="1"/>
  <c r="AJ212" i="1"/>
  <c r="AK212" i="1"/>
  <c r="AB213" i="1"/>
  <c r="AC213" i="1"/>
  <c r="AL213" i="1" s="1"/>
  <c r="AD213" i="1"/>
  <c r="AE213" i="1"/>
  <c r="AF213" i="1"/>
  <c r="AG213" i="1"/>
  <c r="AH213" i="1"/>
  <c r="AI213" i="1"/>
  <c r="AJ213" i="1"/>
  <c r="AK213" i="1"/>
  <c r="AB214" i="1"/>
  <c r="AL214" i="1" s="1"/>
  <c r="AC214" i="1"/>
  <c r="AD214" i="1"/>
  <c r="AE214" i="1"/>
  <c r="AF214" i="1"/>
  <c r="AG214" i="1"/>
  <c r="AH214" i="1"/>
  <c r="AI214" i="1"/>
  <c r="AJ214" i="1"/>
  <c r="AK214" i="1"/>
  <c r="AB215" i="1"/>
  <c r="AL215" i="1" s="1"/>
  <c r="AC215" i="1"/>
  <c r="AD215" i="1"/>
  <c r="AE215" i="1"/>
  <c r="AF215" i="1"/>
  <c r="AG215" i="1"/>
  <c r="AH215" i="1"/>
  <c r="AI215" i="1"/>
  <c r="AJ215" i="1"/>
  <c r="AK215" i="1"/>
  <c r="AB216" i="1"/>
  <c r="AC216" i="1"/>
  <c r="AD216" i="1"/>
  <c r="AE216" i="1"/>
  <c r="AF216" i="1"/>
  <c r="AG216" i="1"/>
  <c r="AH216" i="1"/>
  <c r="AI216" i="1"/>
  <c r="AJ216" i="1"/>
  <c r="AK216" i="1"/>
  <c r="AB217" i="1"/>
  <c r="AC217" i="1"/>
  <c r="AD217" i="1"/>
  <c r="AE217" i="1"/>
  <c r="AF217" i="1"/>
  <c r="AG217" i="1"/>
  <c r="AH217" i="1"/>
  <c r="AI217" i="1"/>
  <c r="AJ217" i="1"/>
  <c r="AK217" i="1"/>
  <c r="AB218" i="1"/>
  <c r="AC218" i="1"/>
  <c r="AD218" i="1"/>
  <c r="AE218" i="1"/>
  <c r="AF218" i="1"/>
  <c r="AG218" i="1"/>
  <c r="AH218" i="1"/>
  <c r="AI218" i="1"/>
  <c r="AJ218" i="1"/>
  <c r="AK218" i="1"/>
  <c r="AL218" i="1"/>
  <c r="AB219" i="1"/>
  <c r="AC219" i="1"/>
  <c r="AD219" i="1"/>
  <c r="AE219" i="1"/>
  <c r="AF219" i="1"/>
  <c r="AG219" i="1"/>
  <c r="AH219" i="1"/>
  <c r="AI219" i="1"/>
  <c r="AJ219" i="1"/>
  <c r="AK219" i="1"/>
  <c r="AB220" i="1"/>
  <c r="AC220" i="1"/>
  <c r="AD220" i="1"/>
  <c r="AE220" i="1"/>
  <c r="AF220" i="1"/>
  <c r="AG220" i="1"/>
  <c r="AH220" i="1"/>
  <c r="AI220" i="1"/>
  <c r="AJ220" i="1"/>
  <c r="AK220" i="1"/>
  <c r="AB221" i="1"/>
  <c r="AC221" i="1"/>
  <c r="AD221" i="1"/>
  <c r="AE221" i="1"/>
  <c r="AF221" i="1"/>
  <c r="AG221" i="1"/>
  <c r="AH221" i="1"/>
  <c r="AI221" i="1"/>
  <c r="AJ221" i="1"/>
  <c r="AK221" i="1"/>
  <c r="AB222" i="1"/>
  <c r="AC222" i="1"/>
  <c r="AL222" i="1" s="1"/>
  <c r="AD222" i="1"/>
  <c r="AE222" i="1"/>
  <c r="AF222" i="1"/>
  <c r="AG222" i="1"/>
  <c r="AH222" i="1"/>
  <c r="AI222" i="1"/>
  <c r="AJ222" i="1"/>
  <c r="AK222" i="1"/>
  <c r="AB223" i="1"/>
  <c r="AC223" i="1"/>
  <c r="AD223" i="1"/>
  <c r="AE223" i="1"/>
  <c r="AF223" i="1"/>
  <c r="AG223" i="1"/>
  <c r="AH223" i="1"/>
  <c r="AI223" i="1"/>
  <c r="AJ223" i="1"/>
  <c r="AK223" i="1"/>
  <c r="AB224" i="1"/>
  <c r="AL224" i="1" s="1"/>
  <c r="AC224" i="1"/>
  <c r="AD224" i="1"/>
  <c r="AE224" i="1"/>
  <c r="AF224" i="1"/>
  <c r="AG224" i="1"/>
  <c r="AH224" i="1"/>
  <c r="AI224" i="1"/>
  <c r="AJ224" i="1"/>
  <c r="AK224" i="1"/>
  <c r="AB225" i="1"/>
  <c r="AC225" i="1"/>
  <c r="AD225" i="1"/>
  <c r="AE225" i="1"/>
  <c r="AF225" i="1"/>
  <c r="AG225" i="1"/>
  <c r="AH225" i="1"/>
  <c r="AI225" i="1"/>
  <c r="AJ225" i="1"/>
  <c r="AK225" i="1"/>
  <c r="AB226" i="1"/>
  <c r="AL226" i="1" s="1"/>
  <c r="AC226" i="1"/>
  <c r="AD226" i="1"/>
  <c r="AE226" i="1"/>
  <c r="AF226" i="1"/>
  <c r="AG226" i="1"/>
  <c r="AH226" i="1"/>
  <c r="AI226" i="1"/>
  <c r="AJ226" i="1"/>
  <c r="AK226" i="1"/>
  <c r="AB227" i="1"/>
  <c r="AC227" i="1"/>
  <c r="AD227" i="1"/>
  <c r="AE227" i="1"/>
  <c r="AF227" i="1"/>
  <c r="AG227" i="1"/>
  <c r="AH227" i="1"/>
  <c r="AI227" i="1"/>
  <c r="AJ227" i="1"/>
  <c r="AK227" i="1"/>
  <c r="AB228" i="1"/>
  <c r="AC228" i="1"/>
  <c r="AD228" i="1"/>
  <c r="AE228" i="1"/>
  <c r="AF228" i="1"/>
  <c r="AG228" i="1"/>
  <c r="AH228" i="1"/>
  <c r="AI228" i="1"/>
  <c r="AJ228" i="1"/>
  <c r="AK228" i="1"/>
  <c r="AB229" i="1"/>
  <c r="AC229" i="1"/>
  <c r="AL229" i="1" s="1"/>
  <c r="AD229" i="1"/>
  <c r="AE229" i="1"/>
  <c r="AF229" i="1"/>
  <c r="AG229" i="1"/>
  <c r="AH229" i="1"/>
  <c r="AI229" i="1"/>
  <c r="AJ229" i="1"/>
  <c r="AK229" i="1"/>
  <c r="AB230" i="1"/>
  <c r="AL230" i="1" s="1"/>
  <c r="AC230" i="1"/>
  <c r="AD230" i="1"/>
  <c r="AE230" i="1"/>
  <c r="AF230" i="1"/>
  <c r="AG230" i="1"/>
  <c r="AH230" i="1"/>
  <c r="AI230" i="1"/>
  <c r="AJ230" i="1"/>
  <c r="AK230" i="1"/>
  <c r="AB231" i="1"/>
  <c r="AL231" i="1" s="1"/>
  <c r="AC231" i="1"/>
  <c r="AD231" i="1"/>
  <c r="AE231" i="1"/>
  <c r="AF231" i="1"/>
  <c r="AG231" i="1"/>
  <c r="AH231" i="1"/>
  <c r="AI231" i="1"/>
  <c r="AJ231" i="1"/>
  <c r="AK231" i="1"/>
  <c r="AB232" i="1"/>
  <c r="AC232" i="1"/>
  <c r="AD232" i="1"/>
  <c r="AE232" i="1"/>
  <c r="AF232" i="1"/>
  <c r="AG232" i="1"/>
  <c r="AH232" i="1"/>
  <c r="AI232" i="1"/>
  <c r="AJ232" i="1"/>
  <c r="AK232" i="1"/>
  <c r="AB233" i="1"/>
  <c r="AC233" i="1"/>
  <c r="AD233" i="1"/>
  <c r="AE233" i="1"/>
  <c r="AF233" i="1"/>
  <c r="AG233" i="1"/>
  <c r="AH233" i="1"/>
  <c r="AI233" i="1"/>
  <c r="AJ233" i="1"/>
  <c r="AK233" i="1"/>
  <c r="AB234" i="1"/>
  <c r="AC234" i="1"/>
  <c r="AD234" i="1"/>
  <c r="AE234" i="1"/>
  <c r="AF234" i="1"/>
  <c r="AG234" i="1"/>
  <c r="AH234" i="1"/>
  <c r="AI234" i="1"/>
  <c r="AJ234" i="1"/>
  <c r="AK234" i="1"/>
  <c r="AL234" i="1"/>
  <c r="AB235" i="1"/>
  <c r="AC235" i="1"/>
  <c r="AD235" i="1"/>
  <c r="AE235" i="1"/>
  <c r="AF235" i="1"/>
  <c r="AG235" i="1"/>
  <c r="AH235" i="1"/>
  <c r="AI235" i="1"/>
  <c r="AJ235" i="1"/>
  <c r="AK235" i="1"/>
  <c r="AB236" i="1"/>
  <c r="AC236" i="1"/>
  <c r="AD236" i="1"/>
  <c r="AE236" i="1"/>
  <c r="AF236" i="1"/>
  <c r="AG236" i="1"/>
  <c r="AH236" i="1"/>
  <c r="AI236" i="1"/>
  <c r="AJ236" i="1"/>
  <c r="AK236" i="1"/>
  <c r="AB237" i="1"/>
  <c r="AC237" i="1"/>
  <c r="AD237" i="1"/>
  <c r="AE237" i="1"/>
  <c r="AF237" i="1"/>
  <c r="AG237" i="1"/>
  <c r="AH237" i="1"/>
  <c r="AI237" i="1"/>
  <c r="AJ237" i="1"/>
  <c r="AK237" i="1"/>
  <c r="AB238" i="1"/>
  <c r="AC238" i="1"/>
  <c r="AL238" i="1" s="1"/>
  <c r="AD238" i="1"/>
  <c r="AE238" i="1"/>
  <c r="AF238" i="1"/>
  <c r="AG238" i="1"/>
  <c r="AH238" i="1"/>
  <c r="AI238" i="1"/>
  <c r="AJ238" i="1"/>
  <c r="AK238" i="1"/>
  <c r="AB239" i="1"/>
  <c r="AC239" i="1"/>
  <c r="AD239" i="1"/>
  <c r="AE239" i="1"/>
  <c r="AF239" i="1"/>
  <c r="AG239" i="1"/>
  <c r="AH239" i="1"/>
  <c r="AI239" i="1"/>
  <c r="AJ239" i="1"/>
  <c r="AK239" i="1"/>
  <c r="AB240" i="1"/>
  <c r="AL240" i="1" s="1"/>
  <c r="AC240" i="1"/>
  <c r="AD240" i="1"/>
  <c r="AE240" i="1"/>
  <c r="AF240" i="1"/>
  <c r="AG240" i="1"/>
  <c r="AH240" i="1"/>
  <c r="AI240" i="1"/>
  <c r="AJ240" i="1"/>
  <c r="AK240" i="1"/>
  <c r="AB241" i="1"/>
  <c r="AC241" i="1"/>
  <c r="AD241" i="1"/>
  <c r="AE241" i="1"/>
  <c r="AF241" i="1"/>
  <c r="AG241" i="1"/>
  <c r="AH241" i="1"/>
  <c r="AI241" i="1"/>
  <c r="AJ241" i="1"/>
  <c r="AK241" i="1"/>
  <c r="AB242" i="1"/>
  <c r="AL242" i="1" s="1"/>
  <c r="AC242" i="1"/>
  <c r="AD242" i="1"/>
  <c r="AE242" i="1"/>
  <c r="AF242" i="1"/>
  <c r="AG242" i="1"/>
  <c r="AH242" i="1"/>
  <c r="AI242" i="1"/>
  <c r="AJ242" i="1"/>
  <c r="AK242" i="1"/>
  <c r="AB243" i="1"/>
  <c r="AC243" i="1"/>
  <c r="AD243" i="1"/>
  <c r="AE243" i="1"/>
  <c r="AF243" i="1"/>
  <c r="AG243" i="1"/>
  <c r="AH243" i="1"/>
  <c r="AI243" i="1"/>
  <c r="AJ243" i="1"/>
  <c r="AK243" i="1"/>
  <c r="AB244" i="1"/>
  <c r="AC244" i="1"/>
  <c r="AD244" i="1"/>
  <c r="AE244" i="1"/>
  <c r="AF244" i="1"/>
  <c r="AG244" i="1"/>
  <c r="AH244" i="1"/>
  <c r="AI244" i="1"/>
  <c r="AJ244" i="1"/>
  <c r="AK244" i="1"/>
  <c r="AB245" i="1"/>
  <c r="AC245" i="1"/>
  <c r="AL245" i="1" s="1"/>
  <c r="AD245" i="1"/>
  <c r="AE245" i="1"/>
  <c r="AF245" i="1"/>
  <c r="AG245" i="1"/>
  <c r="AH245" i="1"/>
  <c r="AI245" i="1"/>
  <c r="AJ245" i="1"/>
  <c r="AK245" i="1"/>
  <c r="AB246" i="1"/>
  <c r="AL246" i="1" s="1"/>
  <c r="AC246" i="1"/>
  <c r="AD246" i="1"/>
  <c r="AE246" i="1"/>
  <c r="AF246" i="1"/>
  <c r="AG246" i="1"/>
  <c r="AH246" i="1"/>
  <c r="AI246" i="1"/>
  <c r="AJ246" i="1"/>
  <c r="AK246" i="1"/>
  <c r="AB247" i="1"/>
  <c r="AL247" i="1" s="1"/>
  <c r="AC247" i="1"/>
  <c r="AD247" i="1"/>
  <c r="AE247" i="1"/>
  <c r="AF247" i="1"/>
  <c r="AG247" i="1"/>
  <c r="AH247" i="1"/>
  <c r="AI247" i="1"/>
  <c r="AJ247" i="1"/>
  <c r="AK247" i="1"/>
  <c r="AB248" i="1"/>
  <c r="AC248" i="1"/>
  <c r="AD248" i="1"/>
  <c r="AE248" i="1"/>
  <c r="AF248" i="1"/>
  <c r="AG248" i="1"/>
  <c r="AH248" i="1"/>
  <c r="AI248" i="1"/>
  <c r="AJ248" i="1"/>
  <c r="AK248" i="1"/>
  <c r="AB249" i="1"/>
  <c r="AC249" i="1"/>
  <c r="AD249" i="1"/>
  <c r="AE249" i="1"/>
  <c r="AF249" i="1"/>
  <c r="AG249" i="1"/>
  <c r="AH249" i="1"/>
  <c r="AI249" i="1"/>
  <c r="AJ249" i="1"/>
  <c r="AK249" i="1"/>
  <c r="AB250" i="1"/>
  <c r="AC250" i="1"/>
  <c r="AD250" i="1"/>
  <c r="AE250" i="1"/>
  <c r="AF250" i="1"/>
  <c r="AG250" i="1"/>
  <c r="AH250" i="1"/>
  <c r="AI250" i="1"/>
  <c r="AJ250" i="1"/>
  <c r="AK250" i="1"/>
  <c r="AL250" i="1"/>
  <c r="AL75" i="1" l="1"/>
  <c r="AL11" i="1"/>
  <c r="AL263" i="1"/>
  <c r="AL261" i="1"/>
  <c r="AL256" i="1"/>
  <c r="AL243" i="1"/>
  <c r="AL241" i="1"/>
  <c r="AL236" i="1"/>
  <c r="AL227" i="1"/>
  <c r="AL225" i="1"/>
  <c r="AL220" i="1"/>
  <c r="AL211" i="1"/>
  <c r="AL209" i="1"/>
  <c r="AL204" i="1"/>
  <c r="AL195" i="1"/>
  <c r="AL193" i="1"/>
  <c r="AL188" i="1"/>
  <c r="AL179" i="1"/>
  <c r="AL177" i="1"/>
  <c r="AL172" i="1"/>
  <c r="AL163" i="1"/>
  <c r="AL161" i="1"/>
  <c r="AL156" i="1"/>
  <c r="AL147" i="1"/>
  <c r="AL145" i="1"/>
  <c r="AL140" i="1"/>
  <c r="AL131" i="1"/>
  <c r="AL129" i="1"/>
  <c r="AL124" i="1"/>
  <c r="AL115" i="1"/>
  <c r="AL113" i="1"/>
  <c r="AL108" i="1"/>
  <c r="AL99" i="1"/>
  <c r="AL97" i="1"/>
  <c r="AL92" i="1"/>
  <c r="AL83" i="1"/>
  <c r="AL81" i="1"/>
  <c r="AL76" i="1"/>
  <c r="AL65" i="1"/>
  <c r="AL60" i="1"/>
  <c r="AL51" i="1"/>
  <c r="AL49" i="1"/>
  <c r="AL44" i="1"/>
  <c r="AL39" i="1"/>
  <c r="AL33" i="1"/>
  <c r="AL28" i="1"/>
  <c r="AL23" i="1"/>
  <c r="AL21" i="1"/>
  <c r="AL12" i="1"/>
  <c r="AL7" i="1"/>
  <c r="AL5" i="1"/>
  <c r="AL268" i="1"/>
  <c r="AL259" i="1"/>
  <c r="AL257" i="1"/>
  <c r="AL252" i="1"/>
  <c r="AL103" i="1"/>
  <c r="AL53" i="1"/>
  <c r="AL27" i="1"/>
  <c r="AL248" i="1"/>
  <c r="AL239" i="1"/>
  <c r="AL237" i="1"/>
  <c r="AL232" i="1"/>
  <c r="AL223" i="1"/>
  <c r="AL221" i="1"/>
  <c r="AL216" i="1"/>
  <c r="AL207" i="1"/>
  <c r="AL205" i="1"/>
  <c r="AL200" i="1"/>
  <c r="AL191" i="1"/>
  <c r="AL189" i="1"/>
  <c r="AL184" i="1"/>
  <c r="AL175" i="1"/>
  <c r="AL173" i="1"/>
  <c r="AL168" i="1"/>
  <c r="AL159" i="1"/>
  <c r="AL157" i="1"/>
  <c r="AL152" i="1"/>
  <c r="AL143" i="1"/>
  <c r="AL141" i="1"/>
  <c r="AL136" i="1"/>
  <c r="AL127" i="1"/>
  <c r="AL125" i="1"/>
  <c r="AL120" i="1"/>
  <c r="AL111" i="1"/>
  <c r="AL109" i="1"/>
  <c r="AL104" i="1"/>
  <c r="AL95" i="1"/>
  <c r="AL93" i="1"/>
  <c r="AL88" i="1"/>
  <c r="AL79" i="1"/>
  <c r="AL77" i="1"/>
  <c r="AL72" i="1"/>
  <c r="AL67" i="1"/>
  <c r="AL63" i="1"/>
  <c r="AL61" i="1"/>
  <c r="AL56" i="1"/>
  <c r="AL47" i="1"/>
  <c r="AL45" i="1"/>
  <c r="AL40" i="1"/>
  <c r="AL35" i="1"/>
  <c r="AL29" i="1"/>
  <c r="AL24" i="1"/>
  <c r="AL19" i="1"/>
  <c r="AL17" i="1"/>
  <c r="AL8" i="1"/>
  <c r="AL3" i="1"/>
  <c r="AL269" i="1"/>
  <c r="AL264" i="1"/>
  <c r="AL255" i="1"/>
  <c r="AL253" i="1"/>
  <c r="AL249" i="1"/>
  <c r="AL244" i="1"/>
  <c r="AL235" i="1"/>
  <c r="AL233" i="1"/>
  <c r="AL228" i="1"/>
  <c r="AL219" i="1"/>
  <c r="AL217" i="1"/>
  <c r="AL212" i="1"/>
  <c r="AL203" i="1"/>
  <c r="AL201" i="1"/>
  <c r="AL196" i="1"/>
  <c r="AL187" i="1"/>
  <c r="AL185" i="1"/>
  <c r="AL180" i="1"/>
  <c r="AL171" i="1"/>
  <c r="AL169" i="1"/>
  <c r="AL164" i="1"/>
  <c r="AL155" i="1"/>
  <c r="AL153" i="1"/>
  <c r="AL148" i="1"/>
  <c r="AL139" i="1"/>
  <c r="AL137" i="1"/>
  <c r="AL132" i="1"/>
  <c r="AL123" i="1"/>
  <c r="AL121" i="1"/>
  <c r="AL116" i="1"/>
  <c r="AL107" i="1"/>
  <c r="AL105" i="1"/>
  <c r="AL100" i="1"/>
  <c r="AL91" i="1"/>
  <c r="AL89" i="1"/>
  <c r="AL84" i="1"/>
  <c r="AL73" i="1"/>
  <c r="AL68" i="1"/>
  <c r="AL59" i="1"/>
  <c r="AL57" i="1"/>
  <c r="AL52" i="1"/>
  <c r="AL43" i="1"/>
  <c r="AL41" i="1"/>
  <c r="AL36" i="1"/>
  <c r="AL31" i="1"/>
  <c r="AL20" i="1"/>
  <c r="AL15" i="1"/>
  <c r="AL13" i="1"/>
  <c r="AL4" i="1"/>
  <c r="AL267" i="1"/>
  <c r="AL265" i="1"/>
  <c r="AL260" i="1"/>
  <c r="AL251" i="1"/>
  <c r="D13" i="2"/>
  <c r="D12" i="2"/>
  <c r="AC2" i="1" l="1"/>
  <c r="AD2" i="1"/>
  <c r="AE2" i="1"/>
  <c r="AF2" i="1"/>
  <c r="AG2" i="1"/>
  <c r="AH2" i="1"/>
  <c r="AI2" i="1"/>
  <c r="AJ2" i="1"/>
  <c r="AK2" i="1"/>
  <c r="AB2" i="1"/>
  <c r="AL2" i="1" l="1"/>
</calcChain>
</file>

<file path=xl/sharedStrings.xml><?xml version="1.0" encoding="utf-8"?>
<sst xmlns="http://schemas.openxmlformats.org/spreadsheetml/2006/main" count="6076" uniqueCount="2795">
  <si>
    <t>Sr. #</t>
  </si>
  <si>
    <t>Name</t>
  </si>
  <si>
    <t>Gender</t>
  </si>
  <si>
    <t>Age</t>
  </si>
  <si>
    <t>Education</t>
  </si>
  <si>
    <t>Do you use Smartphone</t>
  </si>
  <si>
    <t>Do you send Text Messages</t>
  </si>
  <si>
    <t>Message 1</t>
  </si>
  <si>
    <t>Krishna Karale</t>
  </si>
  <si>
    <t>Male</t>
  </si>
  <si>
    <t>Maharashtra</t>
  </si>
  <si>
    <t>No</t>
  </si>
  <si>
    <t>Family</t>
  </si>
  <si>
    <t>How is the health of kids.</t>
  </si>
  <si>
    <t>Marathi</t>
  </si>
  <si>
    <t>Are the kids eating well</t>
  </si>
  <si>
    <t>How is the health of mother and father</t>
  </si>
  <si>
    <t>Message 2</t>
  </si>
  <si>
    <t>Message 3</t>
  </si>
  <si>
    <t>Message 4</t>
  </si>
  <si>
    <t>There is a function at home, please come over.</t>
  </si>
  <si>
    <t>Message 5</t>
  </si>
  <si>
    <t>What do kids need for school</t>
  </si>
  <si>
    <t>Message 6</t>
  </si>
  <si>
    <t>Consulting doctor with medication for kids</t>
  </si>
  <si>
    <t>Message 7</t>
  </si>
  <si>
    <t>Not able to come for work. Supervisor to be informed</t>
  </si>
  <si>
    <t>Message 8</t>
  </si>
  <si>
    <t>Encouragement to kids to study hard</t>
  </si>
  <si>
    <t>Message 9</t>
  </si>
  <si>
    <t>Taking feedback from school about kids</t>
  </si>
  <si>
    <t>Message 10</t>
  </si>
  <si>
    <t>Locations surveyed</t>
  </si>
  <si>
    <t>Rahul Ranjan Roy</t>
  </si>
  <si>
    <t>Pune</t>
  </si>
  <si>
    <t>Yes</t>
  </si>
  <si>
    <t>How often do you send text messages</t>
  </si>
  <si>
    <t>Who do you send the text messages to</t>
  </si>
  <si>
    <t>Family; Friends</t>
  </si>
  <si>
    <t>Do you send messages to outside of your state with other native language</t>
  </si>
  <si>
    <t>Never</t>
  </si>
  <si>
    <t>Language of text messages</t>
  </si>
  <si>
    <t>English</t>
  </si>
  <si>
    <t>Profession</t>
  </si>
  <si>
    <t>Security Guard</t>
  </si>
  <si>
    <t>Unemployed</t>
  </si>
  <si>
    <t>Where are you now</t>
  </si>
  <si>
    <t>Have you eaten your dinner</t>
  </si>
  <si>
    <t>Lets go to adventourous place</t>
  </si>
  <si>
    <t>I am in office, I will come late home.</t>
  </si>
  <si>
    <t>I am coming to your home</t>
  </si>
  <si>
    <t>Today is a holiday in my area</t>
  </si>
  <si>
    <t>Lets go to play outside today</t>
  </si>
  <si>
    <t>I am tired and will not be able to come today</t>
  </si>
  <si>
    <t>Today is a holiday in all the schools</t>
  </si>
  <si>
    <t>Where are you dad ?</t>
  </si>
  <si>
    <t>Madan Jha</t>
  </si>
  <si>
    <t>Weekly</t>
  </si>
  <si>
    <t>Employer</t>
  </si>
  <si>
    <t>Driver</t>
  </si>
  <si>
    <t>Hindi</t>
  </si>
  <si>
    <t>Please give my payment</t>
  </si>
  <si>
    <t>Ok. I will do it.</t>
  </si>
  <si>
    <t>Sir did you submit my documents. Or will I have to submit them</t>
  </si>
  <si>
    <t>Yes sir, please submit.</t>
  </si>
  <si>
    <t>If Dinesh will go, will it work.</t>
  </si>
  <si>
    <t>In my that bag there is a machine. Please get it fixed by him.</t>
  </si>
  <si>
    <t>Did you transfer the money.</t>
  </si>
  <si>
    <t>I am busy in a meeting</t>
  </si>
  <si>
    <t>Madan, can I get the payment for June 2020</t>
  </si>
  <si>
    <t>Remining you for payment sir.</t>
  </si>
  <si>
    <t>Dinesh Jogender Ram</t>
  </si>
  <si>
    <t>If I don’t come for work today, will you be okay.</t>
  </si>
  <si>
    <t>Sir, your bag had been left in the car.</t>
  </si>
  <si>
    <t>Did you get the file</t>
  </si>
  <si>
    <t>Sir my payment is pending for 2 months. Please transfer to my account for June and July 2020.</t>
  </si>
  <si>
    <t>Divya Ashish Kamble</t>
  </si>
  <si>
    <t>Female</t>
  </si>
  <si>
    <t>Daily</t>
  </si>
  <si>
    <t>Student</t>
  </si>
  <si>
    <t>After doing so much hardwork I got success in SSC board exam</t>
  </si>
  <si>
    <t>She is waiting for near the bus stop</t>
  </si>
  <si>
    <t>Practice makes a man perfect, remember this</t>
  </si>
  <si>
    <t>Life is too short, instead of worrying enjoy it</t>
  </si>
  <si>
    <t>I am very expert in making bottle art</t>
  </si>
  <si>
    <t xml:space="preserve">What you want to do, dot hat. </t>
  </si>
  <si>
    <t>My mother is cooking for all of us</t>
  </si>
  <si>
    <t>There is nothing good to watch on TV</t>
  </si>
  <si>
    <t>Do something nice thing which your family will sppreciate</t>
  </si>
  <si>
    <t>Esha Raju Gupta</t>
  </si>
  <si>
    <t>Girls please don’t stand outside of my house</t>
  </si>
  <si>
    <t>While teaching lessons explanation is most important</t>
  </si>
  <si>
    <t>Work is silence, let the work make noise</t>
  </si>
  <si>
    <t>Today at 3 pm, my friends are coming</t>
  </si>
  <si>
    <t>Ganesh Festival is coming soon</t>
  </si>
  <si>
    <t>We should keep ready the decoration material</t>
  </si>
  <si>
    <t>Taking science means not only doctor, you can also do pharmacy</t>
  </si>
  <si>
    <t>Purva, you are very lazy. Go and clean your room right now.</t>
  </si>
  <si>
    <t>Today our friends are meeting at same café.</t>
  </si>
  <si>
    <t>Go and study Sumeet, your exams are coming soon.</t>
  </si>
  <si>
    <t>Urban/ Rural</t>
  </si>
  <si>
    <t>Agency</t>
  </si>
  <si>
    <t>Self</t>
  </si>
  <si>
    <t>Urban</t>
  </si>
  <si>
    <t>Dhanjaya</t>
  </si>
  <si>
    <t xml:space="preserve">Data Colellection </t>
  </si>
  <si>
    <t>Kshitiz Kshirsagar</t>
  </si>
  <si>
    <t>As a valuable customer ICICI Prudential offers you debt option</t>
  </si>
  <si>
    <t>Due to some technical reasons I will be late</t>
  </si>
  <si>
    <t>There will be a holiday tomorrow and day after tomorrow</t>
  </si>
  <si>
    <t>You are invited to the party which is in Pune</t>
  </si>
  <si>
    <t>The party considers a grand e entry for every one</t>
  </si>
  <si>
    <t>The time for party is 8 to 12 pm</t>
  </si>
  <si>
    <t>There is a dress code for the party</t>
  </si>
  <si>
    <t>Please try to reach on time for this party</t>
  </si>
  <si>
    <t>This is a school farewell for all of us</t>
  </si>
  <si>
    <t>Niranjan Janbhale</t>
  </si>
  <si>
    <t>The mails of todays meeting have be sent to you</t>
  </si>
  <si>
    <t>Please check the mails sent by me</t>
  </si>
  <si>
    <t>Give your review on the following mails</t>
  </si>
  <si>
    <t>Please keep the mails properly. They are very important to us.</t>
  </si>
  <si>
    <t>The PDF will be projected on projector</t>
  </si>
  <si>
    <t>You have to explain the PDF on the projector</t>
  </si>
  <si>
    <t>Prepare the PDF properly. Explain the all required points.</t>
  </si>
  <si>
    <t>All the officials are impressed by your PDF</t>
  </si>
  <si>
    <t>Your appointment is confirmed for tomorrow</t>
  </si>
  <si>
    <t>Please don’t be late for the appointment</t>
  </si>
  <si>
    <t>Prajwal Pawar</t>
  </si>
  <si>
    <t>What do you consider as your strength and weakness</t>
  </si>
  <si>
    <t>My parents have invited you for Diwali celebration</t>
  </si>
  <si>
    <t>Your tickets are confirmed for day after tomorrow</t>
  </si>
  <si>
    <t>School timing is 7 am to 12 noon for tomorrow</t>
  </si>
  <si>
    <t>I have transferred the money. Please check it.</t>
  </si>
  <si>
    <t>Please call me once you are free</t>
  </si>
  <si>
    <t>I have transferred the money via Google Pay</t>
  </si>
  <si>
    <t>Message me once you reach home</t>
  </si>
  <si>
    <t>Please answer my calls</t>
  </si>
  <si>
    <t>Please pay the remaining amount via Google Pay</t>
  </si>
  <si>
    <t>Neetu Gupta</t>
  </si>
  <si>
    <t>Friends; Employer</t>
  </si>
  <si>
    <t>Shop Owner</t>
  </si>
  <si>
    <t>I have mailed you the details. Please check when you are free.</t>
  </si>
  <si>
    <t>Message or call me once free. I have to discuss something important.</t>
  </si>
  <si>
    <t>I hope you all have received the information about meeting. Be on time everyone.</t>
  </si>
  <si>
    <t>Please check the product before purchasing. Later company will not be responcible.</t>
  </si>
  <si>
    <t>I will be late by 30 mins. You can move on. I will join you in 30 mins</t>
  </si>
  <si>
    <t>Tried calling you but your phone was not reachable. Call me once free.</t>
  </si>
  <si>
    <t>Was missing you bestiee. Thought to message you.</t>
  </si>
  <si>
    <t>Wishing you a happy new year 2020</t>
  </si>
  <si>
    <t>The situation is becoming Worst. Hope everyone is fine. Stay home and stay safe.</t>
  </si>
  <si>
    <t>You all can do work from home. That becomes easy for most.</t>
  </si>
  <si>
    <t>Navnath Narayan Chhathi</t>
  </si>
  <si>
    <t>I will call you back</t>
  </si>
  <si>
    <t>I am busy</t>
  </si>
  <si>
    <t>Whatsapp me please</t>
  </si>
  <si>
    <t>Call you later</t>
  </si>
  <si>
    <t>Coming</t>
  </si>
  <si>
    <t>Wait</t>
  </si>
  <si>
    <t>Waiting ! Come soon.</t>
  </si>
  <si>
    <t>Driving</t>
  </si>
  <si>
    <t>Running out of time</t>
  </si>
  <si>
    <t>Getting ready</t>
  </si>
  <si>
    <t>Sahil Adawade</t>
  </si>
  <si>
    <t>Friends</t>
  </si>
  <si>
    <t>Wherever you go always bring your own sunshine</t>
  </si>
  <si>
    <t>Come on 12th July for my birthday. I invite you for my party.</t>
  </si>
  <si>
    <t>I am going to Lonawala for vacation till end of month.</t>
  </si>
  <si>
    <t>From 14 November our college will start</t>
  </si>
  <si>
    <t>I have to go home now. My mother is calling me for dinner.</t>
  </si>
  <si>
    <t>Sachin bought a new two wheeler for her sister to go to college</t>
  </si>
  <si>
    <t>I was sleeping in afternoon hence could not pick up your phone</t>
  </si>
  <si>
    <t>I came to your home in afternoon. You were not there. Your mom tole me that you will come later.</t>
  </si>
  <si>
    <t>Someday I will buy a new car for my dad</t>
  </si>
  <si>
    <t>Would you like to come with me for a movie since I have an extra ticket.</t>
  </si>
  <si>
    <t>Sejal S Vitkar</t>
  </si>
  <si>
    <t>Service</t>
  </si>
  <si>
    <t>Todays meeting is in our conference hall regarding our new phase-1 project</t>
  </si>
  <si>
    <t>To all our happy customers of Anandwan Society, congrats for the posession of the flat</t>
  </si>
  <si>
    <t>I have a meeting today at 1 pm with Mr. Ravi Lunkad</t>
  </si>
  <si>
    <t>Today I am not feeling well so will take a leave</t>
  </si>
  <si>
    <t>Dr. Deshmukh, Can you come after 8 pm at our pimpri branch</t>
  </si>
  <si>
    <t>I have some pain in my hand due to fracture. Need to go to doctor</t>
  </si>
  <si>
    <t>Pessengers of Koyana express will be late due to rain</t>
  </si>
  <si>
    <t>To Lodha developers for the impropper work in our flat</t>
  </si>
  <si>
    <t>We have arranged a party for Holi. Please come with family.</t>
  </si>
  <si>
    <t>The office hours are now open from 10 to 3 pm due to covid-19</t>
  </si>
  <si>
    <t>Jyoti Dhanjaya Chhatni</t>
  </si>
  <si>
    <t>Happy marriage anniversary to my lovely Anju akka</t>
  </si>
  <si>
    <t>Today I have to make dinner for all so come at home till 9 pm.</t>
  </si>
  <si>
    <t xml:space="preserve">Respected Rama teacher, in our area due to sealing I am not coming </t>
  </si>
  <si>
    <t>Dear students we are now making butterscotch cake</t>
  </si>
  <si>
    <t>Dear friends, today is my borthday party to celebrate it come at 7 pm onwards</t>
  </si>
  <si>
    <t>today have to attend parents meeting at school</t>
  </si>
  <si>
    <t>I have to check my account balance, how to know</t>
  </si>
  <si>
    <t>Karishima's beauty parlor has 50% off on all nail arts</t>
  </si>
  <si>
    <t>I am in shop</t>
  </si>
  <si>
    <t>Our kitty party programme is cancelled due to heavy rains</t>
  </si>
  <si>
    <t>Kalpana Vinayak Bhandari</t>
  </si>
  <si>
    <t>How are you my dear friend</t>
  </si>
  <si>
    <t>Can you teach me how to make cake</t>
  </si>
  <si>
    <t>how is the situation in your area due to covid</t>
  </si>
  <si>
    <t>Today I have to go to Mumbai</t>
  </si>
  <si>
    <t>I am planning for a party next week</t>
  </si>
  <si>
    <t>I am not fine</t>
  </si>
  <si>
    <t>Sapna and me are going to parlor</t>
  </si>
  <si>
    <t>School admission closes tomorrow</t>
  </si>
  <si>
    <t>City</t>
  </si>
  <si>
    <t>State</t>
  </si>
  <si>
    <t>Advait Sanjay Apar</t>
  </si>
  <si>
    <t>Are you from India ?</t>
  </si>
  <si>
    <t>Help others, God will help you.</t>
  </si>
  <si>
    <t>Eating tobacco can cause cancer</t>
  </si>
  <si>
    <t>Plastic is banned in India</t>
  </si>
  <si>
    <t>Do your work according to time table</t>
  </si>
  <si>
    <t>I hope you can do the given work today itself</t>
  </si>
  <si>
    <t>Few girls bring your math book checking</t>
  </si>
  <si>
    <t>Soon she will return Pune when she will finsih her work</t>
  </si>
  <si>
    <t>Download the Zee5 app now and anytime watch the serial</t>
  </si>
  <si>
    <t>Kindly prepare for tomorrow's exam</t>
  </si>
  <si>
    <t>Janhavi Sanjay Apar</t>
  </si>
  <si>
    <t>How is your business going on ?</t>
  </si>
  <si>
    <t>After that where you get settled</t>
  </si>
  <si>
    <t>Riya is doing her job very excellently</t>
  </si>
  <si>
    <t>There are some fruits and chocklates, who wants to eat</t>
  </si>
  <si>
    <t>Harish, what you like to play; cricket or tennis ball</t>
  </si>
  <si>
    <t>Don’t bite your nails it is a bad habbit</t>
  </si>
  <si>
    <t>Lets go to garden and take some snacks and water bottle</t>
  </si>
  <si>
    <t>tomorrow will be half day for school</t>
  </si>
  <si>
    <t>Have you taken movie tickets with you</t>
  </si>
  <si>
    <t>Dear students, tomorrow's timing for online class will begin at 10 am</t>
  </si>
  <si>
    <t>Bhoomika Dhanjaya Patil</t>
  </si>
  <si>
    <t>yes</t>
  </si>
  <si>
    <t>I have send the mail, please check them</t>
  </si>
  <si>
    <t>Timing for tomorrow's meeting is 8-12. Please come on time.</t>
  </si>
  <si>
    <t>I submitted the file, when will you submit it.</t>
  </si>
  <si>
    <t>Send me the PDF for tomorrows meeting</t>
  </si>
  <si>
    <t>Please do the initials on the attched form</t>
  </si>
  <si>
    <t>I have transferred money in your account</t>
  </si>
  <si>
    <t>Tomorrows meeting is very important, reach on time</t>
  </si>
  <si>
    <t>Due to heavy traffic I wont be able to come</t>
  </si>
  <si>
    <t>All the officials are informed to reach on time</t>
  </si>
  <si>
    <t>Darshana Shashikant Apar</t>
  </si>
  <si>
    <t>What is your original name, please tell me</t>
  </si>
  <si>
    <t>To spend summer vacation she went to Jammu and Kashmir</t>
  </si>
  <si>
    <t>Full area is surrounded by ice</t>
  </si>
  <si>
    <t>She is very excited to open her birthday gift</t>
  </si>
  <si>
    <t>She is very good in maths and science</t>
  </si>
  <si>
    <t>Apoorva is very lazy and she never does homework on time</t>
  </si>
  <si>
    <t>We will go to Mahabaleshwar for picnic</t>
  </si>
  <si>
    <t>One should study hard to get good marks</t>
  </si>
  <si>
    <t>Janvi is makeup artist and she is also taking mehendi orders</t>
  </si>
  <si>
    <t>Nitya's handwriting is very nice</t>
  </si>
  <si>
    <t>Tejal Shinde</t>
  </si>
  <si>
    <t>She has a very good voice</t>
  </si>
  <si>
    <t>You are wastig my time, go and call her</t>
  </si>
  <si>
    <t>Don’t move there is a big snake</t>
  </si>
  <si>
    <t>Please fill the form carefully</t>
  </si>
  <si>
    <t>Keep silence, teacher is going to come</t>
  </si>
  <si>
    <t>I mostly like to eat mangoes and oranges</t>
  </si>
  <si>
    <t>Tomorrow will be the last day to submit your notebooks</t>
  </si>
  <si>
    <t>Follow my new page on instagram</t>
  </si>
  <si>
    <t>To open that link login id is needed</t>
  </si>
  <si>
    <t>why those boys are standing near coridore</t>
  </si>
  <si>
    <t>Rutuja Patil</t>
  </si>
  <si>
    <t>English 2nd and 3rd lesson is not very difficult</t>
  </si>
  <si>
    <t>The child has not been wearing a hat</t>
  </si>
  <si>
    <t>They will not have been married by next year</t>
  </si>
  <si>
    <t>I am really sorry for being so late</t>
  </si>
  <si>
    <t>Can I ask you about your career</t>
  </si>
  <si>
    <t>I would like to share this book based on the sacrifices of inidan soldiers</t>
  </si>
  <si>
    <t>Just saw a depressing news for Punekars on TV9 Marathi</t>
  </si>
  <si>
    <t>I want to buy an umbrella, so please give me money</t>
  </si>
  <si>
    <t>He is having a bad habbit of watching TV in morning</t>
  </si>
  <si>
    <t>I will meet you on Wednesday at 10 am in town</t>
  </si>
  <si>
    <t>Nitya Kale</t>
  </si>
  <si>
    <t>A cat jumped over a wall and ran away</t>
  </si>
  <si>
    <t>Hey, its my new phone</t>
  </si>
  <si>
    <t>Foollow the instructions and start your work</t>
  </si>
  <si>
    <t>Concentration is very important for work</t>
  </si>
  <si>
    <t>Do your work sincerely and submit it on time</t>
  </si>
  <si>
    <t>Your work should be neat and tidy</t>
  </si>
  <si>
    <t>So be careful while doing your work</t>
  </si>
  <si>
    <t>Keep trying</t>
  </si>
  <si>
    <t>Don’t loose hope and try next year</t>
  </si>
  <si>
    <t>Bye for now. Will catch up after school reopens.</t>
  </si>
  <si>
    <t>Aditi Kudale</t>
  </si>
  <si>
    <t>Timing is changed for tomorrows meeting</t>
  </si>
  <si>
    <t>The registered forms are for centralized online admission process</t>
  </si>
  <si>
    <t>Get reqarded every time you pay bills</t>
  </si>
  <si>
    <t>Don’t be late and reach on time</t>
  </si>
  <si>
    <t>All the officials are informed that today's meeting is postponed</t>
  </si>
  <si>
    <t>The postponed meeting will happen day after tomorrow</t>
  </si>
  <si>
    <t>Please be prepared for tomorrow's meeting</t>
  </si>
  <si>
    <t>Its very heavy traffic here. Expect some delay.</t>
  </si>
  <si>
    <t>What shall I tell in the interview on my professional achievements</t>
  </si>
  <si>
    <t>Vidhya Walunj</t>
  </si>
  <si>
    <t>Family; Friends;Employer</t>
  </si>
  <si>
    <t>There is a parent teacher meeting tomorrow</t>
  </si>
  <si>
    <t>The timing for the parent meeting is 10 to 12</t>
  </si>
  <si>
    <t>All parents are requested to bring their ID cards</t>
  </si>
  <si>
    <t>Students are requested to be present with their parents</t>
  </si>
  <si>
    <t>The forms will be given during the meeting to fill</t>
  </si>
  <si>
    <t>The forms should be submitted on the same day</t>
  </si>
  <si>
    <t>The information regarding admission to class 11 will be given</t>
  </si>
  <si>
    <t>This is very crutial meeting. All parents are requested to come.</t>
  </si>
  <si>
    <t>The meeting will happen in Dada Vasvani Hall</t>
  </si>
  <si>
    <t>After the meeting is over students are requested to attend the class</t>
  </si>
  <si>
    <t>Vidya Ganesh Chhatni</t>
  </si>
  <si>
    <t>Monthly</t>
  </si>
  <si>
    <t>Happy diwali to all</t>
  </si>
  <si>
    <t>Don’t talk between shop timings</t>
  </si>
  <si>
    <t>Simran, now I am available to take calls</t>
  </si>
  <si>
    <t>Congratulations Seema and Samir for the baby boy.</t>
  </si>
  <si>
    <t>Please visit our Gujarat branch</t>
  </si>
  <si>
    <t>Urgent calls only</t>
  </si>
  <si>
    <t>Today no classes for cake</t>
  </si>
  <si>
    <t>Today cake class at 3 pm</t>
  </si>
  <si>
    <t>I will come tomorrow and not today</t>
  </si>
  <si>
    <t>Survey for vehicle is completed</t>
  </si>
  <si>
    <t>Kiran P Ovholkar</t>
  </si>
  <si>
    <t>Hello mom. How are you</t>
  </si>
  <si>
    <t>How is my elder brother Pritam. Is he ok.</t>
  </si>
  <si>
    <t>I miss you mom and my entire family</t>
  </si>
  <si>
    <t>I miss the dal rice which you used to cook for me</t>
  </si>
  <si>
    <t>How is your job going on</t>
  </si>
  <si>
    <t>How is Pritam's studies going on</t>
  </si>
  <si>
    <t>Please tell dad to take care of his health</t>
  </si>
  <si>
    <t>What will you buy for my borthday gift</t>
  </si>
  <si>
    <t>Will wait for your response. When you read this call me.</t>
  </si>
  <si>
    <t>Monika Manohar Gawai</t>
  </si>
  <si>
    <t>Family; Employer</t>
  </si>
  <si>
    <t>Good Mornign</t>
  </si>
  <si>
    <t>Called your many times. Please call back</t>
  </si>
  <si>
    <t>College timing for tomorrow is 8 to 12</t>
  </si>
  <si>
    <t>Will send you reports by tomorrow</t>
  </si>
  <si>
    <t>Order the stuff online and don’t go out</t>
  </si>
  <si>
    <t>Will send you money through google pay</t>
  </si>
  <si>
    <t>I will be late today</t>
  </si>
  <si>
    <t>I was calling you yesterday</t>
  </si>
  <si>
    <t>Can you send me notes of yesterday's class</t>
  </si>
  <si>
    <t>Can you come and pick me from my home</t>
  </si>
  <si>
    <t>Ganesh Narayan Chhatni</t>
  </si>
  <si>
    <t xml:space="preserve">Yes </t>
  </si>
  <si>
    <t>Munshiji, sent one truck of plywood</t>
  </si>
  <si>
    <t>Sent you kotak bank details to transfer money</t>
  </si>
  <si>
    <t>Harish, I have arived. One truck of plywood should I forward to you</t>
  </si>
  <si>
    <t>I am sending 2 lakhs in your kotak account</t>
  </si>
  <si>
    <t>Sister, I am on my way to Gujarat. Will visit mumbai on the way.</t>
  </si>
  <si>
    <t>Rupa, coming home. Please arrange for lunch</t>
  </si>
  <si>
    <t>Happy birthday Sagar, May god bless you</t>
  </si>
  <si>
    <t>Suresh, arrange vouchers on urgent basis</t>
  </si>
  <si>
    <t>Arvind, I have received your money today. I am sending material</t>
  </si>
  <si>
    <t>Munshiji, I have received both the trucks in wet condition.</t>
  </si>
  <si>
    <t>Pratibha Dhananjaya Patil</t>
  </si>
  <si>
    <t>I have paid the bills from Google Pay</t>
  </si>
  <si>
    <t>Please send me the required information</t>
  </si>
  <si>
    <t>Please reach on time tomorrow</t>
  </si>
  <si>
    <t>Your college timing for tomorrow is 12 to 4</t>
  </si>
  <si>
    <t>You and your family is invited for tomorrows dinner</t>
  </si>
  <si>
    <t>I have got the message. Will reach soon</t>
  </si>
  <si>
    <t>Sad to hear the demise of unclejee. May his soul rest in peace.</t>
  </si>
  <si>
    <t>Everyone is informed that there will be holiday tomorrow.</t>
  </si>
  <si>
    <t>Check the mail that I have send</t>
  </si>
  <si>
    <t>Once you reach home please call me</t>
  </si>
  <si>
    <t>Harish</t>
  </si>
  <si>
    <t>Ganesh Telang</t>
  </si>
  <si>
    <t xml:space="preserve">How are you. </t>
  </si>
  <si>
    <t>Are you hungry. Do you want to have some food.</t>
  </si>
  <si>
    <t>Will you come with me. I need your company.</t>
  </si>
  <si>
    <t>Where are you. I am searching for you.</t>
  </si>
  <si>
    <t>Are you ok. What happened. What is the matter.</t>
  </si>
  <si>
    <t>I feel very bad about what you have done with me</t>
  </si>
  <si>
    <t>I am going to bank and without the cash</t>
  </si>
  <si>
    <t>Children are hungry. We have to go and take care of them</t>
  </si>
  <si>
    <t>6 month contract I am doing. I must do it well.</t>
  </si>
  <si>
    <t>You seem to be tired. Take care and rest for sometime.</t>
  </si>
  <si>
    <t>Santosh Pachkudve</t>
  </si>
  <si>
    <t>Where are you going</t>
  </si>
  <si>
    <t>Will you meet me</t>
  </si>
  <si>
    <t>Did you take tea</t>
  </si>
  <si>
    <t>How are the children</t>
  </si>
  <si>
    <t>Have you completed the register book</t>
  </si>
  <si>
    <t>I finish my work by 2 pm everyday</t>
  </si>
  <si>
    <t>I need a new job and money</t>
  </si>
  <si>
    <t>You had your dinner</t>
  </si>
  <si>
    <t>I have got a motorbike</t>
  </si>
  <si>
    <t>Savita Bhosle</t>
  </si>
  <si>
    <t>Do you feel well</t>
  </si>
  <si>
    <t>What are the children doing</t>
  </si>
  <si>
    <t>Are you feeling ok now</t>
  </si>
  <si>
    <t>Where are your utencils</t>
  </si>
  <si>
    <t>How are you</t>
  </si>
  <si>
    <t>They like animals</t>
  </si>
  <si>
    <t>I am going to doctor this morning</t>
  </si>
  <si>
    <t>We must hurry</t>
  </si>
  <si>
    <t>Why are you late</t>
  </si>
  <si>
    <t>Do you eat fruits everyday</t>
  </si>
  <si>
    <t>Ramling Ronkar</t>
  </si>
  <si>
    <t>Has the payment being made</t>
  </si>
  <si>
    <t>Do you know how to use Google Pay</t>
  </si>
  <si>
    <t>Local train is not running, otherwise I would had come</t>
  </si>
  <si>
    <t>Has order arived</t>
  </si>
  <si>
    <t>They don’t allow to sit on roadside</t>
  </si>
  <si>
    <t>Business is down because of rains</t>
  </si>
  <si>
    <t>Received an order for 20 rooms</t>
  </si>
  <si>
    <t>Ganpati festival is so close</t>
  </si>
  <si>
    <t>Our area is sealed</t>
  </si>
  <si>
    <t>I am in stress since there is no job</t>
  </si>
  <si>
    <t>Madhuri Hadake</t>
  </si>
  <si>
    <t>How are you. Whats up. Tell me if you need anything.</t>
  </si>
  <si>
    <t>There is lot of workload because everyone is in house by lockdown.</t>
  </si>
  <si>
    <t>So much of housework. It never ends.</t>
  </si>
  <si>
    <t>Everyone had a wish to have the food with different receipe</t>
  </si>
  <si>
    <t>There is not much argument between mother in law and daughter in law here.</t>
  </si>
  <si>
    <t>Children and old people need extra care</t>
  </si>
  <si>
    <t>Old therepy like kadha will work</t>
  </si>
  <si>
    <t>Make sure you use masks in crowded places</t>
  </si>
  <si>
    <t>All home items should be sanilized regularly</t>
  </si>
  <si>
    <t>Wash all vegetables thoroughly before you cook</t>
  </si>
  <si>
    <t>Mohan Mahatre</t>
  </si>
  <si>
    <t>Our shop is closed due to corona. We are facing very difficult times financially.</t>
  </si>
  <si>
    <t>Business is going down. Where to get the money from, I have no idea.</t>
  </si>
  <si>
    <t>I have started new business meanwhile, selling vegetables on roadside.</t>
  </si>
  <si>
    <t>Making ends meet somehow.</t>
  </si>
  <si>
    <t>People are fearing from corona and hence noone comes in shop</t>
  </si>
  <si>
    <t>how are you managing financially</t>
  </si>
  <si>
    <t>Everyone is in tension. We all need to manage this time somehow.</t>
  </si>
  <si>
    <t>Hope slowly we come back to normal</t>
  </si>
  <si>
    <t>This is the right time to explore new things</t>
  </si>
  <si>
    <t>Hope it becomes good again.</t>
  </si>
  <si>
    <t>Manoj Sakapal</t>
  </si>
  <si>
    <t>When will the material arive</t>
  </si>
  <si>
    <t>Have you got the dinner</t>
  </si>
  <si>
    <t>Is you area under lockdown</t>
  </si>
  <si>
    <t>Are the children back from school</t>
  </si>
  <si>
    <t>Have you prepared my cheque</t>
  </si>
  <si>
    <t>I have to go to bank urgently</t>
  </si>
  <si>
    <t>It has become very difficult finanically in current times</t>
  </si>
  <si>
    <t>Your order is ready. Please come and take it.</t>
  </si>
  <si>
    <t>Need some people to work in my shop since earlier people went to hometown</t>
  </si>
  <si>
    <t>Have to make some arrangement in shop for social distancing.</t>
  </si>
  <si>
    <t>Barber</t>
  </si>
  <si>
    <t>Prasad Bidawai</t>
  </si>
  <si>
    <t xml:space="preserve">Pune </t>
  </si>
  <si>
    <t>Photographer</t>
  </si>
  <si>
    <t>Please pay my money of last time. I have got trouble</t>
  </si>
  <si>
    <t>I have to print visiting cards. Give me some design.</t>
  </si>
  <si>
    <t>Corona made low budget business heavily impacted</t>
  </si>
  <si>
    <t>I have got an order of marriage but there is only bridge and finacy</t>
  </si>
  <si>
    <t>I have ordered a multifunctional camera</t>
  </si>
  <si>
    <t>Photography is my hobby and profession</t>
  </si>
  <si>
    <t>Received camera. Very nice.</t>
  </si>
  <si>
    <t>Have you done with your lunch. Then I will come over.</t>
  </si>
  <si>
    <t>Thanks for asking. So sweet of you.</t>
  </si>
  <si>
    <t>Give me size details for passport size photograph you asked for.</t>
  </si>
  <si>
    <t>Vanita Vijay Dhare</t>
  </si>
  <si>
    <t>He got the stuff after 7-8 days</t>
  </si>
  <si>
    <t>Congratulations, you had a son.</t>
  </si>
  <si>
    <t>At what time will you give my money</t>
  </si>
  <si>
    <t>Did you have your food</t>
  </si>
  <si>
    <t>Elders in the house are going tomorrow</t>
  </si>
  <si>
    <t>It was an important work</t>
  </si>
  <si>
    <t>Is the mother fit and fine</t>
  </si>
  <si>
    <t>If I come over, will it be ok</t>
  </si>
  <si>
    <t>I am going to sister's house tomorrow</t>
  </si>
  <si>
    <t>Has the bus service resumed in the city</t>
  </si>
  <si>
    <t>&lt;18</t>
  </si>
  <si>
    <t>18-25</t>
  </si>
  <si>
    <t>25-30</t>
  </si>
  <si>
    <t>30-35</t>
  </si>
  <si>
    <t>35-40</t>
  </si>
  <si>
    <t>40-45</t>
  </si>
  <si>
    <t>45-50</t>
  </si>
  <si>
    <t>50-55</t>
  </si>
  <si>
    <t>55-60</t>
  </si>
  <si>
    <t>60+</t>
  </si>
  <si>
    <t>Frequency</t>
  </si>
  <si>
    <t>Receipients</t>
  </si>
  <si>
    <t>Outside of region messseges</t>
  </si>
  <si>
    <t>Messege Length</t>
  </si>
  <si>
    <t>Swapna Hapase</t>
  </si>
  <si>
    <t>My child gets very annoying when I leave for office</t>
  </si>
  <si>
    <t>It is very difficult to leave the child at home and go to office</t>
  </si>
  <si>
    <t>Give me the new receipe of rava since it is available easily</t>
  </si>
  <si>
    <t>I join dance class for my daughter. She likes it.</t>
  </si>
  <si>
    <t>All children should take care of themselves.</t>
  </si>
  <si>
    <t>Give them hot water and hot steam</t>
  </si>
  <si>
    <t>So much workload, no manpower.</t>
  </si>
  <si>
    <t>I am happy with my job.</t>
  </si>
  <si>
    <t>I want to make bright future of my children.</t>
  </si>
  <si>
    <t>Paneer pakoda is tasty as well as full of protein.</t>
  </si>
  <si>
    <t>Sagar More</t>
  </si>
  <si>
    <t>We daily see so many patients during corona</t>
  </si>
  <si>
    <t>Corona effects lungs, so take vaporization and steam</t>
  </si>
  <si>
    <t>First symptoms are attack on throat and them person gets fewer</t>
  </si>
  <si>
    <t>Patient gets very tense in corona. And they get lonely too.</t>
  </si>
  <si>
    <t>Only few patients need ventilator</t>
  </si>
  <si>
    <t>If patients have less immunity power, then cure chances are less</t>
  </si>
  <si>
    <t>All hospital staff is like god</t>
  </si>
  <si>
    <t>All medical staff is very hardworking and putting their life at risk</t>
  </si>
  <si>
    <t>Prevention is better than cure. Remember this.</t>
  </si>
  <si>
    <t>Corona patients go in quarantine in isolation ward</t>
  </si>
  <si>
    <t>Rushikesh Patil</t>
  </si>
  <si>
    <t>All the money has been spent</t>
  </si>
  <si>
    <t>Please arrange for the payment of my wages</t>
  </si>
  <si>
    <t>Do you have any dealings with Suahant</t>
  </si>
  <si>
    <t>Business is bad these days</t>
  </si>
  <si>
    <t>How much is the cash in hand</t>
  </si>
  <si>
    <t>Advance money has to be paid in cash</t>
  </si>
  <si>
    <t>How is your business going on</t>
  </si>
  <si>
    <t>I got duped by Preetam</t>
  </si>
  <si>
    <t>How is the grain market</t>
  </si>
  <si>
    <t>That’s all, please make the bill.</t>
  </si>
  <si>
    <t>Nileema Chate</t>
  </si>
  <si>
    <t>Don’t shy away from work</t>
  </si>
  <si>
    <t>Be careful at your work</t>
  </si>
  <si>
    <t>Sink all your differences and lets start fresh</t>
  </si>
  <si>
    <t>He is in import-export trade</t>
  </si>
  <si>
    <t>How much does it cost. Please let me know.</t>
  </si>
  <si>
    <t>This cheque is to be encashed.</t>
  </si>
  <si>
    <t>Lets have a deal.</t>
  </si>
  <si>
    <t>I am under debt.</t>
  </si>
  <si>
    <t>Get the parcel delivered from the station.</t>
  </si>
  <si>
    <t>Are your in catering business.</t>
  </si>
  <si>
    <t>Sujit Chowdhary</t>
  </si>
  <si>
    <t>You should obey to what your father is asking you to do</t>
  </si>
  <si>
    <t>You need to work hard.</t>
  </si>
  <si>
    <t>Don’t be in a hurry always</t>
  </si>
  <si>
    <t>Don’t speak ill of others, all the time.</t>
  </si>
  <si>
    <t>Don’t get into arguments with others for no reason</t>
  </si>
  <si>
    <t>Patch up all your disputes in the family</t>
  </si>
  <si>
    <t>Please be punctual in your work</t>
  </si>
  <si>
    <t>Your health is most important. Take care.</t>
  </si>
  <si>
    <t>Sink your diffferences buddy.</t>
  </si>
  <si>
    <t>Lata honrav</t>
  </si>
  <si>
    <t>Remember its your birthday. Wishing you happiness.</t>
  </si>
  <si>
    <t>She got paralysed, and we are very tense for this and worried.</t>
  </si>
  <si>
    <t>We have arrived. Where are you.</t>
  </si>
  <si>
    <t>Yes, we went there and met him.</t>
  </si>
  <si>
    <t>I need aurvedic medicine and I generally prefer it.</t>
  </si>
  <si>
    <t>My father needs physiotherepy.</t>
  </si>
  <si>
    <t>All the hotels and transport is closed, so cannot ship the parcel</t>
  </si>
  <si>
    <t>The vegetables have become very expensive</t>
  </si>
  <si>
    <t>We cannot solve this trouble but we can explain this to others.</t>
  </si>
  <si>
    <t>Divide the light bill into everyone and pay this bill before due date</t>
  </si>
  <si>
    <t>Priya Gite</t>
  </si>
  <si>
    <t>I am busy currently, and I will meet you after sometime.</t>
  </si>
  <si>
    <t>When should we meet again</t>
  </si>
  <si>
    <t>How long will it take more. Give me a date</t>
  </si>
  <si>
    <t>Aunty has come to stay with us since she was not feeling well</t>
  </si>
  <si>
    <t>For a change we ordered pizza today</t>
  </si>
  <si>
    <t>Stay safe and don’t go out unless needed. Prevention is better than cure.</t>
  </si>
  <si>
    <t>We will be there at propper time.</t>
  </si>
  <si>
    <t>Don’t spit on road, specially during corona problem</t>
  </si>
  <si>
    <t>My cheque number is XXXXXXX. Please check if this is cleared.</t>
  </si>
  <si>
    <t>I need to audit my accounts. Let me know a date.</t>
  </si>
  <si>
    <t>Pallavi Mhatre</t>
  </si>
  <si>
    <t>Tailor</t>
  </si>
  <si>
    <t>Are you free. If not now, can I come after 2 hours.</t>
  </si>
  <si>
    <t>I want to purchase new dress. What is your shop timing.</t>
  </si>
  <si>
    <t>Is dress material ready</t>
  </si>
  <si>
    <t>Your stock is ready</t>
  </si>
  <si>
    <t>Load the material in the tempo</t>
  </si>
  <si>
    <t>Received your payment. Thanks.</t>
  </si>
  <si>
    <t>Economy is in a bad state post lockdown, so your payment on time is appreciated.</t>
  </si>
  <si>
    <t>Is parlor open in your area</t>
  </si>
  <si>
    <t>In my suggestion keep sanitizer in the shop all the time</t>
  </si>
  <si>
    <t>Only precautions will help.</t>
  </si>
  <si>
    <t>Seema Thorat</t>
  </si>
  <si>
    <t>I have changed my house recently</t>
  </si>
  <si>
    <t>We are finding it strange for everything here</t>
  </si>
  <si>
    <t>Can you bring the food from hotel or mess</t>
  </si>
  <si>
    <t>I need to go to my relative place this weekend</t>
  </si>
  <si>
    <t>He is independent of his parents</t>
  </si>
  <si>
    <t>Why don’t you come here and stay with us</t>
  </si>
  <si>
    <t>I don’t know your shop. Send me exact address.</t>
  </si>
  <si>
    <t>We settled the house very well.</t>
  </si>
  <si>
    <t>when will you all come over and see the new house</t>
  </si>
  <si>
    <t>ok, good luck. Waiting for you to come over.</t>
  </si>
  <si>
    <t>Leena Dhote</t>
  </si>
  <si>
    <t xml:space="preserve">Don’t loose your temper when you are sitting idle. </t>
  </si>
  <si>
    <t>Have some patience. You will find a job</t>
  </si>
  <si>
    <t>Listen carefully the news bullitein. May bring up some good news.</t>
  </si>
  <si>
    <t>Restaurants have opened with home delivery only.</t>
  </si>
  <si>
    <t>The accused was released to avoid corona</t>
  </si>
  <si>
    <t>I have collected the cheque from him.</t>
  </si>
  <si>
    <t>I have started going for a walk in morning</t>
  </si>
  <si>
    <t>Last night we had fish for dinner</t>
  </si>
  <si>
    <t>When we come back to Pune from outside, we have been asked to home quarantine.</t>
  </si>
  <si>
    <t>Society is imposting lot of restrictions on the flat owners</t>
  </si>
  <si>
    <t>Suresh Kher</t>
  </si>
  <si>
    <t>These days the rice is of inferior quality</t>
  </si>
  <si>
    <t>there is a slowdown in trade these days</t>
  </si>
  <si>
    <t>Rohan is a wholesaler and his brother is a retailer</t>
  </si>
  <si>
    <t>We do not sell anything on credit, but have started in corona</t>
  </si>
  <si>
    <t>Can we clear all the bills</t>
  </si>
  <si>
    <t>People generally prefer to go to super market to buy everything from one place</t>
  </si>
  <si>
    <t>Do you take payments via cheque</t>
  </si>
  <si>
    <t>It is very important to obey time for shop owners</t>
  </si>
  <si>
    <t>Our quality is top notch</t>
  </si>
  <si>
    <t>If you give me your address, we will driver it to your place</t>
  </si>
  <si>
    <t>Santosh Khude</t>
  </si>
  <si>
    <t>Good morning, what up and happening Sandhya.</t>
  </si>
  <si>
    <t>Yesterday we all friends met and got together. It was fun.</t>
  </si>
  <si>
    <t>Most of our group is middle aged hence we have been socializing more often</t>
  </si>
  <si>
    <t>At my age I have realised the importance of exercise more</t>
  </si>
  <si>
    <t>Doctor is advising me to eat less oil and spicy food</t>
  </si>
  <si>
    <t>Too much of alcohol makes me sick</t>
  </si>
  <si>
    <t>Sometimes I feel the need to get mentally happy and then I meet friends over drinks</t>
  </si>
  <si>
    <t>Try to read as much as possible</t>
  </si>
  <si>
    <t>The book you gave me is really nice</t>
  </si>
  <si>
    <t>In the current time, patience is the key</t>
  </si>
  <si>
    <t>No Schooling</t>
  </si>
  <si>
    <t>&lt;20</t>
  </si>
  <si>
    <t>Suresh Mahajan</t>
  </si>
  <si>
    <t>How are you dad. How is your health</t>
  </si>
  <si>
    <t>Where are you staying these days</t>
  </si>
  <si>
    <t>Do yu have any tips on how should I study</t>
  </si>
  <si>
    <t>Grandpa, I have been getting too much homework. There is no time to play.</t>
  </si>
  <si>
    <t>Please suggest on what should I do to get time to play</t>
  </si>
  <si>
    <t>I learnt to make greeting card in school</t>
  </si>
  <si>
    <t>I also learnt decoration using stickers and papers</t>
  </si>
  <si>
    <t>Any recommendations for solving disputes with friends</t>
  </si>
  <si>
    <t>Too much home work. I am very sad.</t>
  </si>
  <si>
    <t>There are so many people standing on the road outside of our home.</t>
  </si>
  <si>
    <t>Santosh Kadam</t>
  </si>
  <si>
    <t>When did you arive in Pune</t>
  </si>
  <si>
    <t>Come to me directly after your MA exams are over</t>
  </si>
  <si>
    <t>I don’t remember baba if anyone passed MA exam in our village</t>
  </si>
  <si>
    <t>Where does this happen. What exact location.</t>
  </si>
  <si>
    <t>What exams are pending for Aditya</t>
  </si>
  <si>
    <t>How does Aditya is doing with his prepration</t>
  </si>
  <si>
    <t>Hey, wait a minute. Will call you.</t>
  </si>
  <si>
    <t>Whats up. Please call me</t>
  </si>
  <si>
    <t>I have got some work to do this week</t>
  </si>
  <si>
    <t>How good is your new motorcycle</t>
  </si>
  <si>
    <t>Kautiba Dhare</t>
  </si>
  <si>
    <t>How are you dadi</t>
  </si>
  <si>
    <t>We are all doing good. Don’t worry for us.</t>
  </si>
  <si>
    <t>Do you need any money.</t>
  </si>
  <si>
    <t>Do you know the answers for quiz I had asked you.</t>
  </si>
  <si>
    <t>Did you see the birds we used to like when I was with you.</t>
  </si>
  <si>
    <t>Can we drop to your place</t>
  </si>
  <si>
    <t>What did the doctor say</t>
  </si>
  <si>
    <t>What does Ramesh uncle exactly want from you</t>
  </si>
  <si>
    <t>Mother is doing all household work here</t>
  </si>
  <si>
    <t>Uncle did not do it</t>
  </si>
  <si>
    <t>Maruti Ganpat Pawar</t>
  </si>
  <si>
    <t>Is my payment ready</t>
  </si>
  <si>
    <t>Are you and Kiran bhabhi well</t>
  </si>
  <si>
    <t>My stomach is paining since morning</t>
  </si>
  <si>
    <t>The hospital bill for dolly is 50,000</t>
  </si>
  <si>
    <t>Is it raining in village, for crop</t>
  </si>
  <si>
    <t>How is the rice farming yield this year</t>
  </si>
  <si>
    <t>I am getting lot of stress these days</t>
  </si>
  <si>
    <t>Not sure how will I arrange for money</t>
  </si>
  <si>
    <t>My boss called. He seems happy.</t>
  </si>
  <si>
    <t>I am planning to visit the village during weekend.</t>
  </si>
  <si>
    <t>Sanjay Baburao Pawar</t>
  </si>
  <si>
    <t>Priya has started going to work</t>
  </si>
  <si>
    <t>I am also thinking to start working</t>
  </si>
  <si>
    <t>I may go back to village if nothing works here</t>
  </si>
  <si>
    <t>Wife and children are going to in laws</t>
  </si>
  <si>
    <t>As of now I don’t have any financial issues</t>
  </si>
  <si>
    <t>Anu is going with Gauri for work</t>
  </si>
  <si>
    <t>I don’t have anything to do currently</t>
  </si>
  <si>
    <t>I can learn new things for work if needed</t>
  </si>
  <si>
    <t>When will you give me rent for this month</t>
  </si>
  <si>
    <t>I have paid all liabilities</t>
  </si>
  <si>
    <t>Apin Jiyaye</t>
  </si>
  <si>
    <t>How are you chacha</t>
  </si>
  <si>
    <t>Are you still in Pune</t>
  </si>
  <si>
    <t>If your bank statement with you</t>
  </si>
  <si>
    <t>I will send someone to pick up your bank cheque</t>
  </si>
  <si>
    <t>I have stopped drinking now</t>
  </si>
  <si>
    <t>You were right about Gautam. He has duped me.</t>
  </si>
  <si>
    <t>Are you able to manage housework on your own</t>
  </si>
  <si>
    <t>Do you want me to teach you how to use mobile</t>
  </si>
  <si>
    <t>What did you make for dinner</t>
  </si>
  <si>
    <t>Take care in corona and be at home.</t>
  </si>
  <si>
    <t>Sangeeta Tidake</t>
  </si>
  <si>
    <t>How are you. How is everyone.</t>
  </si>
  <si>
    <t>These days all channels are full of corona news only</t>
  </si>
  <si>
    <t>If there is no rain this year, the crops will distroy</t>
  </si>
  <si>
    <t>We all ladies have created a yoga group and we meet regularly</t>
  </si>
  <si>
    <t>Due to less rain the crops are getting infected by insects</t>
  </si>
  <si>
    <t>I am learning new recipes on youtube</t>
  </si>
  <si>
    <t>I also learnt how to make doormat on youtube</t>
  </si>
  <si>
    <t>Mobile is good for learning new things</t>
  </si>
  <si>
    <t>Everyone is responcible for taking care of themselves</t>
  </si>
  <si>
    <t>There is no limit to studying new things on mobile</t>
  </si>
  <si>
    <t>Sajid Khan</t>
  </si>
  <si>
    <t>Where are you abba</t>
  </si>
  <si>
    <t>Please go to juggan</t>
  </si>
  <si>
    <t>It is raining very heavy here</t>
  </si>
  <si>
    <t>This will not go easily</t>
  </si>
  <si>
    <t>When did you buy new phone</t>
  </si>
  <si>
    <t>I will start job directly after BA exams</t>
  </si>
  <si>
    <t>I don’t remember at this time</t>
  </si>
  <si>
    <t>I have started all vegetables</t>
  </si>
  <si>
    <t>I am writing a letter to my sister</t>
  </si>
  <si>
    <t>What time is good to start repair work</t>
  </si>
  <si>
    <t>Sudhakar Doke</t>
  </si>
  <si>
    <t>Family;Friends</t>
  </si>
  <si>
    <t>Did you have your dinner</t>
  </si>
  <si>
    <t>I am planning to go back to work</t>
  </si>
  <si>
    <t>I was sick last week</t>
  </si>
  <si>
    <t>Doctor has still not come</t>
  </si>
  <si>
    <t>I have to sleep now</t>
  </si>
  <si>
    <t>Now I am feeling better</t>
  </si>
  <si>
    <t>I don’t have any work</t>
  </si>
  <si>
    <t>I need to borrow some money</t>
  </si>
  <si>
    <t>Due to no work, there is shortage of money</t>
  </si>
  <si>
    <t>At my age it is not easy to work</t>
  </si>
  <si>
    <t>Amit Pawar</t>
  </si>
  <si>
    <t>You can come and collect the papers</t>
  </si>
  <si>
    <t>Lets postpone the programme</t>
  </si>
  <si>
    <t>Are you coming for Sunday party</t>
  </si>
  <si>
    <t>Change and put your photo on FB and Whatsapp</t>
  </si>
  <si>
    <t>Feeling sad for Sakshi's family</t>
  </si>
  <si>
    <t>Then it sould have been mentioned in message</t>
  </si>
  <si>
    <t>Sir, I admit it is my mistake</t>
  </si>
  <si>
    <t>I take the full responcibility</t>
  </si>
  <si>
    <t>Its not like that but it is ok</t>
  </si>
  <si>
    <t>I will take some more time</t>
  </si>
  <si>
    <t>Employer; Employer</t>
  </si>
  <si>
    <t>Others</t>
  </si>
  <si>
    <t>Language</t>
  </si>
  <si>
    <t>Communication Type</t>
  </si>
  <si>
    <t>Send and Receive</t>
  </si>
  <si>
    <t>Only Receive</t>
  </si>
  <si>
    <t>Chaitrali Sanjay Taimhalkar</t>
  </si>
  <si>
    <t>Have you arived here</t>
  </si>
  <si>
    <t>I have found a job for myself</t>
  </si>
  <si>
    <t>Have you taken your meal</t>
  </si>
  <si>
    <t>What is the mother doing. Is she ok.</t>
  </si>
  <si>
    <t>Tomorrow you have to come to my place</t>
  </si>
  <si>
    <t>Let me know what do you want</t>
  </si>
  <si>
    <t>I am all good. Don’t worry.</t>
  </si>
  <si>
    <t>Are you going to office today</t>
  </si>
  <si>
    <t>How is your brother and sister doing</t>
  </si>
  <si>
    <t>Please inform your parents before you come here</t>
  </si>
  <si>
    <t>Sangita Santosh Patare</t>
  </si>
  <si>
    <t>Whats up. How are you.</t>
  </si>
  <si>
    <t>Did you had you food on time</t>
  </si>
  <si>
    <t>Will you join us for work today</t>
  </si>
  <si>
    <t xml:space="preserve">I will give your payment tomorrow. </t>
  </si>
  <si>
    <t>I just came to my working place</t>
  </si>
  <si>
    <t>Are you planning to go somewhere</t>
  </si>
  <si>
    <t>Are you feeling well</t>
  </si>
  <si>
    <t>Just finished my cooking</t>
  </si>
  <si>
    <t>Now I am going to bed</t>
  </si>
  <si>
    <t>Will see you tomorrow and then we will talk</t>
  </si>
  <si>
    <t>Anil Patil</t>
  </si>
  <si>
    <t>Family;Friends;Employer</t>
  </si>
  <si>
    <t>I have received some order. I need to complete it.</t>
  </si>
  <si>
    <t>Just had dinner and now going for a walk</t>
  </si>
  <si>
    <t>What time do you open your shop</t>
  </si>
  <si>
    <t>Where does Mr. Ghate live</t>
  </si>
  <si>
    <t>What time are we meeting tomorrow, need to set alarm</t>
  </si>
  <si>
    <t>My new job is so much fun</t>
  </si>
  <si>
    <t>I will call you and then we will fix time to catch up</t>
  </si>
  <si>
    <t>Need to go early tomorrow. Lot of work.</t>
  </si>
  <si>
    <t>Feeling better than yesterday.</t>
  </si>
  <si>
    <t>I need this job desperately.</t>
  </si>
  <si>
    <t>Rajesh Kondke</t>
  </si>
  <si>
    <t>I don’t watch TV often since it affects my eyes</t>
  </si>
  <si>
    <t>My parents are usually at home in evening</t>
  </si>
  <si>
    <t>I enjoy travelling solo</t>
  </si>
  <si>
    <t>I want to go to cinema for movie</t>
  </si>
  <si>
    <t>I got up early today for exercise</t>
  </si>
  <si>
    <t>It was a good party hosted by John</t>
  </si>
  <si>
    <t>The restaurant is expensive but great quality</t>
  </si>
  <si>
    <t>I liked your new phone and it has lot of functions</t>
  </si>
  <si>
    <t>I like to shop but have short of funds</t>
  </si>
  <si>
    <t>Feeling ved miserable in lockdown</t>
  </si>
  <si>
    <t>Yogesh Sakpal</t>
  </si>
  <si>
    <t>How are you. Nice to connect with you.</t>
  </si>
  <si>
    <t>I had asked you one question last week</t>
  </si>
  <si>
    <t>Enjoying time in lockdown</t>
  </si>
  <si>
    <t>Our old house is near the station and there is too much of noise here</t>
  </si>
  <si>
    <t>Dinner is ready and there is some sweets too. Come fast</t>
  </si>
  <si>
    <t>Lockdown has made me watch a lot of TV</t>
  </si>
  <si>
    <t>I miss the time when we were in school</t>
  </si>
  <si>
    <t>I like Ramesh's way of working</t>
  </si>
  <si>
    <t xml:space="preserve">My sister got married last year. </t>
  </si>
  <si>
    <t>I hgenerally go for a walk after dinner.</t>
  </si>
  <si>
    <t>Jai Lakshman Bagwe</t>
  </si>
  <si>
    <t>Papa has a holiday today</t>
  </si>
  <si>
    <t>I need to finish work quickly today</t>
  </si>
  <si>
    <t>I am going to my friend</t>
  </si>
  <si>
    <t>Are you perfectly ok</t>
  </si>
  <si>
    <t>Come for dinner to my place</t>
  </si>
  <si>
    <t>I will be late to come home tonight</t>
  </si>
  <si>
    <t>Let me know if you want anything</t>
  </si>
  <si>
    <t>I am sitting on upppder side</t>
  </si>
  <si>
    <t>Let him go</t>
  </si>
  <si>
    <t>I may come late</t>
  </si>
  <si>
    <t>Hursh Mohite</t>
  </si>
  <si>
    <t>Does she know my house</t>
  </si>
  <si>
    <t>I have done so much hard work that my hands are paining</t>
  </si>
  <si>
    <t>There is rain in the city</t>
  </si>
  <si>
    <t>I am very busy today</t>
  </si>
  <si>
    <t>I sell vegetables</t>
  </si>
  <si>
    <t>I like Chitra Madan</t>
  </si>
  <si>
    <t>I am going to Ramneek on Saturday</t>
  </si>
  <si>
    <t>When will I get good job</t>
  </si>
  <si>
    <t>I had very late lunch today</t>
  </si>
  <si>
    <t>I just want to go far away</t>
  </si>
  <si>
    <t>Karishma Kadam</t>
  </si>
  <si>
    <t>Yesterday you had fewer. Are you feeling well now</t>
  </si>
  <si>
    <t>Where are you . I want to meet you.</t>
  </si>
  <si>
    <t>Sonu nigam is my favourute singe. I have his big collection.</t>
  </si>
  <si>
    <t>Did you see my keys. I am not finding it.</t>
  </si>
  <si>
    <t>I came by train. It was hectic.</t>
  </si>
  <si>
    <t>We walked home last night. I have pain in stomach.</t>
  </si>
  <si>
    <t>We left 10 am and reached home at 10 pm.</t>
  </si>
  <si>
    <t>Met vineeta last week, she got the job finally.</t>
  </si>
  <si>
    <t xml:space="preserve">Can you call me back again. </t>
  </si>
  <si>
    <t>Can you come here and help me in my work</t>
  </si>
  <si>
    <t>Archana Oak</t>
  </si>
  <si>
    <t>Will you come to my house for dinner</t>
  </si>
  <si>
    <t>What time is she ariving. I must know that.</t>
  </si>
  <si>
    <t>I played yesterday.</t>
  </si>
  <si>
    <t>Our friends come to see us every Friday</t>
  </si>
  <si>
    <t>I don’t watch TV. Yesterday I watched for some time</t>
  </si>
  <si>
    <t>How are you chintu</t>
  </si>
  <si>
    <t>I need money. Keep the cheque ready</t>
  </si>
  <si>
    <t xml:space="preserve">Where are all the children </t>
  </si>
  <si>
    <t>It was a great party and I enjoyed it</t>
  </si>
  <si>
    <t>I had to leave hence I finshed early today</t>
  </si>
  <si>
    <t>Sandeep Jadhav</t>
  </si>
  <si>
    <t>Family, Friends</t>
  </si>
  <si>
    <t>Need to go to office. It is very urgent.</t>
  </si>
  <si>
    <t>When I start to work you stop me</t>
  </si>
  <si>
    <t>Going to village for a change</t>
  </si>
  <si>
    <t>When will you give my salary. I am in need.</t>
  </si>
  <si>
    <t>Mohan is very tired, and should take some rest</t>
  </si>
  <si>
    <t>Trying my best. Lets see what will be the result.</t>
  </si>
  <si>
    <t>Lockdown is very strict</t>
  </si>
  <si>
    <t>Techer is best profession</t>
  </si>
  <si>
    <t>enjoyed the trip completely</t>
  </si>
  <si>
    <t>I need material for my project</t>
  </si>
  <si>
    <t>Shivanjali Ramesh bolade</t>
  </si>
  <si>
    <t>I will come to you</t>
  </si>
  <si>
    <t>You need to talk to him quickly</t>
  </si>
  <si>
    <t>Bring the vegetables on the way returning</t>
  </si>
  <si>
    <t>I will not go</t>
  </si>
  <si>
    <t>When are you returning my money</t>
  </si>
  <si>
    <t>Bring my dress with you</t>
  </si>
  <si>
    <t>I liked your gift very much</t>
  </si>
  <si>
    <t>Call the mother as soon as possible</t>
  </si>
  <si>
    <t>Papa will be late today</t>
  </si>
  <si>
    <t>Send them quickly</t>
  </si>
  <si>
    <t>Umesh Manohar Hatpale</t>
  </si>
  <si>
    <t>I have a holiday today</t>
  </si>
  <si>
    <t>We will meet</t>
  </si>
  <si>
    <t>I am going with my mother and father</t>
  </si>
  <si>
    <t>Were you in Pune this week</t>
  </si>
  <si>
    <t>Today meal made by mother was so tasty</t>
  </si>
  <si>
    <t>I am with my father</t>
  </si>
  <si>
    <t>Will talk to you after our work is done</t>
  </si>
  <si>
    <t>Where should we go</t>
  </si>
  <si>
    <t>Have your meal Rinkesh</t>
  </si>
  <si>
    <t>Shantanu Amol Chaudhary</t>
  </si>
  <si>
    <t>Have your meal well on time</t>
  </si>
  <si>
    <t>What is your work time today</t>
  </si>
  <si>
    <t>Come early today</t>
  </si>
  <si>
    <t>Please call me quickly</t>
  </si>
  <si>
    <t>When do you want to meet me</t>
  </si>
  <si>
    <t>Let me speak with my mother on this</t>
  </si>
  <si>
    <t>I am doing well. Don’t worry.</t>
  </si>
  <si>
    <t>How is your work going on</t>
  </si>
  <si>
    <t>Talk to me once you are done with your work</t>
  </si>
  <si>
    <t>I am doing my work. Busy.</t>
  </si>
  <si>
    <t>Deepali Kashinath Mandavkar</t>
  </si>
  <si>
    <t>I have finished all my work</t>
  </si>
  <si>
    <t>I am going now from here</t>
  </si>
  <si>
    <t>They have asked me to come early today</t>
  </si>
  <si>
    <t>I will have to go with my mother</t>
  </si>
  <si>
    <t>I have a younger sister</t>
  </si>
  <si>
    <t>When are we gong to meet</t>
  </si>
  <si>
    <t>I will search for a job for you</t>
  </si>
  <si>
    <t>What have you got with you today</t>
  </si>
  <si>
    <t>I like it very much</t>
  </si>
  <si>
    <t>Please come with me this weekend.</t>
  </si>
  <si>
    <t>Tanavi Avinash Deshmukh</t>
  </si>
  <si>
    <t>Sir has called us early for work today</t>
  </si>
  <si>
    <t>You can go</t>
  </si>
  <si>
    <t>Do not forget this</t>
  </si>
  <si>
    <t>Lets catch up some other time</t>
  </si>
  <si>
    <t>Could you come quickly</t>
  </si>
  <si>
    <t>Where are you</t>
  </si>
  <si>
    <t>Where are you. I am waiting</t>
  </si>
  <si>
    <t>Does your sister have a job</t>
  </si>
  <si>
    <t>Gas cylinder has finished today</t>
  </si>
  <si>
    <t>Need to go early. Some urgency.</t>
  </si>
  <si>
    <t>Meet be before you leave.</t>
  </si>
  <si>
    <t>Vaishali Ameen Chaudhary</t>
  </si>
  <si>
    <t>Family; Friends; Employer</t>
  </si>
  <si>
    <t>Are you feeling good today</t>
  </si>
  <si>
    <t>Are you hungry</t>
  </si>
  <si>
    <t>Are you tired</t>
  </si>
  <si>
    <t>Where are your kids</t>
  </si>
  <si>
    <t>Can you call back later</t>
  </si>
  <si>
    <t>How are you buddy</t>
  </si>
  <si>
    <t>What happened, you can tell me</t>
  </si>
  <si>
    <t>Today is office holiday</t>
  </si>
  <si>
    <t>Asmita Kulkarni</t>
  </si>
  <si>
    <t>I need to go out today</t>
  </si>
  <si>
    <t>I am getting very busy now a days</t>
  </si>
  <si>
    <t>I have misplaced my watch</t>
  </si>
  <si>
    <t>I don’t want to go</t>
  </si>
  <si>
    <t>I enjoyed the wedding very much</t>
  </si>
  <si>
    <t xml:space="preserve">My sister had gone to Bhor </t>
  </si>
  <si>
    <t>Do you usually get up early</t>
  </si>
  <si>
    <t>Please don’t go</t>
  </si>
  <si>
    <t>Right now I am busy</t>
  </si>
  <si>
    <t>Where is Lonawala station</t>
  </si>
  <si>
    <t>Sarika Gaikwad</t>
  </si>
  <si>
    <t>I saw the movie bucketlist</t>
  </si>
  <si>
    <t>I am very tired today</t>
  </si>
  <si>
    <t>Are you feeling perfectly good</t>
  </si>
  <si>
    <t>Are you going to come</t>
  </si>
  <si>
    <t>Suraj, come quickly</t>
  </si>
  <si>
    <t>I like coffee and tea</t>
  </si>
  <si>
    <t>I don’t watch TV much</t>
  </si>
  <si>
    <t>Are you feeling ok</t>
  </si>
  <si>
    <t>Where are your children</t>
  </si>
  <si>
    <t>Are you going to come with us</t>
  </si>
  <si>
    <t>Kanchan Satkar</t>
  </si>
  <si>
    <t>I miss your kids</t>
  </si>
  <si>
    <t>My husband goes to work outside city</t>
  </si>
  <si>
    <t>Our shop is closed</t>
  </si>
  <si>
    <t>My daughter is smart</t>
  </si>
  <si>
    <t>I am feeling very excited today</t>
  </si>
  <si>
    <t>I met Ganesh in morning</t>
  </si>
  <si>
    <t>Are you coming</t>
  </si>
  <si>
    <t>Mangal Doke</t>
  </si>
  <si>
    <t>Is Aakash ok</t>
  </si>
  <si>
    <t>Have Bharat arived</t>
  </si>
  <si>
    <t>Not feeling well</t>
  </si>
  <si>
    <t>I have to go to hospital</t>
  </si>
  <si>
    <t>I have to call Usha</t>
  </si>
  <si>
    <t>We don’t celebrate Nagpanchami</t>
  </si>
  <si>
    <t>Please bring my diabetes medicines when you come</t>
  </si>
  <si>
    <t>Bank deposit work is completed</t>
  </si>
  <si>
    <t>Please send the payment quickly</t>
  </si>
  <si>
    <t>Its not raining here</t>
  </si>
  <si>
    <t>Pranita Vinod Waghmare</t>
  </si>
  <si>
    <t>I am searching for job</t>
  </si>
  <si>
    <t>Is bus service running</t>
  </si>
  <si>
    <t>is it ok if I come to your home</t>
  </si>
  <si>
    <t>I will call you later</t>
  </si>
  <si>
    <t>Are you going to work these days</t>
  </si>
  <si>
    <t>I want to meet your mother</t>
  </si>
  <si>
    <t>Hope mother is doing fine</t>
  </si>
  <si>
    <t>Hurry up. Come quickly</t>
  </si>
  <si>
    <t>Kanchan Shirigri</t>
  </si>
  <si>
    <t>I am 7th month pregnant</t>
  </si>
  <si>
    <t>Doctor is saying that all reports are ok</t>
  </si>
  <si>
    <t>My generally finish my work by 5 pm</t>
  </si>
  <si>
    <t>Doctors are advising rest</t>
  </si>
  <si>
    <t>I have to visit doctor tomorrow</t>
  </si>
  <si>
    <t>Have you arived</t>
  </si>
  <si>
    <t>Do you have some money</t>
  </si>
  <si>
    <t>I have invited guddi aunty</t>
  </si>
  <si>
    <t>She works very hard</t>
  </si>
  <si>
    <t>My collection is 1,00,000 monthly</t>
  </si>
  <si>
    <t>Kiran Wagle</t>
  </si>
  <si>
    <t>Are you ready yet</t>
  </si>
  <si>
    <t>Its Dumpy's birthday next Monday</t>
  </si>
  <si>
    <t>I am sorry</t>
  </si>
  <si>
    <t>I am going away for few days</t>
  </si>
  <si>
    <t>I don’t want to go home by bus</t>
  </si>
  <si>
    <t>My room is cleaned yesterday</t>
  </si>
  <si>
    <t>It is raining currently</t>
  </si>
  <si>
    <t>It did not rain last week</t>
  </si>
  <si>
    <t>Did you have your lunch</t>
  </si>
  <si>
    <t>Hursh Khude</t>
  </si>
  <si>
    <t>What brings you here</t>
  </si>
  <si>
    <t>What is your view on this</t>
  </si>
  <si>
    <t>Where shall we meet</t>
  </si>
  <si>
    <t>How did you come back</t>
  </si>
  <si>
    <t>Which is the best hotel here</t>
  </si>
  <si>
    <t>When shall we meet again</t>
  </si>
  <si>
    <t>Why did you not go earlier</t>
  </si>
  <si>
    <t>What is the movie today</t>
  </si>
  <si>
    <t>How long will it take</t>
  </si>
  <si>
    <t>how are the kids</t>
  </si>
  <si>
    <t>Poonam Snatakke</t>
  </si>
  <si>
    <t>It is boring to stay at home</t>
  </si>
  <si>
    <t>After I am done with my daily work, I start my shop.</t>
  </si>
  <si>
    <t>it is dangerous to go out these days</t>
  </si>
  <si>
    <t>No rains till August</t>
  </si>
  <si>
    <t>Mom is getting later for her work</t>
  </si>
  <si>
    <t>You need not go there</t>
  </si>
  <si>
    <t>How is family</t>
  </si>
  <si>
    <t>What is the menu for dinner</t>
  </si>
  <si>
    <t>Is the road closed</t>
  </si>
  <si>
    <t>Where should we meet</t>
  </si>
  <si>
    <t>Kavita Anil Pawar</t>
  </si>
  <si>
    <t>Have you finished your cooking</t>
  </si>
  <si>
    <t>I like your receipe</t>
  </si>
  <si>
    <t>I want kadha receipe for corona prevention</t>
  </si>
  <si>
    <t>can I borrow your saree for one day</t>
  </si>
  <si>
    <t>I want bela for bhagwan shiva pooja</t>
  </si>
  <si>
    <t>Don’t be late</t>
  </si>
  <si>
    <t>Give up on your bad habbits</t>
  </si>
  <si>
    <t>You stay there</t>
  </si>
  <si>
    <t>Be careful about your work</t>
  </si>
  <si>
    <t>Wait till I am back</t>
  </si>
  <si>
    <t>Neha Swapnil Jagtap</t>
  </si>
  <si>
    <t>Not feeling well today</t>
  </si>
  <si>
    <t>Going to hospital</t>
  </si>
  <si>
    <t>Some tests may be needed</t>
  </si>
  <si>
    <t>It was normal viral infection</t>
  </si>
  <si>
    <t>Do you have holiday today</t>
  </si>
  <si>
    <t>Make your post public</t>
  </si>
  <si>
    <t>We can go by bus</t>
  </si>
  <si>
    <t>I am glad to see you</t>
  </si>
  <si>
    <t>Congratulations on your success</t>
  </si>
  <si>
    <t>What time do you leave for office</t>
  </si>
  <si>
    <t>Dhanraj Rathi</t>
  </si>
  <si>
    <t>Keep the accounts clear. Tally it.</t>
  </si>
  <si>
    <t>Please count my money when you get it</t>
  </si>
  <si>
    <t>I got duped by Kangu</t>
  </si>
  <si>
    <t>I invested in bitcoin</t>
  </si>
  <si>
    <t>He invested all his money in trade</t>
  </si>
  <si>
    <t>Settle the wages</t>
  </si>
  <si>
    <t>How is your business going</t>
  </si>
  <si>
    <t>Did you get your wages</t>
  </si>
  <si>
    <t>Now we have settled all pending issues</t>
  </si>
  <si>
    <t>Shriya Wadekar</t>
  </si>
  <si>
    <t>Have you got your books</t>
  </si>
  <si>
    <t>Quiet a few students were absent in class today</t>
  </si>
  <si>
    <t>Don’t be in hurry to take decision</t>
  </si>
  <si>
    <t>Today I missed my class</t>
  </si>
  <si>
    <t>Please tell me the address</t>
  </si>
  <si>
    <t>Want to meet</t>
  </si>
  <si>
    <t>Make a plan for your career</t>
  </si>
  <si>
    <t>Keep working hard</t>
  </si>
  <si>
    <t>We get some tips for our work</t>
  </si>
  <si>
    <t>Your order is ready already</t>
  </si>
  <si>
    <t>Rakhi Harge</t>
  </si>
  <si>
    <t>Is it raining there</t>
  </si>
  <si>
    <t>Its nice house with a beautiful garden</t>
  </si>
  <si>
    <t>how much money do you have</t>
  </si>
  <si>
    <t>Will you come over</t>
  </si>
  <si>
    <t>What happened</t>
  </si>
  <si>
    <t>Today weather is beautiful</t>
  </si>
  <si>
    <t>Tejashree maruti bagte</t>
  </si>
  <si>
    <t>I am at my work</t>
  </si>
  <si>
    <t>when your work is done, let me know</t>
  </si>
  <si>
    <t>I am going with my mother.</t>
  </si>
  <si>
    <t>You need to meet me</t>
  </si>
  <si>
    <t>Are you done with your work</t>
  </si>
  <si>
    <t>I will go there. You wait</t>
  </si>
  <si>
    <t>Is your mother doing well</t>
  </si>
  <si>
    <t>Manasi Mahadev Bharne</t>
  </si>
  <si>
    <t>Whats up. Whats happening.</t>
  </si>
  <si>
    <t>Will you come here.</t>
  </si>
  <si>
    <t>How is your mother.</t>
  </si>
  <si>
    <t>My younger brother is studying</t>
  </si>
  <si>
    <t>I will meet you after 2 days</t>
  </si>
  <si>
    <t>I have work. Need to go.</t>
  </si>
  <si>
    <t>Pictures are beautiful</t>
  </si>
  <si>
    <t>When are you going to have your food</t>
  </si>
  <si>
    <t>Will call you tomorrow</t>
  </si>
  <si>
    <t>Ashwini Mahendra Pawar</t>
  </si>
  <si>
    <t>Tomorrow I have work</t>
  </si>
  <si>
    <t>I will not come</t>
  </si>
  <si>
    <t>What are you doing</t>
  </si>
  <si>
    <t>Will you manage to meet me</t>
  </si>
  <si>
    <t>Had to reach back home</t>
  </si>
  <si>
    <t>Let them be informed when you come here</t>
  </si>
  <si>
    <t>Have you finished your food</t>
  </si>
  <si>
    <t>Did you bring back your clothes</t>
  </si>
  <si>
    <t>I like that very much</t>
  </si>
  <si>
    <t>Call me now</t>
  </si>
  <si>
    <t>Snehal Sanjay Nalawade</t>
  </si>
  <si>
    <t>Don’t go</t>
  </si>
  <si>
    <t>Did you have lunch</t>
  </si>
  <si>
    <t>Come fast</t>
  </si>
  <si>
    <t>Date of marriage is 21 October</t>
  </si>
  <si>
    <t>Let your wife also know</t>
  </si>
  <si>
    <t>Go and come fast</t>
  </si>
  <si>
    <t>I am good</t>
  </si>
  <si>
    <t>children are going to mother in law</t>
  </si>
  <si>
    <t>Is the payment ready</t>
  </si>
  <si>
    <t>Ashok Bhimrao Jagadale</t>
  </si>
  <si>
    <t>I will be starting to work</t>
  </si>
  <si>
    <t>Children are going to in laws</t>
  </si>
  <si>
    <t>I may go to village with wife</t>
  </si>
  <si>
    <t>Not much work these days</t>
  </si>
  <si>
    <t>I don’t have shortage of money as of now</t>
  </si>
  <si>
    <t>Tanu is going with Gauri for work</t>
  </si>
  <si>
    <t>Salary has been paid</t>
  </si>
  <si>
    <t>I will try my best</t>
  </si>
  <si>
    <t>When will you pay my pending money</t>
  </si>
  <si>
    <t>Sai Gawde</t>
  </si>
  <si>
    <t>My stomach is paining</t>
  </si>
  <si>
    <t>Hospital bill is 40,000</t>
  </si>
  <si>
    <t>Pooja is also going to work</t>
  </si>
  <si>
    <t>are your being treated well</t>
  </si>
  <si>
    <t>I have some stress for corona</t>
  </si>
  <si>
    <t>Is rice farming doable</t>
  </si>
  <si>
    <t>Is it raining in village</t>
  </si>
  <si>
    <t>Should I come there</t>
  </si>
  <si>
    <t>My boss had called</t>
  </si>
  <si>
    <t>How will I come there</t>
  </si>
  <si>
    <t>Amitav Lage</t>
  </si>
  <si>
    <t>I don’t know what you are doing</t>
  </si>
  <si>
    <t>I will go to village</t>
  </si>
  <si>
    <t>Are you doing well.</t>
  </si>
  <si>
    <t>I am getting too much work pressure</t>
  </si>
  <si>
    <t>I have no interest in music</t>
  </si>
  <si>
    <t>How are you upto</t>
  </si>
  <si>
    <t>Don’t worry about me</t>
  </si>
  <si>
    <t>Come back as soon as possible</t>
  </si>
  <si>
    <t>Advice from friends is needed</t>
  </si>
  <si>
    <t>I need a new job with more money</t>
  </si>
  <si>
    <t>Pramila Pratap Bharne</t>
  </si>
  <si>
    <t>Come Fast</t>
  </si>
  <si>
    <t>Let your wife know</t>
  </si>
  <si>
    <t>Nephew's marriage is on 20</t>
  </si>
  <si>
    <t>Engagement is done</t>
  </si>
  <si>
    <t>Ceremony was good</t>
  </si>
  <si>
    <t>You should come for marriage</t>
  </si>
  <si>
    <t>Ajay Shinde</t>
  </si>
  <si>
    <t>I need to go to village</t>
  </si>
  <si>
    <t xml:space="preserve">need to start working </t>
  </si>
  <si>
    <t>Pooja is going for work</t>
  </si>
  <si>
    <t>Get the payment ready</t>
  </si>
  <si>
    <t>Please keep your wife posted</t>
  </si>
  <si>
    <t>I am doing fine</t>
  </si>
  <si>
    <t>Pooja has started going to work</t>
  </si>
  <si>
    <t>Relax. Don’t worry</t>
  </si>
  <si>
    <t>Renuka Chavadake</t>
  </si>
  <si>
    <t>Proud of you my friend. You have been always there for me.</t>
  </si>
  <si>
    <t>There is a beautiful garden in front of my building.</t>
  </si>
  <si>
    <t>I have heard something about you. Is it true.</t>
  </si>
  <si>
    <t>I pray to lord krishna. Music is so good that even animals come to listen to him.</t>
  </si>
  <si>
    <t>I will make prasad for devi. Pray for us.</t>
  </si>
  <si>
    <t>I have finished cooking</t>
  </si>
  <si>
    <t>We all ladies play cards for timepass</t>
  </si>
  <si>
    <t>We need to be careful in corona</t>
  </si>
  <si>
    <t>I always use mask when I go out</t>
  </si>
  <si>
    <t>I use sanitizor when I come back home.</t>
  </si>
  <si>
    <t>Nilesh Kamble</t>
  </si>
  <si>
    <t>Is part of vehicle ready. Send me. Hurry up.</t>
  </si>
  <si>
    <t>We also repair punctured tyres</t>
  </si>
  <si>
    <t>Please count the money</t>
  </si>
  <si>
    <t>He invested money in garage material</t>
  </si>
  <si>
    <t>How much money can you spare for me</t>
  </si>
  <si>
    <t>Don’t spend more than you earn</t>
  </si>
  <si>
    <t>Have you got your salary</t>
  </si>
  <si>
    <t>Don’t lend to friends, your loose both money and friend</t>
  </si>
  <si>
    <t>I have to pay several bills</t>
  </si>
  <si>
    <t>Get the material delivered asap</t>
  </si>
  <si>
    <t>Sanjay Borade</t>
  </si>
  <si>
    <t>Getting tense for economic problem</t>
  </si>
  <si>
    <t>I want to go to village</t>
  </si>
  <si>
    <t>I liked the movie we saw yesterday</t>
  </si>
  <si>
    <t>Whats up. Whats the news.</t>
  </si>
  <si>
    <t>Why do you trouble yourself</t>
  </si>
  <si>
    <t>Who is going to come home</t>
  </si>
  <si>
    <t>Pick them up and then go on time</t>
  </si>
  <si>
    <t>Sneha Tupe</t>
  </si>
  <si>
    <t>We were listening to music</t>
  </si>
  <si>
    <t>I will wait for you outside the cinema</t>
  </si>
  <si>
    <t>We used to go and watch movie every Sunday</t>
  </si>
  <si>
    <t>Stamp collection is my hobby</t>
  </si>
  <si>
    <t>I was listening to her sweet song</t>
  </si>
  <si>
    <t>I also like reading books</t>
  </si>
  <si>
    <t>We will go together and reach on time</t>
  </si>
  <si>
    <t>How far is the theatre from here</t>
  </si>
  <si>
    <t>Front wheel has less air pressure</t>
  </si>
  <si>
    <t>Enjoying very very much</t>
  </si>
  <si>
    <t>Sakshi Phadke</t>
  </si>
  <si>
    <t>We bought a new car in red color</t>
  </si>
  <si>
    <t>You will spoil your health by eating so much</t>
  </si>
  <si>
    <t>She saw something and it made her emotional</t>
  </si>
  <si>
    <t>Quinine is a sure remedy for my problem</t>
  </si>
  <si>
    <t>She is trying to reduce her weight</t>
  </si>
  <si>
    <t>Prevention is better than cure</t>
  </si>
  <si>
    <t>Many people dieing of corona</t>
  </si>
  <si>
    <t>Don’t sit idle</t>
  </si>
  <si>
    <t>Keep your accounts clear</t>
  </si>
  <si>
    <t>How long your brother is down with fewer</t>
  </si>
  <si>
    <t>Praful Sange</t>
  </si>
  <si>
    <t>Mechanic</t>
  </si>
  <si>
    <t>I don’t like music when dining out</t>
  </si>
  <si>
    <t>I like bread more than cake</t>
  </si>
  <si>
    <t>He lived a bad life</t>
  </si>
  <si>
    <t>It came out of blue</t>
  </si>
  <si>
    <t>I feel better now</t>
  </si>
  <si>
    <t>I miss you</t>
  </si>
  <si>
    <t>We met after a long time</t>
  </si>
  <si>
    <t>We went for his funeral</t>
  </si>
  <si>
    <t>I liked that property</t>
  </si>
  <si>
    <t>His garden is beautiful</t>
  </si>
  <si>
    <t>Raju Nagadane</t>
  </si>
  <si>
    <t>Why is he so sad</t>
  </si>
  <si>
    <t>there is a pooja at home this Saturday</t>
  </si>
  <si>
    <t>Children are goint to village</t>
  </si>
  <si>
    <t>I may also go to village to drop my wife and kids</t>
  </si>
  <si>
    <t>He bagan to wonder why he got sick</t>
  </si>
  <si>
    <t>Google more information about this business</t>
  </si>
  <si>
    <t>Make the child feel safe</t>
  </si>
  <si>
    <t>I don’t remember if anyone from our village is educated so much</t>
  </si>
  <si>
    <t>Give him some respect please</t>
  </si>
  <si>
    <t>Swati Phule</t>
  </si>
  <si>
    <t>I will eat all vegetables</t>
  </si>
  <si>
    <t>Why are you wearing old pair of shoes</t>
  </si>
  <si>
    <t>I have to write to my younger brother</t>
  </si>
  <si>
    <t>What is your wish for this year</t>
  </si>
  <si>
    <t>Children from our building went for picnic last week</t>
  </si>
  <si>
    <t>My husband teaches in school</t>
  </si>
  <si>
    <t>Biryani is my favourite</t>
  </si>
  <si>
    <t>Sometimes we go out for food</t>
  </si>
  <si>
    <t>I have to prepare labels for my products</t>
  </si>
  <si>
    <t>Manni did not do homework since she was sick</t>
  </si>
  <si>
    <t>Prashant Pawar</t>
  </si>
  <si>
    <t>Coming back from china to india is becoming difficult</t>
  </si>
  <si>
    <t>It made no difference to us</t>
  </si>
  <si>
    <t>I like having my dinner on time</t>
  </si>
  <si>
    <t>My brother does not know what to do next</t>
  </si>
  <si>
    <t>I will never trust Ramesh now</t>
  </si>
  <si>
    <t>Try to make positive statements in meeting</t>
  </si>
  <si>
    <t>Do you still have the dog</t>
  </si>
  <si>
    <t>Keep the points to be discussed in paper</t>
  </si>
  <si>
    <t>Prepare well for this meeting. It is important</t>
  </si>
  <si>
    <t>Learn using computer from kamla</t>
  </si>
  <si>
    <t>Priya Ashok Jagdale</t>
  </si>
  <si>
    <t>I have to go for lunch now</t>
  </si>
  <si>
    <t>I don’t have her mobile number</t>
  </si>
  <si>
    <t>Today we will meet</t>
  </si>
  <si>
    <t>Tell me where should we go</t>
  </si>
  <si>
    <t>Did you get my stuff</t>
  </si>
  <si>
    <t>Bring it to me when you come</t>
  </si>
  <si>
    <t>We will go together</t>
  </si>
  <si>
    <t>I have finished my pending work</t>
  </si>
  <si>
    <t>Are you done with todays work</t>
  </si>
  <si>
    <t>Did you finish your lunch</t>
  </si>
  <si>
    <t>Govind Krishna Kangane</t>
  </si>
  <si>
    <t>I will get delayed for work today</t>
  </si>
  <si>
    <t>Come to my house</t>
  </si>
  <si>
    <t>My son is with me</t>
  </si>
  <si>
    <t>My daughter has gone to grandmother</t>
  </si>
  <si>
    <t>We will go together for work</t>
  </si>
  <si>
    <t>There is a call from my office</t>
  </si>
  <si>
    <t>Did you bring your lunchbox</t>
  </si>
  <si>
    <t>Do you have some vehicle</t>
  </si>
  <si>
    <t>We will come back early today</t>
  </si>
  <si>
    <t>Today this will not work</t>
  </si>
  <si>
    <t>Pramod Mahamuni</t>
  </si>
  <si>
    <t>had your food</t>
  </si>
  <si>
    <t>I love you</t>
  </si>
  <si>
    <t>I will meet you at 10 pm</t>
  </si>
  <si>
    <t xml:space="preserve">Will you mother allow you </t>
  </si>
  <si>
    <t>Don’t step outside if possible</t>
  </si>
  <si>
    <t>I have to tell her about my house</t>
  </si>
  <si>
    <t>My father has a drinking habbit</t>
  </si>
  <si>
    <t>We need to search for a new job</t>
  </si>
  <si>
    <t>I will call you myself</t>
  </si>
  <si>
    <t>Pratiksha Naik</t>
  </si>
  <si>
    <t>At what time will the movie start</t>
  </si>
  <si>
    <t>You should eat lot of green vegetables</t>
  </si>
  <si>
    <t>It is very hot here</t>
  </si>
  <si>
    <t>Does he resemble his mother</t>
  </si>
  <si>
    <t>Madhavi Satapute</t>
  </si>
  <si>
    <t>Good night and come early for tomorrows worming walk</t>
  </si>
  <si>
    <t>We have got corona vaccine and it is good news</t>
  </si>
  <si>
    <t>But it may take another 4 to 6 months</t>
  </si>
  <si>
    <t>Keep social distancing when you go out</t>
  </si>
  <si>
    <t>Tomorrow our group is meeting for a party</t>
  </si>
  <si>
    <t xml:space="preserve">We will make rava cake </t>
  </si>
  <si>
    <t>Just little enjoyment in this troubled time</t>
  </si>
  <si>
    <t>Our neighbourhood is helpful</t>
  </si>
  <si>
    <t>What are you looking for in your partner</t>
  </si>
  <si>
    <t>Atuli Mahajan</t>
  </si>
  <si>
    <t>How are you. Whats up.</t>
  </si>
  <si>
    <t>I have got new dress for my birthday</t>
  </si>
  <si>
    <t>I have done new course and learnt to make puran poli</t>
  </si>
  <si>
    <t>What are ysearching for</t>
  </si>
  <si>
    <t>Glad to see you yesterday evening</t>
  </si>
  <si>
    <t>There is something important to be in your life</t>
  </si>
  <si>
    <t>I wish to talk to you</t>
  </si>
  <si>
    <t>Intruduce me to Ramlaal</t>
  </si>
  <si>
    <t>It was nice meeting Kamlesh</t>
  </si>
  <si>
    <t>You are always welcome</t>
  </si>
  <si>
    <t>Suman Kundhale</t>
  </si>
  <si>
    <t>Noise is coming from your room</t>
  </si>
  <si>
    <t>I sent money order to my daughter</t>
  </si>
  <si>
    <t>Please acknowledge when you receive it</t>
  </si>
  <si>
    <t>Did you weigh the parcel</t>
  </si>
  <si>
    <t>I used to be fond of cycling</t>
  </si>
  <si>
    <t>Do not disturb other people</t>
  </si>
  <si>
    <t>Cycling makes lungs healthy</t>
  </si>
  <si>
    <t>Don’t spit on the floor</t>
  </si>
  <si>
    <t>Manisha Hundekani</t>
  </si>
  <si>
    <t>Yesterday I was not feeling well. Going to doctor now.</t>
  </si>
  <si>
    <t>I play cards to pass time</t>
  </si>
  <si>
    <t>I need some information about that</t>
  </si>
  <si>
    <t>I am busy, but I can invest time on new skill</t>
  </si>
  <si>
    <t>Bus needs ID card while travellin</t>
  </si>
  <si>
    <t>Did you see my photo, did you like it</t>
  </si>
  <si>
    <t>We are going to garden. Meet us there</t>
  </si>
  <si>
    <t>Did you like my new dress. This one is costly.</t>
  </si>
  <si>
    <t>Stock is ready in shop.</t>
  </si>
  <si>
    <t>It is more convenient to go by my bike.</t>
  </si>
  <si>
    <t>Aakash Yadav</t>
  </si>
  <si>
    <t>Carpenter</t>
  </si>
  <si>
    <t>Come on time in the shop</t>
  </si>
  <si>
    <t>Don’t fight amoung yourself</t>
  </si>
  <si>
    <t>Work hard when you are new</t>
  </si>
  <si>
    <t>Learn from more experienced people</t>
  </si>
  <si>
    <t>Be sincere to your work</t>
  </si>
  <si>
    <t>Take care of your family</t>
  </si>
  <si>
    <t>Don’t come if yu feel fewer</t>
  </si>
  <si>
    <t>be aware of precautions</t>
  </si>
  <si>
    <t>We will be in the shop only</t>
  </si>
  <si>
    <t>Get the new material to shop</t>
  </si>
  <si>
    <t>Sathish Kendre</t>
  </si>
  <si>
    <t>I am going outside for a while. Will call when back.</t>
  </si>
  <si>
    <t>Trains are now starting. I need to travel urgently</t>
  </si>
  <si>
    <t>I have reached home. You can come over now.</t>
  </si>
  <si>
    <t>There is no rush in train station. People are following precautions.</t>
  </si>
  <si>
    <t>Prevention from corona is only solution</t>
  </si>
  <si>
    <t>Personal travel and vacation makes me relax</t>
  </si>
  <si>
    <t>In the world of mobile phones you don’t have any friends</t>
  </si>
  <si>
    <t>We have decided to go to Lavasa again after situtation is normal</t>
  </si>
  <si>
    <t>Hope the vaccine comes quickly</t>
  </si>
  <si>
    <t>Everyone is in a financial crisis.</t>
  </si>
  <si>
    <t>Priyanka Bhide</t>
  </si>
  <si>
    <t>When are you going to come to us</t>
  </si>
  <si>
    <t>What happened. Can I help you.</t>
  </si>
  <si>
    <t>Join us for evening walks</t>
  </si>
  <si>
    <t>Keep patience in corona</t>
  </si>
  <si>
    <t>Keep the stock of household stuff in this situation</t>
  </si>
  <si>
    <t>I have ample groceries at home</t>
  </si>
  <si>
    <t>Not able to meet relatives these days</t>
  </si>
  <si>
    <t>Such a condition have happened first time in many years</t>
  </si>
  <si>
    <t>Try to be socially distant</t>
  </si>
  <si>
    <t>We have to manage with less money in this condition</t>
  </si>
  <si>
    <t>Samiksha Garad</t>
  </si>
  <si>
    <t xml:space="preserve">Did you hear about Joshi sir. </t>
  </si>
  <si>
    <t>We have to take care of old people</t>
  </si>
  <si>
    <t>Most of the information speading currently is not right</t>
  </si>
  <si>
    <t>Please vote for Manju tai for building chairman</t>
  </si>
  <si>
    <t>Have healthy food and avoid falling sick</t>
  </si>
  <si>
    <t>Milk with haldi can solve many problems</t>
  </si>
  <si>
    <t>Bad time is not long lasting</t>
  </si>
  <si>
    <t>I think Jangu lost his job. We should help him.</t>
  </si>
  <si>
    <t>My brother is always on mobile.</t>
  </si>
  <si>
    <t>Lets catch up on weekend.</t>
  </si>
  <si>
    <t>Suraj Chitale</t>
  </si>
  <si>
    <t>Come early, otherwise seats will be full</t>
  </si>
  <si>
    <t>You need to behave properly in public</t>
  </si>
  <si>
    <t>As a friend I suggest you to keep your anger in control</t>
  </si>
  <si>
    <t>If you want any help from my side, feel free</t>
  </si>
  <si>
    <t>Well done. Congratulations.</t>
  </si>
  <si>
    <t>Everybody has to go through difficult time</t>
  </si>
  <si>
    <t>It is tough time for most of us.</t>
  </si>
  <si>
    <t>There is no discrimination on cast now</t>
  </si>
  <si>
    <t xml:space="preserve">You are my best friend. </t>
  </si>
  <si>
    <t>We should help each other as needed.</t>
  </si>
  <si>
    <t>Ashay Kadam</t>
  </si>
  <si>
    <t>Can you teach me verbal english</t>
  </si>
  <si>
    <t>Going to shop now</t>
  </si>
  <si>
    <t>Did you like my poem</t>
  </si>
  <si>
    <t>I need to buy some material</t>
  </si>
  <si>
    <t>Saloons are closed. Have long hair now.</t>
  </si>
  <si>
    <t>Online shopping is popular now</t>
  </si>
  <si>
    <t>She wants to meet my mother</t>
  </si>
  <si>
    <t>Can we do this together</t>
  </si>
  <si>
    <t>listen to music when you feel tensed</t>
  </si>
  <si>
    <t>Can you ask Raja to help me</t>
  </si>
  <si>
    <t>Ram Bhasme</t>
  </si>
  <si>
    <t>Have you seen my new mobile</t>
  </si>
  <si>
    <t>I am also fond of window shopping</t>
  </si>
  <si>
    <t>My phone has 2 sims and great camera</t>
  </si>
  <si>
    <t>Most phones are touchscreens now</t>
  </si>
  <si>
    <t>I watch movies on my phone only</t>
  </si>
  <si>
    <t>You should install guard for screen on your phone</t>
  </si>
  <si>
    <t>is laundary servce open in your area</t>
  </si>
  <si>
    <t>I bunked most classes in school</t>
  </si>
  <si>
    <t>Get ready. I am coming to pick you.</t>
  </si>
  <si>
    <t>I miss our childhood days</t>
  </si>
  <si>
    <t>Radha Tipare</t>
  </si>
  <si>
    <t>Dealth cases increasing for corona</t>
  </si>
  <si>
    <t>I had fewer last night, but now better</t>
  </si>
  <si>
    <t>Exercise helps in multiple issues</t>
  </si>
  <si>
    <t>What time do you go to office</t>
  </si>
  <si>
    <t>Lets take the bus today</t>
  </si>
  <si>
    <t>Some people say corona is air borne</t>
  </si>
  <si>
    <t>Did you like the poem I shared</t>
  </si>
  <si>
    <t>I am gaining weight these days</t>
  </si>
  <si>
    <t>need to give my clothes to laundary</t>
  </si>
  <si>
    <t>We installed a radio set in the house.</t>
  </si>
  <si>
    <t>Namdev Kuchekar</t>
  </si>
  <si>
    <t>How are you kaka</t>
  </si>
  <si>
    <t xml:space="preserve">When are you coming </t>
  </si>
  <si>
    <t>I will call you tomorrow</t>
  </si>
  <si>
    <t>I have gone to village</t>
  </si>
  <si>
    <t>I am feeling hungry, can you make something quickly</t>
  </si>
  <si>
    <t>I saw the news on TV</t>
  </si>
  <si>
    <t>what happened to you</t>
  </si>
  <si>
    <t>I am feeling better today</t>
  </si>
  <si>
    <t>I will call you back later</t>
  </si>
  <si>
    <t>We are planning to buy a house</t>
  </si>
  <si>
    <t>Ajit Sharma</t>
  </si>
  <si>
    <t>Will you be able to help me</t>
  </si>
  <si>
    <t>I was busy</t>
  </si>
  <si>
    <t>I like your baby</t>
  </si>
  <si>
    <t>You should come and stay with me</t>
  </si>
  <si>
    <t>Please don’t get me wrong</t>
  </si>
  <si>
    <t>You must meet Sharda</t>
  </si>
  <si>
    <t>I will wait for you</t>
  </si>
  <si>
    <t>He is very funny</t>
  </si>
  <si>
    <t>Vineeta does not like me</t>
  </si>
  <si>
    <t>How is the health of mother</t>
  </si>
  <si>
    <t>When will your work start</t>
  </si>
  <si>
    <t>Have the local trains started</t>
  </si>
  <si>
    <t>How is corona condition in your area</t>
  </si>
  <si>
    <t>Children are sick</t>
  </si>
  <si>
    <t>Soham has no work</t>
  </si>
  <si>
    <t>Go and meet mother when possible</t>
  </si>
  <si>
    <t>Does your sister have kids</t>
  </si>
  <si>
    <t>How is your financial condition</t>
  </si>
  <si>
    <t>I am going to work today</t>
  </si>
  <si>
    <t>Manisha Halade</t>
  </si>
  <si>
    <t>Manoj Bhiche</t>
  </si>
  <si>
    <t>Are you getting hungry</t>
  </si>
  <si>
    <t>Is it all right there</t>
  </si>
  <si>
    <t>Are you fit and fine</t>
  </si>
  <si>
    <t>Where are you currently</t>
  </si>
  <si>
    <t>Can you call me again</t>
  </si>
  <si>
    <t>How come you did not meet me</t>
  </si>
  <si>
    <t>She will call you back</t>
  </si>
  <si>
    <t>I got my salary</t>
  </si>
  <si>
    <t>Kishore Mohite</t>
  </si>
  <si>
    <t>You can come</t>
  </si>
  <si>
    <t>I am feeling very well</t>
  </si>
  <si>
    <t>How is the condition of your mother</t>
  </si>
  <si>
    <t>Is bus service operational</t>
  </si>
  <si>
    <t>Kids are very happy</t>
  </si>
  <si>
    <t>How is your finanical condition</t>
  </si>
  <si>
    <t>I have started going to work</t>
  </si>
  <si>
    <t>How is corona condition there</t>
  </si>
  <si>
    <t>Your job is very hard</t>
  </si>
  <si>
    <t>Praful Sinalkar</t>
  </si>
  <si>
    <t>Is your job interesting</t>
  </si>
  <si>
    <t>Are the shops opening today</t>
  </si>
  <si>
    <t>Is there any post office nearby</t>
  </si>
  <si>
    <t>Are you married or single</t>
  </si>
  <si>
    <t>Do your children go to school</t>
  </si>
  <si>
    <t>I am leaving on Friday</t>
  </si>
  <si>
    <t>I miss all of you</t>
  </si>
  <si>
    <t>Surekha Mengde</t>
  </si>
  <si>
    <t>Where did you go</t>
  </si>
  <si>
    <t>Come quickly</t>
  </si>
  <si>
    <t>Date for marriage is 26th</t>
  </si>
  <si>
    <t>All arrangements are done</t>
  </si>
  <si>
    <t>Marriage function was done nicely</t>
  </si>
  <si>
    <t>Please go quickly</t>
  </si>
  <si>
    <t>I am all good</t>
  </si>
  <si>
    <t>Suresh Longde</t>
  </si>
  <si>
    <t>Is the cheque made for payment</t>
  </si>
  <si>
    <t>Is Kiran doing well</t>
  </si>
  <si>
    <t>Hospital bill is 70,000 rupees</t>
  </si>
  <si>
    <t>Is it raining well in village</t>
  </si>
  <si>
    <t>How is rice yield this year</t>
  </si>
  <si>
    <t>I have lot of tension for corona</t>
  </si>
  <si>
    <t>How many days will it take for you to come here</t>
  </si>
  <si>
    <t>My boss had called me</t>
  </si>
  <si>
    <t>Shayama Mishra</t>
  </si>
  <si>
    <t>Did you have food</t>
  </si>
  <si>
    <t>How is your farming work going on</t>
  </si>
  <si>
    <t>Monsoons have started here</t>
  </si>
  <si>
    <t>I have no money</t>
  </si>
  <si>
    <t>I am doing well</t>
  </si>
  <si>
    <t>It is raining all the time</t>
  </si>
  <si>
    <t>Lot of patients here</t>
  </si>
  <si>
    <t>Owner is very sick</t>
  </si>
  <si>
    <t>Work is closed</t>
  </si>
  <si>
    <t>Devendra Prakash Pole</t>
  </si>
  <si>
    <t>I am outside currently</t>
  </si>
  <si>
    <t>I have done my work</t>
  </si>
  <si>
    <t>When are you going to give my money</t>
  </si>
  <si>
    <t>You go. I will join you.</t>
  </si>
  <si>
    <t>Too much of work. Need your help.</t>
  </si>
  <si>
    <t>Where are you. Come fast.</t>
  </si>
  <si>
    <t>Go quickly. I am waiting for you.</t>
  </si>
  <si>
    <t>I am also coming.</t>
  </si>
  <si>
    <t>I am having my food</t>
  </si>
  <si>
    <t>Will call after some time</t>
  </si>
  <si>
    <t>Bhagyashree Mahamuni</t>
  </si>
  <si>
    <t>You had food</t>
  </si>
  <si>
    <t>Did you go to office</t>
  </si>
  <si>
    <t>Did you take your lunch box</t>
  </si>
  <si>
    <t>Do you have to go to work or not</t>
  </si>
  <si>
    <t>Who all are at your home</t>
  </si>
  <si>
    <t>Too much work load here</t>
  </si>
  <si>
    <t>are you travelling</t>
  </si>
  <si>
    <t>I saw your sister today</t>
  </si>
  <si>
    <t>God night and sleep now</t>
  </si>
  <si>
    <t>Shambhu Mengde</t>
  </si>
  <si>
    <t>What can I do to help you</t>
  </si>
  <si>
    <t>Dinner is ready for everyone</t>
  </si>
  <si>
    <t>My sister got married last week</t>
  </si>
  <si>
    <t>What are your children doing</t>
  </si>
  <si>
    <t>Take care, and don’t think too much</t>
  </si>
  <si>
    <t>Not coming for party, not feeling well</t>
  </si>
  <si>
    <t>I don’t go to cinema since I don’t have interest</t>
  </si>
  <si>
    <t>Do you know how to ride the bike</t>
  </si>
  <si>
    <t>I pray to god daily</t>
  </si>
  <si>
    <t>If you have time, we can meet</t>
  </si>
  <si>
    <t>Balajee Kangade</t>
  </si>
  <si>
    <t>When should I start to work</t>
  </si>
  <si>
    <t>Manish has gone to work</t>
  </si>
  <si>
    <t>I don’t have much work to do currently</t>
  </si>
  <si>
    <t>Gauri has gone with Manisha for work</t>
  </si>
  <si>
    <t>I tried my best</t>
  </si>
  <si>
    <t>Sangita Reddy</t>
  </si>
  <si>
    <t>I have no job</t>
  </si>
  <si>
    <t>I have very poor condition</t>
  </si>
  <si>
    <t>Anju is ill. She has done lot of work</t>
  </si>
  <si>
    <t>Sagar was drunk and shouting at me</t>
  </si>
  <si>
    <t>I used grocesary kits for my purpose</t>
  </si>
  <si>
    <t>I hae become old now so cannot work like young</t>
  </si>
  <si>
    <t>Rains and moonsoons have started finally</t>
  </si>
  <si>
    <t>I have not gone to shop from a long time</t>
  </si>
  <si>
    <t>I watched marathi channels mostly</t>
  </si>
  <si>
    <t>Feeling bad for Anju</t>
  </si>
  <si>
    <t>Asta Sandeep Wadekar</t>
  </si>
  <si>
    <t>Meet me on Saturday at my home</t>
  </si>
  <si>
    <t>We will go together tomorrow</t>
  </si>
  <si>
    <t>Go on time for work</t>
  </si>
  <si>
    <t>Madam had come to look for you</t>
  </si>
  <si>
    <t>It will not work with me today</t>
  </si>
  <si>
    <t>Rains are extremely hard today</t>
  </si>
  <si>
    <t>I will escort her to station tomorrow</t>
  </si>
  <si>
    <t>Don’t take this personally</t>
  </si>
  <si>
    <t>Why don’t you go quickly</t>
  </si>
  <si>
    <t>Shantanu Chawdhary</t>
  </si>
  <si>
    <t>Where are you. I want to meet you.</t>
  </si>
  <si>
    <t>how are you. Take care.</t>
  </si>
  <si>
    <t>I miss you. I want to see you.</t>
  </si>
  <si>
    <t>What happened with you</t>
  </si>
  <si>
    <t>Are you serious. Will you marry me.</t>
  </si>
  <si>
    <t>I am sick today</t>
  </si>
  <si>
    <t>Gauri Kondake</t>
  </si>
  <si>
    <t>Are you all right</t>
  </si>
  <si>
    <t>Are you going now</t>
  </si>
  <si>
    <t>I went home by taxi today</t>
  </si>
  <si>
    <t>I am tired this morning</t>
  </si>
  <si>
    <t>Are the keys with you</t>
  </si>
  <si>
    <t>Where is your mother</t>
  </si>
  <si>
    <t>How are your mother and father</t>
  </si>
  <si>
    <t>Do they have any kids</t>
  </si>
  <si>
    <t>How much money do you have</t>
  </si>
  <si>
    <t>Kalpana Prakash Joshi</t>
  </si>
  <si>
    <t>You look very beautiful</t>
  </si>
  <si>
    <t>I liked your phone</t>
  </si>
  <si>
    <t>Shruti Raju Wahile</t>
  </si>
  <si>
    <t>Did you get a better job</t>
  </si>
  <si>
    <t>I am going for my work</t>
  </si>
  <si>
    <t>I will see you in 7/8 days</t>
  </si>
  <si>
    <t>I have no holiday</t>
  </si>
  <si>
    <t>I have to to go my sister's place</t>
  </si>
  <si>
    <t>Lets go quickly</t>
  </si>
  <si>
    <t>Lets go for dinner</t>
  </si>
  <si>
    <t>I can cook for myself</t>
  </si>
  <si>
    <t>What do you want, please let me know</t>
  </si>
  <si>
    <t>I don’t have. Sorry</t>
  </si>
  <si>
    <t>Deeksha Deepak Therade</t>
  </si>
  <si>
    <t>I need to clean the house</t>
  </si>
  <si>
    <t>Finish your food quickly</t>
  </si>
  <si>
    <t>I am going to work now</t>
  </si>
  <si>
    <t>Today I am very busy</t>
  </si>
  <si>
    <t>I like sari very much</t>
  </si>
  <si>
    <t>Come and visit at my house soon</t>
  </si>
  <si>
    <t>Don’t go anywhere</t>
  </si>
  <si>
    <t>I have too much of work today</t>
  </si>
  <si>
    <t>Have food before you go</t>
  </si>
  <si>
    <t>Let it go</t>
  </si>
  <si>
    <t>Shubham Narayan Lokhande</t>
  </si>
  <si>
    <t>How much is your salary</t>
  </si>
  <si>
    <t>Tell me what is your problem</t>
  </si>
  <si>
    <t>Hope your mother is feeling good</t>
  </si>
  <si>
    <t>I will go to my uncle's place</t>
  </si>
  <si>
    <t>I will come back and tell you</t>
  </si>
  <si>
    <t>Tell the mother that that I will come over in 2 days</t>
  </si>
  <si>
    <t>What are you doing after work today</t>
  </si>
  <si>
    <t>What are you doing today</t>
  </si>
  <si>
    <t>I will not be able to do it</t>
  </si>
  <si>
    <t>I am feeling sleepy now</t>
  </si>
  <si>
    <t>Subhash Chauhan</t>
  </si>
  <si>
    <t>Rohit, how are you. Is everything ok</t>
  </si>
  <si>
    <t>Suman is coming here</t>
  </si>
  <si>
    <t>I am going to Pune Mall</t>
  </si>
  <si>
    <t>I have to call Mangal urgently tonight.</t>
  </si>
  <si>
    <t>Will you come over today</t>
  </si>
  <si>
    <t>What time is she coming here</t>
  </si>
  <si>
    <t>Where are you. Come quickly</t>
  </si>
  <si>
    <t>Are you not feeling hungry</t>
  </si>
  <si>
    <t>If you are tired, go and take rest</t>
  </si>
  <si>
    <t>Suman Kolkar</t>
  </si>
  <si>
    <t>Did you finish your register today</t>
  </si>
  <si>
    <t>Internet is not working</t>
  </si>
  <si>
    <t>I have completed the list of pregnant women</t>
  </si>
  <si>
    <t>Todays meeting is at 10 am</t>
  </si>
  <si>
    <t>Supervisor madam will come late today</t>
  </si>
  <si>
    <t>Work is completed</t>
  </si>
  <si>
    <t>Staff has gone for lunch</t>
  </si>
  <si>
    <t>Today 30 people came for admission</t>
  </si>
  <si>
    <t>Everyone who came enjoyed the snacks</t>
  </si>
  <si>
    <t>When will the construction start</t>
  </si>
  <si>
    <t>Bharti Pawar</t>
  </si>
  <si>
    <t>I am fine</t>
  </si>
  <si>
    <t>Please go</t>
  </si>
  <si>
    <t>It is raining in village</t>
  </si>
  <si>
    <t>When will I start working</t>
  </si>
  <si>
    <t>Shree is going to work</t>
  </si>
  <si>
    <t>I am going to village</t>
  </si>
  <si>
    <t>This will not work</t>
  </si>
  <si>
    <t>Suvarna Prakash Joshi</t>
  </si>
  <si>
    <t>Please come quickly</t>
  </si>
  <si>
    <t>is it raining in village</t>
  </si>
  <si>
    <t>Shruti will start working next month</t>
  </si>
  <si>
    <t>When will I get the salary for last 3 months</t>
  </si>
  <si>
    <t>Very nice.</t>
  </si>
  <si>
    <t>Shankar Jathe</t>
  </si>
  <si>
    <t>Hey buddy, how are you.</t>
  </si>
  <si>
    <t>Did you not go out for a walk today</t>
  </si>
  <si>
    <t>Don’t venture out in lockdown</t>
  </si>
  <si>
    <t>Police is very strict in the lockdown</t>
  </si>
  <si>
    <t>Ambulance service is not available here</t>
  </si>
  <si>
    <t>Patients are suffering</t>
  </si>
  <si>
    <t>Most people are facing financial crisis</t>
  </si>
  <si>
    <t>When are you paying my dues</t>
  </si>
  <si>
    <t>20-30</t>
  </si>
  <si>
    <t>30-40</t>
  </si>
  <si>
    <t>40-50</t>
  </si>
  <si>
    <t>50-60</t>
  </si>
  <si>
    <t>June-August 2020</t>
  </si>
  <si>
    <t>Jha</t>
  </si>
  <si>
    <t>Mrunal Sandeep bhinge</t>
  </si>
  <si>
    <t>Amrawati</t>
  </si>
  <si>
    <t>I am not able to text you</t>
  </si>
  <si>
    <t>My messages are not getting delivered</t>
  </si>
  <si>
    <t>Do you have sensor tube in your electrical shop</t>
  </si>
  <si>
    <t>Did you attend the party yesterday which was in community hall</t>
  </si>
  <si>
    <t>I visit Pune twice every year</t>
  </si>
  <si>
    <t>I will be reaching your shop in 5 mins</t>
  </si>
  <si>
    <t>Tell your father that you were with me yesterday in garden.</t>
  </si>
  <si>
    <t>Parvin Anil Londe</t>
  </si>
  <si>
    <t>Suraj Sure. That sounds like fun. Who else is coming.</t>
  </si>
  <si>
    <t>What time should I be there</t>
  </si>
  <si>
    <t>Can I bring anything. Need to talk at home too.</t>
  </si>
  <si>
    <t>How do you know that only Nitin and Akash knows about it.</t>
  </si>
  <si>
    <t>Hey, did not see Amar from quiet a while</t>
  </si>
  <si>
    <t>Thanks for inviting me. I will do that then.</t>
  </si>
  <si>
    <t>Adesh, did you get the invitation from Suraj for the party.</t>
  </si>
  <si>
    <t>Mom, need some money urgently. Can you payTM me.</t>
  </si>
  <si>
    <t>Are you ok. What is the matter.</t>
  </si>
  <si>
    <t>Sarang, I got a new job and I am liking it.</t>
  </si>
  <si>
    <t>Snehal Arvind Kumar</t>
  </si>
  <si>
    <t>Sorry, cant come for your birthday</t>
  </si>
  <si>
    <t>Mom, what have you made for lunch today. I am coming in some time.</t>
  </si>
  <si>
    <t>Need to ask you something. Can I call.</t>
  </si>
  <si>
    <t>guys, lets catch up tomorrow morning some time.</t>
  </si>
  <si>
    <t>Call me anytime</t>
  </si>
  <si>
    <t>I will send the pictures to you</t>
  </si>
  <si>
    <t>Hey Neha, did you see the message that came on group.</t>
  </si>
  <si>
    <t>Dad, please come home early today. I need to discuss with you something important.</t>
  </si>
  <si>
    <t>Hey, how was your inew.</t>
  </si>
  <si>
    <t>Thanks for being so supportive.</t>
  </si>
  <si>
    <t>Santosh Ramdas Kulkarni</t>
  </si>
  <si>
    <t>Just came back from work. Will meet you in sometime.</t>
  </si>
  <si>
    <t>Are you free this weekend.</t>
  </si>
  <si>
    <t>I have a party at home next weekend. Are you available.</t>
  </si>
  <si>
    <t>Getting into financial distress</t>
  </si>
  <si>
    <t>I agree with you</t>
  </si>
  <si>
    <t>Lot of problems in office. Too much workload.</t>
  </si>
  <si>
    <t>I plan to go to village tomorrow and come back day after</t>
  </si>
  <si>
    <t>Pratik, what do you think I should do.</t>
  </si>
  <si>
    <t>Not able to recall now. Will check and let you know.</t>
  </si>
  <si>
    <t>Study hard and don’t worry. Results will be good.</t>
  </si>
  <si>
    <t>Anuja Subhash Shinde</t>
  </si>
  <si>
    <t>How are you Prachi. I have some work with you.</t>
  </si>
  <si>
    <t>Well I hope you and your family are all fine.</t>
  </si>
  <si>
    <t>Yes mom. Just finished my tution. Will reach in 10 mins.</t>
  </si>
  <si>
    <t>So it is decided. You will come to our place tomorrow at 1 pm.</t>
  </si>
  <si>
    <t>We will see you there.</t>
  </si>
  <si>
    <t>Yes, we will celebrate once you are here.</t>
  </si>
  <si>
    <t>Feeling scared for my interview tomorrow.</t>
  </si>
  <si>
    <t>I have prepared my best.</t>
  </si>
  <si>
    <t>Thanks for all the help.</t>
  </si>
  <si>
    <t>Ankita Nitin Pawar</t>
  </si>
  <si>
    <t>You have a jain family, so how do you survive with them.</t>
  </si>
  <si>
    <t>The new song sung by Neha karrar. Have you listened to it.</t>
  </si>
  <si>
    <t>I like to have some plants at my home.</t>
  </si>
  <si>
    <t>Lets go shopping tomorrow.</t>
  </si>
  <si>
    <t>Is it raining outside your home</t>
  </si>
  <si>
    <t>I have to do hair straightenning like yours</t>
  </si>
  <si>
    <t>Twister movie is good. You should watch it.</t>
  </si>
  <si>
    <t>Do you like to watch from mobile phones at night.</t>
  </si>
  <si>
    <t>Poonam Surender Palande</t>
  </si>
  <si>
    <t>Saw your post on Facebook</t>
  </si>
  <si>
    <t>You look beautiful in your pictures</t>
  </si>
  <si>
    <t>You have renovated your house beautifully. Please give me ideas.</t>
  </si>
  <si>
    <t>Do you like cooking and cook some delicious receipies.</t>
  </si>
  <si>
    <t>Have you visited abroad and tried their dishes</t>
  </si>
  <si>
    <t>In your school days did you travel by bus or by your own</t>
  </si>
  <si>
    <t>I would like to meet you for coffee</t>
  </si>
  <si>
    <t>So what are your plans after 27</t>
  </si>
  <si>
    <t>The place where you live is beautiful and clean</t>
  </si>
  <si>
    <t>Mrunal Sudhakar Salve</t>
  </si>
  <si>
    <t>I have decided to pursue commerse for my future</t>
  </si>
  <si>
    <t>What are your future plans I would like to know</t>
  </si>
  <si>
    <t>The college you have taken is far away from your house</t>
  </si>
  <si>
    <t>Is there a dress code for your college</t>
  </si>
  <si>
    <t>Would you like to stay in hostel</t>
  </si>
  <si>
    <t>I came to know that you travel from Khadki to Yerwada daily</t>
  </si>
  <si>
    <t>I was trying to call you and your number was busy. So called your mother.</t>
  </si>
  <si>
    <t>To search for a job, some amount of expereince is a must</t>
  </si>
  <si>
    <t>You hostel is far from my place</t>
  </si>
  <si>
    <t>Neha Arvind Jawale</t>
  </si>
  <si>
    <t>Dad I need to pay admission fee quickly</t>
  </si>
  <si>
    <t>I will order for you. Come fast.</t>
  </si>
  <si>
    <t>I am busy right now. Will call later.</t>
  </si>
  <si>
    <t>Do you have red dress for the party.</t>
  </si>
  <si>
    <t>I need to return some shoes tomorrow at 11. Please come with me.</t>
  </si>
  <si>
    <t>I have to talk to you tomorrow. Please meet me.</t>
  </si>
  <si>
    <t>Dad, I till be there on time. Don’t worry.</t>
  </si>
  <si>
    <t>Hey Prachi. Call me once you get the parcel.</t>
  </si>
  <si>
    <t>Buy what we liked and recommended.</t>
  </si>
  <si>
    <t>Send me the index of the book we discussed.</t>
  </si>
  <si>
    <t>Sumeet patil</t>
  </si>
  <si>
    <t>Hey, how much extra salary did you get for working extra.</t>
  </si>
  <si>
    <t>Hello listen, I am trying to apply for a leave but unable to apply.</t>
  </si>
  <si>
    <t>Do you know how to make soya chilley</t>
  </si>
  <si>
    <t>Do you know a good doctor for bones therepy</t>
  </si>
  <si>
    <t>What is a good smart phone at reasonable price</t>
  </si>
  <si>
    <t>Ankita, I will take leave today. Please inform everyone.</t>
  </si>
  <si>
    <t>I have to go to market today with Annu</t>
  </si>
  <si>
    <t>Are you coming for office get together</t>
  </si>
  <si>
    <t>My wife's passport is not there. Did you have it for your wife.</t>
  </si>
  <si>
    <t>There is a lot of crowd at Khagadwasla dam every evening.</t>
  </si>
  <si>
    <t>Pandurang Sable</t>
  </si>
  <si>
    <t>Hey did your salary get creditted. Mine did not come.</t>
  </si>
  <si>
    <t>My uniform did not come till now. Not sure when will it come.</t>
  </si>
  <si>
    <t>Call me without fail once you reach there.</t>
  </si>
  <si>
    <t>It is all good. Don’t worry about me.</t>
  </si>
  <si>
    <t>The food I am getting here is good.</t>
  </si>
  <si>
    <t>I will let you everything in detail once you call me.</t>
  </si>
  <si>
    <t>I will send the money in 4-5 days.</t>
  </si>
  <si>
    <t>How is farmng going on.</t>
  </si>
  <si>
    <t>I am at work. Will call back once I reach home.</t>
  </si>
  <si>
    <t>I have sent the documents, you can check and let me know.</t>
  </si>
  <si>
    <t>Shamika Pandit</t>
  </si>
  <si>
    <t>Do you want to buy river facing flat</t>
  </si>
  <si>
    <t>The other bank will give better rate of interest</t>
  </si>
  <si>
    <t>I have to invite you both for lunch</t>
  </si>
  <si>
    <t>Can you let me know your monthly EMI budget</t>
  </si>
  <si>
    <t>I want to take it but don’t have time</t>
  </si>
  <si>
    <t>We will have cake and ice cream</t>
  </si>
  <si>
    <t>There are multiple options for you</t>
  </si>
  <si>
    <t>Its seems like just yesterday when you were here</t>
  </si>
  <si>
    <t>When I am in doubt, I trust in you.</t>
  </si>
  <si>
    <t>Shubangi Mane</t>
  </si>
  <si>
    <t>Mother, it is all good here. Husband has gont to office.</t>
  </si>
  <si>
    <t>Tell dad not to worry about me.</t>
  </si>
  <si>
    <t>Aman is sleeping now after his fewer.</t>
  </si>
  <si>
    <t>Cooking food, will call you back.</t>
  </si>
  <si>
    <t>Sending all documents. You can submit.</t>
  </si>
  <si>
    <t>Wait. I will call you back.</t>
  </si>
  <si>
    <t>Listen. Call me when you are free.</t>
  </si>
  <si>
    <t>I am planning to take leave. We can meet if you are also on leave.</t>
  </si>
  <si>
    <t>Will send you pictures of my saree. You can tell me which one to wear.</t>
  </si>
  <si>
    <t>Sleep now. We will find solution for your problems.</t>
  </si>
  <si>
    <t>Akash kadam</t>
  </si>
  <si>
    <t>Ramesh, send me list of all raw material with cost.</t>
  </si>
  <si>
    <t>Reaching in 10 mins. Please handle till then.</t>
  </si>
  <si>
    <t>Sending file through Sahil. Give to manager.</t>
  </si>
  <si>
    <t>I have some work. You carry on. I will come later.</t>
  </si>
  <si>
    <t>I will handle it. Don’t worry.</t>
  </si>
  <si>
    <t>Need to buy some gifts for staff</t>
  </si>
  <si>
    <t>Please arrange for taxi. We have to leave immediately.</t>
  </si>
  <si>
    <t>Your order is ready.</t>
  </si>
  <si>
    <t>Send me details of new person who has joined.</t>
  </si>
  <si>
    <t>You guys have food and sleep. I will take time today.</t>
  </si>
  <si>
    <t>Nisha Jha</t>
  </si>
  <si>
    <t>Please send  me the link</t>
  </si>
  <si>
    <t>Sent this message by mistake</t>
  </si>
  <si>
    <t>Please add me to the kitty group</t>
  </si>
  <si>
    <t>Happy raksha bandhan</t>
  </si>
  <si>
    <t>Very good didi</t>
  </si>
  <si>
    <t>I did not get the link for 1:30 class for my son</t>
  </si>
  <si>
    <t>Did you tie the rakhi I sent you</t>
  </si>
  <si>
    <t>Where are you currently.</t>
  </si>
  <si>
    <t>I am currently in Delhi.</t>
  </si>
  <si>
    <t>When will you come to Pune.</t>
  </si>
  <si>
    <t>Ankita Nitin Gare</t>
  </si>
  <si>
    <t>Hey sister, how are you. You have not called me from many days.</t>
  </si>
  <si>
    <t>I saw your missed call but I was busy.</t>
  </si>
  <si>
    <t>Where do you go to these days.</t>
  </si>
  <si>
    <t>You look slim now, I saw your picture on status.</t>
  </si>
  <si>
    <t>Wait for a minute. I have kept something on gas stove.</t>
  </si>
  <si>
    <t>I get bored very easily these days</t>
  </si>
  <si>
    <t>Do you get get bored at home</t>
  </si>
  <si>
    <t>I hope you are doing well in your job</t>
  </si>
  <si>
    <t>How much do you earn</t>
  </si>
  <si>
    <t>Please send me the link</t>
  </si>
  <si>
    <t>Raju Kisan Kundale</t>
  </si>
  <si>
    <t>Raja brother where are you. I have some important work with you.</t>
  </si>
  <si>
    <t>Hey I need your help. Will you help me.</t>
  </si>
  <si>
    <t>I need a job. Do you know any openings.</t>
  </si>
  <si>
    <t>Hey you did got the job in D-Mart recently</t>
  </si>
  <si>
    <t xml:space="preserve">If there is a vacancey in D-Mart please inform me immediately </t>
  </si>
  <si>
    <t>Rakhi, how are your mother and father, and your brother and sister.</t>
  </si>
  <si>
    <t>My mother told me that aunt is not reached home as yet.</t>
  </si>
  <si>
    <t>Tell my mother that I am coming to your place</t>
  </si>
  <si>
    <t>Once I will switch my job, we will meet and chat endlessly.</t>
  </si>
  <si>
    <t>My life has become very monotonous.</t>
  </si>
  <si>
    <t>Sadhna Sudhir Kathle</t>
  </si>
  <si>
    <t>These days vegetable seller does not come.</t>
  </si>
  <si>
    <t>My favourite serial comes at 10 pm</t>
  </si>
  <si>
    <t>Rural</t>
  </si>
  <si>
    <t>Dipali Jadhav</t>
  </si>
  <si>
    <t>Agriculture</t>
  </si>
  <si>
    <t>I am working in my field</t>
  </si>
  <si>
    <t>I need good suggestion</t>
  </si>
  <si>
    <t>My mother is not feeling well</t>
  </si>
  <si>
    <t>They give us good quality seeds</t>
  </si>
  <si>
    <t>My entire family works in fields honestly</t>
  </si>
  <si>
    <t>Farmers have great importance in society</t>
  </si>
  <si>
    <t>Everyone needs propper food for their living</t>
  </si>
  <si>
    <t>Farmers have crutial role in supply chain</t>
  </si>
  <si>
    <t>there are different types of farmers</t>
  </si>
  <si>
    <t>they also grow fruits and vegatables</t>
  </si>
  <si>
    <t>Amol Kamble</t>
  </si>
  <si>
    <t>I am farmers son and I know only farming</t>
  </si>
  <si>
    <t>We have lots of rain here so no worry for water</t>
  </si>
  <si>
    <t>I am growing paddy</t>
  </si>
  <si>
    <t>Now going to planning planting</t>
  </si>
  <si>
    <t>My family also taking care of crop</t>
  </si>
  <si>
    <t>Now everything is by the grace of god</t>
  </si>
  <si>
    <t>These days farming has become very difficult</t>
  </si>
  <si>
    <t>We are living on the field these days</t>
  </si>
  <si>
    <t>Our farm produce does not have a fair price. Our efforts are wated.</t>
  </si>
  <si>
    <t>You have to take the help of farm labourers while working on the field</t>
  </si>
  <si>
    <t>Mangal Telawade</t>
  </si>
  <si>
    <t>How is your procuce going on</t>
  </si>
  <si>
    <t>I am growing paddy this year</t>
  </si>
  <si>
    <t>Plantation is done</t>
  </si>
  <si>
    <t>We are taking care of crops</t>
  </si>
  <si>
    <t>We have to buy good seeds, the weather is good</t>
  </si>
  <si>
    <t>If weather is good then crops will be good</t>
  </si>
  <si>
    <t>Due to covid our crops are not getting a fair price</t>
  </si>
  <si>
    <t>Pratibha Bhore</t>
  </si>
  <si>
    <t>covid has created a lot of problem</t>
  </si>
  <si>
    <t>No job opportunity</t>
  </si>
  <si>
    <t>You have to check with a legal person</t>
  </si>
  <si>
    <t>Lot of companies closed in corona</t>
  </si>
  <si>
    <t>No need to step outside of village if not important</t>
  </si>
  <si>
    <t>Use precautions when you go to market</t>
  </si>
  <si>
    <t>Archana Pavale</t>
  </si>
  <si>
    <t>I have to make a well for agriculture</t>
  </si>
  <si>
    <t>The flood water needs to be controlled</t>
  </si>
  <si>
    <t>I have to help in farming for my family</t>
  </si>
  <si>
    <t>I have to manage my family farms with my job on weekends</t>
  </si>
  <si>
    <t>I have to buy good seeds.</t>
  </si>
  <si>
    <t>If the seeds are good we will have a good yield</t>
  </si>
  <si>
    <t>There is a lot of risk</t>
  </si>
  <si>
    <t>Weather is very important</t>
  </si>
  <si>
    <t>We all take care of our crop</t>
  </si>
  <si>
    <t>Everything is by grace of god</t>
  </si>
  <si>
    <t>Rekha Malekar</t>
  </si>
  <si>
    <t>Tomorrow going to market to buy good quality seeds</t>
  </si>
  <si>
    <t>Those shopkeepers are bad people who don’t understand the situation of farmer</t>
  </si>
  <si>
    <t>They cant recognize seeds</t>
  </si>
  <si>
    <t>Still we all go to these people to buy seeds</t>
  </si>
  <si>
    <t>There is lot of dependency on other people</t>
  </si>
  <si>
    <t>Corona has created more problems for us</t>
  </si>
  <si>
    <t>I loose my sleep due to loan and this situation</t>
  </si>
  <si>
    <t>Government is not giving support as needed</t>
  </si>
  <si>
    <t>Need some guidance on new techniques</t>
  </si>
  <si>
    <t>Cant get out of finacial issues in normal route</t>
  </si>
  <si>
    <t>Kishan Krishna Patil</t>
  </si>
  <si>
    <t>Today go to farm and start the pump without fail.</t>
  </si>
  <si>
    <t>Pump has not been working since 2 days.</t>
  </si>
  <si>
    <t>My brother, sister and kids in the house help in the farm.</t>
  </si>
  <si>
    <t>You can call me to market to buy the seeds</t>
  </si>
  <si>
    <t>My bullock cart is ready for transportation</t>
  </si>
  <si>
    <t>In the lockdown I use my cycle to commute nearby</t>
  </si>
  <si>
    <t>Tomorrow, lets go to the fair to check on machines and tools</t>
  </si>
  <si>
    <t>I bought the new water pump. It is working smoothly and no sound.</t>
  </si>
  <si>
    <t>I lost my wallet in market. Please help</t>
  </si>
  <si>
    <t>Come to my farm. I will show you the new pump</t>
  </si>
  <si>
    <t>Please call me and if you don’t get through, understand that my mobile is not in range.</t>
  </si>
  <si>
    <t>Krishna R Zende</t>
  </si>
  <si>
    <t>My bull is of no use, so need to buy new</t>
  </si>
  <si>
    <t>Tomorrow need to go to hospital. My mother is very sick.</t>
  </si>
  <si>
    <t>I have a friend who has goat farm. It is neat and tidy.</t>
  </si>
  <si>
    <t>Tomorrow go to market and purchase the chicken</t>
  </si>
  <si>
    <t>Tractor is expensive and no one is giving loan</t>
  </si>
  <si>
    <t>I have lot of pending work and lock down has started</t>
  </si>
  <si>
    <t>I have to bring the spare part of water pump</t>
  </si>
  <si>
    <t>Bullock cart wheel is struck up. Need to call carpenter.</t>
  </si>
  <si>
    <t>I am not feeling well. Go ahead.</t>
  </si>
  <si>
    <t>I have to bring seeds and some tools but all shops are closed.</t>
  </si>
  <si>
    <t>Ramji Dhundi Kakade</t>
  </si>
  <si>
    <t>Send me the information for the new pump</t>
  </si>
  <si>
    <t>Ganpat, come fast, we have to take the bus to go for buying seeds.</t>
  </si>
  <si>
    <t>Come to my farm tomorrow. I will show you the problem with my pump.</t>
  </si>
  <si>
    <t>Needs help to clean the farm and all unwanted grass etc.</t>
  </si>
  <si>
    <t>Suddenly had to go to hospital since my father had heart attack</t>
  </si>
  <si>
    <t>We have to visit the exhibition to see new machines</t>
  </si>
  <si>
    <t>Can you go to market and get some fertilizer</t>
  </si>
  <si>
    <t>Yesterday we saw the exhibition at Pune</t>
  </si>
  <si>
    <t>Save water and use drip irrigation</t>
  </si>
  <si>
    <t>All the fertilizer is finished</t>
  </si>
  <si>
    <t>Western Maharashtra, India</t>
  </si>
  <si>
    <t xml:space="preserve">Compiled by </t>
  </si>
  <si>
    <t>Prawaal</t>
  </si>
  <si>
    <t>Reviewed by</t>
  </si>
  <si>
    <t>Professor Navneet Goyal, Dr. Vinay MR</t>
  </si>
  <si>
    <t>Field surveyers</t>
  </si>
  <si>
    <t>Harish Ekbote, Deepak Jha, Dhanraj Deshpande, Prachi Kamble</t>
  </si>
  <si>
    <t>Mode</t>
  </si>
  <si>
    <t>Hard copy based field survey.</t>
  </si>
  <si>
    <t>Language of data</t>
  </si>
  <si>
    <t>English (Local language text has been translated to English)</t>
  </si>
  <si>
    <t>Number of respondants</t>
  </si>
  <si>
    <t>Number of messages</t>
  </si>
  <si>
    <t>Milind Phanellkar</t>
  </si>
  <si>
    <t>I am very confused for what type of tractor to purchase</t>
  </si>
  <si>
    <t>My work is pending, I have not got the labor</t>
  </si>
  <si>
    <t>I want to start the work, but the labor charges high.</t>
  </si>
  <si>
    <t>In the rainy season I want the tractor for work in my farm.</t>
  </si>
  <si>
    <t>If you know somene selling second hand tractor, please call me.</t>
  </si>
  <si>
    <t>For the time being I will use the bull to plough</t>
  </si>
  <si>
    <t>Do you know how to use mobile for selling goods</t>
  </si>
  <si>
    <t>Rama, come with me to market tomorrow for tools</t>
  </si>
  <si>
    <t>Manoj Deshmuk</t>
  </si>
  <si>
    <t>All economic development is possible with farmers well being only</t>
  </si>
  <si>
    <t>Government is responcible for farmer distress</t>
  </si>
  <si>
    <t>please find the details of audit</t>
  </si>
  <si>
    <t>Carry a photo id card and reach the location at 9.30 am</t>
  </si>
  <si>
    <t>mask and sanitizor is a must</t>
  </si>
  <si>
    <t>farming tips will come on computer</t>
  </si>
  <si>
    <t>tractors etc are bought only by big farmers</t>
  </si>
  <si>
    <t>there is no crop insurance possible</t>
  </si>
  <si>
    <t>Popat Mohite</t>
  </si>
  <si>
    <t>Agriculture is still big contributer to India's GDP</t>
  </si>
  <si>
    <t>Unpredictable climate, rains, and lower pricing is reason for farmor trouble</t>
  </si>
  <si>
    <t>Government is not helping farmers at all</t>
  </si>
  <si>
    <t>India has highest farmer suicide</t>
  </si>
  <si>
    <t>Farmers should directly sell to consumers</t>
  </si>
  <si>
    <t>There is no cold storage near our village</t>
  </si>
  <si>
    <t>Farmers are the backbone of every country</t>
  </si>
  <si>
    <t>No country can survive if there is no farming</t>
  </si>
  <si>
    <t>Noone understands what a farmer goes through</t>
  </si>
  <si>
    <t>Food corporations should buy the produce</t>
  </si>
  <si>
    <t>Shubham Fayage</t>
  </si>
  <si>
    <t>Farmers are responcible for all the crops and lifestock</t>
  </si>
  <si>
    <t>Food is needed by everyone, rich or poor</t>
  </si>
  <si>
    <t>Farmer grows crops ad raises them like kids</t>
  </si>
  <si>
    <t>Animals are must have ingredient for all farmers</t>
  </si>
  <si>
    <t>A farmer just wants to have a good crop and keep all animals healthy</t>
  </si>
  <si>
    <t>Farmers are dependent on rain water</t>
  </si>
  <si>
    <t>Poor farmers face lot of issues with resources</t>
  </si>
  <si>
    <t>We need farmers to become more educated and know their rights</t>
  </si>
  <si>
    <t>We should send our kids to school and encourage them to study hard</t>
  </si>
  <si>
    <t>Farmer suiside is a norm</t>
  </si>
  <si>
    <t>No money to buy latest seeds and technology</t>
  </si>
  <si>
    <t>everyone talks theory for farmer development</t>
  </si>
  <si>
    <t>We spend the entire day on the farm</t>
  </si>
  <si>
    <t>There is no credit for farmers</t>
  </si>
  <si>
    <t>Some villages have rich farmers</t>
  </si>
  <si>
    <t>Most farmers sold their land to builders</t>
  </si>
  <si>
    <t>Rehman, just have few goats on his farm</t>
  </si>
  <si>
    <t>The poor farmer lost his entire crop due to rain</t>
  </si>
  <si>
    <t>Farmers in India face harsh conditions</t>
  </si>
  <si>
    <t>Shrish Pawar</t>
  </si>
  <si>
    <t>Farmers in Maharashtra are moving to cities</t>
  </si>
  <si>
    <t>Outside of India farmers have more respect</t>
  </si>
  <si>
    <t>We always keep the farm close to heart</t>
  </si>
  <si>
    <t>Farmer is soul of the nation</t>
  </si>
  <si>
    <t>farmer feeds the nation but noone bothers</t>
  </si>
  <si>
    <t>agriculture production is going down</t>
  </si>
  <si>
    <t>the new technology should be given on discounts</t>
  </si>
  <si>
    <t>Not enough money for seeds, manure and chemicals</t>
  </si>
  <si>
    <t>India used to be land of farmers</t>
  </si>
  <si>
    <t>The new generation does not want to do farming</t>
  </si>
  <si>
    <t>Indian farmers are the backbone of nation</t>
  </si>
  <si>
    <t>can I borrow your tractor for a day</t>
  </si>
  <si>
    <t>in dry areas irrigation is a challenge</t>
  </si>
  <si>
    <t>Organic farming is just a scam</t>
  </si>
  <si>
    <t>chemicals are a must have</t>
  </si>
  <si>
    <t>we don’t know anything else, hence no option</t>
  </si>
  <si>
    <t>Fields provide us money to feed the family</t>
  </si>
  <si>
    <t>Great fertile soil can give a good yield</t>
  </si>
  <si>
    <t>Fruits are more difficult to grow</t>
  </si>
  <si>
    <t>Insects can destory the crop any time</t>
  </si>
  <si>
    <t>Dinaji Pokale</t>
  </si>
  <si>
    <t>Let me tell you the problem</t>
  </si>
  <si>
    <t>You don’t understand what development is for you</t>
  </si>
  <si>
    <t>I will but I don’t know for how long</t>
  </si>
  <si>
    <t>I think I should be able to</t>
  </si>
  <si>
    <t>I need to take bulls to the field now</t>
  </si>
  <si>
    <t>He works hard and sells his product locally</t>
  </si>
  <si>
    <t>Due to no help for crop selling the middleman take the advantage</t>
  </si>
  <si>
    <t>I have a very simple life, not many clothes</t>
  </si>
  <si>
    <t xml:space="preserve">I live in a small house </t>
  </si>
  <si>
    <t>My property is comprised of few bulls, and few acers of land.</t>
  </si>
  <si>
    <t>Shivaji Khilar</t>
  </si>
  <si>
    <t>Farmers are right. Its not easy job.</t>
  </si>
  <si>
    <t>If you have interest it is enjoyable</t>
  </si>
  <si>
    <t>You have to work hard in this type of work to get success</t>
  </si>
  <si>
    <t>In the rewards it is big</t>
  </si>
  <si>
    <t>For achieving this the Indian farmer contribution is very vital</t>
  </si>
  <si>
    <t>India as a matter of fact is a land of farmers</t>
  </si>
  <si>
    <t>Almost 75 percent of people live in villages</t>
  </si>
  <si>
    <t>Indian farmers are not respected</t>
  </si>
  <si>
    <t>It is us who produce grains and vegetables for the citizens of this country</t>
  </si>
  <si>
    <t>Indian farmers remains busy all year</t>
  </si>
  <si>
    <t>Santram Khilare</t>
  </si>
  <si>
    <t>We have no idea how many generations we are doing this</t>
  </si>
  <si>
    <t>India is aiculture based</t>
  </si>
  <si>
    <t>Can you lend me some money</t>
  </si>
  <si>
    <t>I have no money to buy seeds</t>
  </si>
  <si>
    <t>Wish I could take some loan to buy tractor</t>
  </si>
  <si>
    <t>they take comission on everything from farmers</t>
  </si>
  <si>
    <t>middleman is eating up large value of profits</t>
  </si>
  <si>
    <t>there are many reaons for the poor state of villages</t>
  </si>
  <si>
    <t>the condition is not improving at all</t>
  </si>
  <si>
    <t>government schemes are not reaching the poor one</t>
  </si>
  <si>
    <t>I am bringing new buyers for the land</t>
  </si>
  <si>
    <t>Let me find someone who can lend some money</t>
  </si>
  <si>
    <t>Nothing is helping me</t>
  </si>
  <si>
    <t>I am in same situation as you</t>
  </si>
  <si>
    <t>After feedding everyone we don’t have enough to feed us</t>
  </si>
  <si>
    <t>calling you since so many days, I need money</t>
  </si>
  <si>
    <t>I heard about you. Came to know you are doing well.</t>
  </si>
  <si>
    <t>How come you forgot to invite me</t>
  </si>
  <si>
    <t>No man, you are my best friend.</t>
  </si>
  <si>
    <t>this is what makes me happy</t>
  </si>
  <si>
    <t>Tanaje Harge</t>
  </si>
  <si>
    <t>you are right. It is better to use amany tools.</t>
  </si>
  <si>
    <t>You have really worked hard this cycle</t>
  </si>
  <si>
    <t>In the end the crop is good</t>
  </si>
  <si>
    <t>It is a very hard job</t>
  </si>
  <si>
    <t>Do you use drip irrigation or still doing manually</t>
  </si>
  <si>
    <t>We have to take care of plants</t>
  </si>
  <si>
    <t>What is the fertilizer you use</t>
  </si>
  <si>
    <t>how did you manage to protech from heavy rains this cycle</t>
  </si>
  <si>
    <t>now fertilizers have become too expensive</t>
  </si>
  <si>
    <t>Danaji hadande</t>
  </si>
  <si>
    <t>Lets go to Mankeshawari Agro for fertilizers</t>
  </si>
  <si>
    <t>Meet me at bus stop tomorrow morning at 9</t>
  </si>
  <si>
    <t>Let us discuss on loan documents</t>
  </si>
  <si>
    <t>Can I come and visit your home</t>
  </si>
  <si>
    <t>Do you use hybrid seeds</t>
  </si>
  <si>
    <t>What is your experience on growing cabbage</t>
  </si>
  <si>
    <t>Should we get the soil testing done</t>
  </si>
  <si>
    <t>Some people started growing flowers now</t>
  </si>
  <si>
    <t>There is no option to dispose cows now</t>
  </si>
  <si>
    <t>My have issues with my wife.</t>
  </si>
  <si>
    <t>Nitin Mankar</t>
  </si>
  <si>
    <t>What kind of soil is in your area</t>
  </si>
  <si>
    <t>Do you have any certifications</t>
  </si>
  <si>
    <t>What variety of crops do you grow</t>
  </si>
  <si>
    <t>Do you use gmo seeds</t>
  </si>
  <si>
    <t>Should we explore organic farming</t>
  </si>
  <si>
    <t>I hardly made any money last cycle</t>
  </si>
  <si>
    <t>Insects are not stopping even with pesticides</t>
  </si>
  <si>
    <t>Inquire about taparia tools when you go there</t>
  </si>
  <si>
    <t>we should stop using regular pesticides</t>
  </si>
  <si>
    <t>let us talk to experts</t>
  </si>
  <si>
    <t>Ganesh Kolkar</t>
  </si>
  <si>
    <t>This year the crop is bad</t>
  </si>
  <si>
    <t>how will we survive this year</t>
  </si>
  <si>
    <t>Next year I have to try getting a job</t>
  </si>
  <si>
    <t>if I don’t get a produce, how will I sustain</t>
  </si>
  <si>
    <t>taking loan is also a stress</t>
  </si>
  <si>
    <t>my farm is small and fragmented</t>
  </si>
  <si>
    <t>I tried using all pesticides this year, but no help</t>
  </si>
  <si>
    <t>what pesticides and manures do you use</t>
  </si>
  <si>
    <t>I am loosing hope</t>
  </si>
  <si>
    <t>My wife and kids are in distress</t>
  </si>
  <si>
    <t>Jaya Maske</t>
  </si>
  <si>
    <t>Going to market to sell peru</t>
  </si>
  <si>
    <t>The current covid situation is bad</t>
  </si>
  <si>
    <t>did not pay the loan and about to loose my shop</t>
  </si>
  <si>
    <t>government is not helpful</t>
  </si>
  <si>
    <t>I am planing to use new age seeds and crops next cycle</t>
  </si>
  <si>
    <t>tomorrow we are going to agro shop to buy latest seeds</t>
  </si>
  <si>
    <t>need to find someone who can gove real good advise</t>
  </si>
  <si>
    <t>most people give wrong information</t>
  </si>
  <si>
    <t>they only want to sell their products</t>
  </si>
  <si>
    <t>still we are not leaving these people</t>
  </si>
  <si>
    <t>Prajakta Gore</t>
  </si>
  <si>
    <t>We grow most of the grains in our farms</t>
  </si>
  <si>
    <t>I am a government servant but work in my fields in free time</t>
  </si>
  <si>
    <t>Most of my family do not have a regular job</t>
  </si>
  <si>
    <t>During corona farmers are badly impacted</t>
  </si>
  <si>
    <t>Loan is piling up</t>
  </si>
  <si>
    <t>no support from government</t>
  </si>
  <si>
    <t>noone understands our problems</t>
  </si>
  <si>
    <t>Still we do farming every year</t>
  </si>
  <si>
    <t>We need some expert advise on seeds, manure and tools</t>
  </si>
  <si>
    <t>We need to see what is best cash crop</t>
  </si>
  <si>
    <t>Jyotsna Shinde</t>
  </si>
  <si>
    <t xml:space="preserve">No </t>
  </si>
  <si>
    <t>We still love them</t>
  </si>
  <si>
    <t>My friends support my parents at my village</t>
  </si>
  <si>
    <t>My job is transferable</t>
  </si>
  <si>
    <t>Going to market now</t>
  </si>
  <si>
    <t>I am doing research on what seeds and crop is best in our village</t>
  </si>
  <si>
    <t>I want to improve my quality of life</t>
  </si>
  <si>
    <t>Need some help on farming techniques</t>
  </si>
  <si>
    <t>I try my best to help in our farms when I am at home</t>
  </si>
  <si>
    <t>Noone is bothered by poor state of farmers</t>
  </si>
  <si>
    <t>All big shots just give speeches</t>
  </si>
  <si>
    <t>Chaya Jamngha</t>
  </si>
  <si>
    <t>I want to sell my goods</t>
  </si>
  <si>
    <t>I live being on my farms</t>
  </si>
  <si>
    <t>my brother is a government servant</t>
  </si>
  <si>
    <t>I have to manage multiple things</t>
  </si>
  <si>
    <t>Who will save us from floods</t>
  </si>
  <si>
    <t>We have to manage everything on our own</t>
  </si>
  <si>
    <t>Good seeds are a must</t>
  </si>
  <si>
    <t>If seeds are not good, the entire effort is waste</t>
  </si>
  <si>
    <t>Rich farmers have tractors</t>
  </si>
  <si>
    <t>Ashwani Shelar</t>
  </si>
  <si>
    <t>I have my weekly off tomorrow</t>
  </si>
  <si>
    <t>Have to go to market now</t>
  </si>
  <si>
    <t>Moving around is not easy these days</t>
  </si>
  <si>
    <t>Loan is not managable</t>
  </si>
  <si>
    <t>I have to lend more money</t>
  </si>
  <si>
    <t>Seeds needs to be purchased in next 2 days</t>
  </si>
  <si>
    <t>Hope god helps us</t>
  </si>
  <si>
    <t>Shops are closed. Where to go to buy seeds</t>
  </si>
  <si>
    <t>Is there anyone who can lend me money</t>
  </si>
  <si>
    <t>Lakshmi Yadav</t>
  </si>
  <si>
    <t>Need to buy seeds for rice and wheet</t>
  </si>
  <si>
    <t>Its crop produce is not good, entire season is wasted</t>
  </si>
  <si>
    <t>Rains are not in our control</t>
  </si>
  <si>
    <t>God please help us</t>
  </si>
  <si>
    <t>We all will take care</t>
  </si>
  <si>
    <t>Working in government job along with farming is tiring</t>
  </si>
  <si>
    <t>Is there any solution for flood watch</t>
  </si>
  <si>
    <t>Should we ask someone from agro sector to help</t>
  </si>
  <si>
    <t>How do other people in other states manage</t>
  </si>
  <si>
    <t>My lending options are finished</t>
  </si>
  <si>
    <t>Vijay mohan Khude</t>
  </si>
  <si>
    <t>I want to make a well</t>
  </si>
  <si>
    <t>This is manage water problem</t>
  </si>
  <si>
    <t>With no water management, all the efforts is waste</t>
  </si>
  <si>
    <t>If this does not work, I will look for a job in city</t>
  </si>
  <si>
    <t>Everything is a challenge</t>
  </si>
  <si>
    <t>Electricity is not regular</t>
  </si>
  <si>
    <t>Seeds are not good</t>
  </si>
  <si>
    <t>With no fertilizers and pesticides, the crop gets less yield</t>
  </si>
  <si>
    <t>If we get good seeds we can do better</t>
  </si>
  <si>
    <t>Noone is bothered if farmers die</t>
  </si>
  <si>
    <t>Archana Chauhan</t>
  </si>
  <si>
    <t>Going to market and buying seeds is part and parcel</t>
  </si>
  <si>
    <t>People are loosing their lives</t>
  </si>
  <si>
    <t>Government should do more to help us</t>
  </si>
  <si>
    <t>Why do we not have a better support system for farmers</t>
  </si>
  <si>
    <t>Who should we approach for help</t>
  </si>
  <si>
    <t>Is there anyone who can suggest which crop is good for this location</t>
  </si>
  <si>
    <t>middleman have no idea on farming problems</t>
  </si>
  <si>
    <t>Crops are getting spolied in rain</t>
  </si>
  <si>
    <t>Sharda Sakpal</t>
  </si>
  <si>
    <t>Most of my farm land is leased to bank</t>
  </si>
  <si>
    <t>Raising a living as a farmer is not easy</t>
  </si>
  <si>
    <t>we are always dirty with cow dung and sweat</t>
  </si>
  <si>
    <t>government schemes are not fruitful</t>
  </si>
  <si>
    <t>Do you know what is the cost to make the well</t>
  </si>
  <si>
    <t>water supply is not constant</t>
  </si>
  <si>
    <t>we have to go to Pune to buy good quality seeds</t>
  </si>
  <si>
    <t>I know one person who can lend some money</t>
  </si>
  <si>
    <t>I have to accumulate some money for my dad's health</t>
  </si>
  <si>
    <t>Rachna Tawade</t>
  </si>
  <si>
    <t>I see my father in stress</t>
  </si>
  <si>
    <t>Our loan is piling up</t>
  </si>
  <si>
    <t>we all did not go to school due to our financial issues</t>
  </si>
  <si>
    <t>Seeds are getting spoiled</t>
  </si>
  <si>
    <t>Our uncle has a well for water supply</t>
  </si>
  <si>
    <t>When crops are good, we become very happy</t>
  </si>
  <si>
    <t>Pooja Dhinde</t>
  </si>
  <si>
    <t>I want to make the well</t>
  </si>
  <si>
    <t>We have no place to store our produce</t>
  </si>
  <si>
    <t>We have some disputes with our uncle on property</t>
  </si>
  <si>
    <t>Most of us depend on rain for water</t>
  </si>
  <si>
    <t>Buying a tractor is a dream</t>
  </si>
  <si>
    <t>Most people who took loan are in stress</t>
  </si>
  <si>
    <t>Nanda Pol</t>
  </si>
  <si>
    <t>Our entire family goes to farms for work</t>
  </si>
  <si>
    <t>I am planning for a different crop next season</t>
  </si>
  <si>
    <t>Going to market to buy good seeds</t>
  </si>
  <si>
    <t>Need some help on tips for insects spoiling crops</t>
  </si>
  <si>
    <t>Most of the shop keepers are not concerned by our state</t>
  </si>
  <si>
    <t>They don’t understand that we are helpless</t>
  </si>
  <si>
    <t>My dad is also not keeping well</t>
  </si>
  <si>
    <t>Medicines are also becoming expensive</t>
  </si>
  <si>
    <t>Kunda Shinde</t>
  </si>
  <si>
    <t>Once the crop is harvested, we have to take care of it even more.</t>
  </si>
  <si>
    <t>Till now it all looks good</t>
  </si>
  <si>
    <t>Next season we will use isreal techniques for farming</t>
  </si>
  <si>
    <t>We got got profits this time</t>
  </si>
  <si>
    <t>Water is the key dependency</t>
  </si>
  <si>
    <t>Exploring on hydro farming too</t>
  </si>
  <si>
    <t>Wells are going dy very quickly</t>
  </si>
  <si>
    <t xml:space="preserve">Nand Kumar </t>
  </si>
  <si>
    <t>Today you are going to markey, I will also come along.</t>
  </si>
  <si>
    <t>It is raining, go carefully.</t>
  </si>
  <si>
    <t>I need some money, please help me.</t>
  </si>
  <si>
    <t>Today I am going for selling my vegetables in the market</t>
  </si>
  <si>
    <t>there is noone at my house, you can leave</t>
  </si>
  <si>
    <t>Due to lockdown market is closed</t>
  </si>
  <si>
    <t>I have to buy cattle for ploughing</t>
  </si>
  <si>
    <t>I need to sow the seeds today</t>
  </si>
  <si>
    <t>I have to clean the well this week</t>
  </si>
  <si>
    <t>Machine is damaged, the motor needs repair</t>
  </si>
  <si>
    <t>Bhagyashree Gaikwad</t>
  </si>
  <si>
    <t>I am watching krishi pradarshan on TV</t>
  </si>
  <si>
    <t>What is the weather forecast</t>
  </si>
  <si>
    <t>There are chances of heavy rains</t>
  </si>
  <si>
    <t>I am sowing some seeds</t>
  </si>
  <si>
    <t>The water in river is rising</t>
  </si>
  <si>
    <t>In the village shop, fertilizer is not available</t>
  </si>
  <si>
    <t>Weather is cloudy</t>
  </si>
  <si>
    <t>Tractor not working</t>
  </si>
  <si>
    <t>Do you know some shop who can sell urea</t>
  </si>
  <si>
    <t>There are no seeds for tomato locally</t>
  </si>
  <si>
    <t>Kishosri Jadhav</t>
  </si>
  <si>
    <t>Today going to market to buy some items for my farm</t>
  </si>
  <si>
    <t>Rainfall is good, so expecting a good season</t>
  </si>
  <si>
    <t>I am not at home today, please keep a watch</t>
  </si>
  <si>
    <t>Goin to sell vegetables today</t>
  </si>
  <si>
    <t>I will help you in your well cleaning</t>
  </si>
  <si>
    <t>Today seems to thunder. Lets not go to market.</t>
  </si>
  <si>
    <t>Rice crop looks promising</t>
  </si>
  <si>
    <t>Onions and potatos are getting a good price</t>
  </si>
  <si>
    <t>I am planning to buy tractor, see if you can help</t>
  </si>
  <si>
    <t>Today have to start ploughing, come fast</t>
  </si>
  <si>
    <t>nikita Narekar</t>
  </si>
  <si>
    <t>Rain was only for some time</t>
  </si>
  <si>
    <t>The pump has stopped working</t>
  </si>
  <si>
    <t>In the night, have to go to fields</t>
  </si>
  <si>
    <t>We are starting to accumulate cow dung in fields</t>
  </si>
  <si>
    <t>It is time to start sprinkling water today</t>
  </si>
  <si>
    <t>Do you have bags for plantation</t>
  </si>
  <si>
    <t>Going to fields now</t>
  </si>
  <si>
    <t>Can you open water line for 30 minutes</t>
  </si>
  <si>
    <t>I bought a pair of bulls</t>
  </si>
  <si>
    <t>Market is closed today</t>
  </si>
  <si>
    <t>Shilpa Jain</t>
  </si>
  <si>
    <t>This year we have grown wheat in farms</t>
  </si>
  <si>
    <t>What rate did you get for sugarcane</t>
  </si>
  <si>
    <t>you take my two bags of jowar</t>
  </si>
  <si>
    <t>The level of river has increased</t>
  </si>
  <si>
    <t>The mango tree has fallen down</t>
  </si>
  <si>
    <t>The water in well has decreased</t>
  </si>
  <si>
    <t>What is the rate for onions these days</t>
  </si>
  <si>
    <t>The rains have delayed our sowing time</t>
  </si>
  <si>
    <t>Local market do not give good rate</t>
  </si>
  <si>
    <t>Sugarcane harvesting has srarted</t>
  </si>
  <si>
    <t>Swapnil Chandan Shive</t>
  </si>
  <si>
    <t>I opened my shop, but no customers</t>
  </si>
  <si>
    <t>Due to rains I closed early</t>
  </si>
  <si>
    <t>I am going to my fields</t>
  </si>
  <si>
    <t>I am currently at my field</t>
  </si>
  <si>
    <t>Went to water the rice</t>
  </si>
  <si>
    <t>My father also doing the same thing</t>
  </si>
  <si>
    <t>Todat tractor is getting serviced</t>
  </si>
  <si>
    <t>I had to go for repair</t>
  </si>
  <si>
    <t>Will go to market tomorrow</t>
  </si>
  <si>
    <t>Right now no need for tractor, but if needed it should be there.</t>
  </si>
  <si>
    <t>Sachin Bhalerao</t>
  </si>
  <si>
    <t>You have to consult the lawyer</t>
  </si>
  <si>
    <t>All business families are in loss</t>
  </si>
  <si>
    <t>covid has broken all merchants</t>
  </si>
  <si>
    <t>there are not even jobs in market</t>
  </si>
  <si>
    <t>Farming is the only option</t>
  </si>
  <si>
    <t>Noone is buying property</t>
  </si>
  <si>
    <t>I use urea for my crops</t>
  </si>
  <si>
    <t>Have to go to market to buy seeds</t>
  </si>
  <si>
    <t>Hope to get a good margin in sugarcane</t>
  </si>
  <si>
    <t>Sushant Telawade</t>
  </si>
  <si>
    <t>I have a small job in MIDC and also work in my fields</t>
  </si>
  <si>
    <t>Do you have your own land</t>
  </si>
  <si>
    <t>They teach us new techniques</t>
  </si>
  <si>
    <t>I live with my parents and younger brother</t>
  </si>
  <si>
    <t>I am growing rice</t>
  </si>
  <si>
    <t>No, there is not enough water here</t>
  </si>
  <si>
    <t>We have started drip irrigation</t>
  </si>
  <si>
    <t>All our family is working in fields</t>
  </si>
  <si>
    <t>A lot depends on luck</t>
  </si>
  <si>
    <t>Rupali Waghmare</t>
  </si>
  <si>
    <t>Farming has become very difficult</t>
  </si>
  <si>
    <t>They have to pay everyday</t>
  </si>
  <si>
    <t>I am going to help with a friend in the field</t>
  </si>
  <si>
    <t>The tractor is broken</t>
  </si>
  <si>
    <t>Today is too much rain</t>
  </si>
  <si>
    <t>Our efforts have been wasted</t>
  </si>
  <si>
    <t>Government not helping us properly</t>
  </si>
  <si>
    <t>Do you have any business plan</t>
  </si>
  <si>
    <t>What kind of business will you do</t>
  </si>
  <si>
    <t>Sandeep Kamble</t>
  </si>
  <si>
    <t>is there any job opportunity</t>
  </si>
  <si>
    <t>I am looking for a job. Please help.</t>
  </si>
  <si>
    <t>Is there any business plan</t>
  </si>
  <si>
    <t>What kind of business I will do</t>
  </si>
  <si>
    <t>Is this best for flower business. Is there demand</t>
  </si>
  <si>
    <t>where is that shop in market</t>
  </si>
  <si>
    <t>ok, I will go to him</t>
  </si>
  <si>
    <t>Flowers will give good source of income</t>
  </si>
  <si>
    <t>Please suggest on what can be done</t>
  </si>
  <si>
    <t>I want to ship from crop farming to flowers</t>
  </si>
  <si>
    <t>I want to plan something for our future</t>
  </si>
  <si>
    <t>Chetan Navle</t>
  </si>
  <si>
    <t>There is no water in the well</t>
  </si>
  <si>
    <t>I am going to my friends field to help</t>
  </si>
  <si>
    <t>Today is too much of rain</t>
  </si>
  <si>
    <t>Walking in mud is difficult</t>
  </si>
  <si>
    <t>My fater is not keeping well</t>
  </si>
  <si>
    <t>It has become difficult for him to work in fields</t>
  </si>
  <si>
    <t>Farm produce s not have fair produce</t>
  </si>
  <si>
    <t>Our efforts are wasted</t>
  </si>
  <si>
    <t>Government help is namesake</t>
  </si>
  <si>
    <t>Shop owners in market exploit us</t>
  </si>
  <si>
    <t>Nitin Mohite</t>
  </si>
  <si>
    <t>I like farming</t>
  </si>
  <si>
    <t>I also run a small shop in village</t>
  </si>
  <si>
    <t>Day by day it is becoming very difficult for most of us</t>
  </si>
  <si>
    <t>Vilage people are reducing in income</t>
  </si>
  <si>
    <t>If the government does not give support how will farmers life become better</t>
  </si>
  <si>
    <t>Farmers are under debt here</t>
  </si>
  <si>
    <t>The tractor needs repair</t>
  </si>
  <si>
    <t>Have to sell vegetables on roadside these days</t>
  </si>
  <si>
    <t>God help us</t>
  </si>
  <si>
    <t>New tractor has become too expensive</t>
  </si>
  <si>
    <t>Day by day the debt is increasing</t>
  </si>
  <si>
    <t>No money to buy hybrid seeds</t>
  </si>
  <si>
    <t>Shopkeepers have stopped giving credit</t>
  </si>
  <si>
    <t>If government support why will we continue farming</t>
  </si>
  <si>
    <t>Most of my cousins have taken jobs in city</t>
  </si>
  <si>
    <t>I will go to market tomorrow</t>
  </si>
  <si>
    <t>I have a old water pump but it need repair</t>
  </si>
  <si>
    <t>Will you come with me tomorrow</t>
  </si>
  <si>
    <t>My dad is not keeping well</t>
  </si>
  <si>
    <t>There is no water in well</t>
  </si>
  <si>
    <t>I have to go to my friend</t>
  </si>
  <si>
    <t>It is a lot of rain today</t>
  </si>
  <si>
    <t>I have to go to field to check water</t>
  </si>
  <si>
    <t>My fathers condition is becoming bad</t>
  </si>
  <si>
    <t>Farming is not sustainable now</t>
  </si>
  <si>
    <t>Our farm produce income is not enough</t>
  </si>
  <si>
    <t>Our expenses are not getting met</t>
  </si>
  <si>
    <t>Have to find out a job</t>
  </si>
  <si>
    <t>Our tractor is working fine</t>
  </si>
  <si>
    <t>Sugarcane is only profitable</t>
  </si>
  <si>
    <t>We have some disputes within family</t>
  </si>
  <si>
    <t>They came home to give us warnings</t>
  </si>
  <si>
    <t>Using new techniques is common now</t>
  </si>
  <si>
    <t>Using urea is becoming a problem</t>
  </si>
  <si>
    <t>Most of the shops sell duplicate seeds</t>
  </si>
  <si>
    <t>Thinking to move to business</t>
  </si>
  <si>
    <t>If I open shop to sell tools it will work</t>
  </si>
  <si>
    <t>Do you want to partner with me</t>
  </si>
  <si>
    <t>Tushar Gaikwad</t>
  </si>
  <si>
    <t>Lets buy the seeds before it becomes too late</t>
  </si>
  <si>
    <t>I know some pople who can give us seeds at cheaper price</t>
  </si>
  <si>
    <t>I need more manpower, do you know someone who can give labor</t>
  </si>
  <si>
    <t xml:space="preserve">If I get labour, I will start </t>
  </si>
  <si>
    <t>My father is sick</t>
  </si>
  <si>
    <t>He has no possibility to give me nice suggestions</t>
  </si>
  <si>
    <t>one of my friend helps me anytime</t>
  </si>
  <si>
    <t>We have a well in my field</t>
  </si>
  <si>
    <t>My farms are sligthly far from here</t>
  </si>
  <si>
    <t>Rohit Padure</t>
  </si>
  <si>
    <t>Agriculture is only source of income for us</t>
  </si>
  <si>
    <t>Agriculture provides work to most people</t>
  </si>
  <si>
    <t>Agriculture being important should be given more focus by government</t>
  </si>
  <si>
    <t>We cannot survive without agriculture</t>
  </si>
  <si>
    <t>My cousin has started with dairy farm</t>
  </si>
  <si>
    <t>Milk is more profitable then crops</t>
  </si>
  <si>
    <t>Raising cattle is also challenging but less risky</t>
  </si>
  <si>
    <t>Our local politician is of no use</t>
  </si>
  <si>
    <t>Education to kids is the way out</t>
  </si>
  <si>
    <t>Siddharth Londe</t>
  </si>
  <si>
    <t>Corona has made it worse</t>
  </si>
  <si>
    <t>Loan is increasing</t>
  </si>
  <si>
    <t>I am in lot of debt</t>
  </si>
  <si>
    <t>Can you help me with money</t>
  </si>
  <si>
    <t>If the situation remains the same we will die</t>
  </si>
  <si>
    <t>is there anyone who needs labor</t>
  </si>
  <si>
    <t>Noone is giving credit to me now</t>
  </si>
  <si>
    <t>Family also in distress</t>
  </si>
  <si>
    <t>Deepak Gabhale</t>
  </si>
  <si>
    <t>Today I wanted to get a tractor from uncle</t>
  </si>
  <si>
    <t>I will pay some money for using it</t>
  </si>
  <si>
    <t>Using tractor will save time</t>
  </si>
  <si>
    <t>If you are free lets meet</t>
  </si>
  <si>
    <t>Some people around comitted suide due to loan</t>
  </si>
  <si>
    <t>No fair price for a produce</t>
  </si>
  <si>
    <t>we live hand to mouth</t>
  </si>
  <si>
    <t>Do you know supriya. I like her</t>
  </si>
  <si>
    <t>With no permanent job getting married is also difficult</t>
  </si>
  <si>
    <t>Sachin Kamble</t>
  </si>
  <si>
    <t>We are doing this from generations</t>
  </si>
  <si>
    <t>We generally grow paddy</t>
  </si>
  <si>
    <t>Planning to do more techniques this year</t>
  </si>
  <si>
    <t>Waiting for good weather</t>
  </si>
  <si>
    <t>Water is through rains only</t>
  </si>
  <si>
    <t xml:space="preserve">Government is not concerned </t>
  </si>
  <si>
    <t>We tried sugarcane but did not succeed</t>
  </si>
  <si>
    <t>In our village paddy is best</t>
  </si>
  <si>
    <t>there are also local factories to buy our produce</t>
  </si>
  <si>
    <t>All is grace of god</t>
  </si>
  <si>
    <t>Sachin N Bhan</t>
  </si>
  <si>
    <t>You should buy smart phone and it is very useful</t>
  </si>
  <si>
    <t>Lot of working pending in fields</t>
  </si>
  <si>
    <t>In lock down the work progress is slow</t>
  </si>
  <si>
    <t>I have asked my sister and her family to help</t>
  </si>
  <si>
    <t>rains are most uncertain</t>
  </si>
  <si>
    <t>Finally we were able to finsh the work</t>
  </si>
  <si>
    <t>We have been able to clean this entirely</t>
  </si>
  <si>
    <t>I have to go to doctor tomorrow</t>
  </si>
  <si>
    <t>I will also bring seeds while I meet the doctor</t>
  </si>
  <si>
    <t>Hope there is not much big illness</t>
  </si>
  <si>
    <t>Babu Rama Sabale</t>
  </si>
  <si>
    <t>Baramati</t>
  </si>
  <si>
    <t>Rain has started, I have lot of work</t>
  </si>
  <si>
    <t xml:space="preserve">Sorry cannot come </t>
  </si>
  <si>
    <t>Have to go market to buy some spare parts</t>
  </si>
  <si>
    <t>Ramesh, please come with me to bank to help in loan</t>
  </si>
  <si>
    <t>I am busy, if you want to come to my home please do so</t>
  </si>
  <si>
    <t>Your phone seems to be not in a working state</t>
  </si>
  <si>
    <t>Last month we bought pipe and some tools, and they are broken</t>
  </si>
  <si>
    <t>in the rains all local shops close early</t>
  </si>
  <si>
    <t>Babban, can you return my tools</t>
  </si>
  <si>
    <t>Today I am free. We can meet.</t>
  </si>
  <si>
    <t>Ramesh V Dev</t>
  </si>
  <si>
    <t>Cannot go to market since shops are mostly closed</t>
  </si>
  <si>
    <t>I have lost faith on government</t>
  </si>
  <si>
    <t>I have tried my best in my farm</t>
  </si>
  <si>
    <t>Electricity bill has come high</t>
  </si>
  <si>
    <t>Raju, come and see the new cutting machine I have</t>
  </si>
  <si>
    <t xml:space="preserve">In rains lot of insects start </t>
  </si>
  <si>
    <t>My loan is not approved</t>
  </si>
  <si>
    <t>Taking credit from local merchants is risky</t>
  </si>
  <si>
    <t>Can you lend me some money for now</t>
  </si>
  <si>
    <t>I need nivan pesticide urgently</t>
  </si>
  <si>
    <t>Lakshman Shinde</t>
  </si>
  <si>
    <t>Mo</t>
  </si>
  <si>
    <t>Police is strict on lockdown</t>
  </si>
  <si>
    <t>We can go to farm and check the state of crop</t>
  </si>
  <si>
    <t>Heavy rains and no electricity.</t>
  </si>
  <si>
    <t>Have to go to field at night today</t>
  </si>
  <si>
    <t>Rains have started flowin in the fields</t>
  </si>
  <si>
    <t>Vegetables will have to be sold directly</t>
  </si>
  <si>
    <t>Pump needs repair</t>
  </si>
  <si>
    <t>Do you know anyone who sells spare parts of pump</t>
  </si>
  <si>
    <t>Kantaram was not feeling well so we went to him</t>
  </si>
  <si>
    <t>Police is checking strictly, cannot to to Pune</t>
  </si>
  <si>
    <t>Rajan S Wakase</t>
  </si>
  <si>
    <t>Today will go to market and sell vegetables</t>
  </si>
  <si>
    <t>Need some money urgently, please help.</t>
  </si>
  <si>
    <t>Could not go today</t>
  </si>
  <si>
    <t>Market is very bad and no customers</t>
  </si>
  <si>
    <t>Lost all my money in lottery</t>
  </si>
  <si>
    <t>See if you can help</t>
  </si>
  <si>
    <t xml:space="preserve">Tempo is charging very high </t>
  </si>
  <si>
    <t>My tomatoes are getting spoilt</t>
  </si>
  <si>
    <t>It is better to sell for less price than getting them rotten</t>
  </si>
  <si>
    <t>Ramu Shom Bhosle</t>
  </si>
  <si>
    <t>Please give me information about your new pump</t>
  </si>
  <si>
    <t>Call the blacksmith to fix the tools</t>
  </si>
  <si>
    <t>Rains has started, be careful when you go to fields</t>
  </si>
  <si>
    <t>Go by cycle to market to sell vegetables</t>
  </si>
  <si>
    <t xml:space="preserve">Have to repair the house for leakages before rains </t>
  </si>
  <si>
    <t>Have to buy some medicines for dad</t>
  </si>
  <si>
    <t>I want to buy a two wheeler to commute</t>
  </si>
  <si>
    <t>All family is busy on farm</t>
  </si>
  <si>
    <t>At night I have to go and start the water pump</t>
  </si>
  <si>
    <t>A lot of work is still pending</t>
  </si>
  <si>
    <t>Prakash Pandu Nikam</t>
  </si>
  <si>
    <t>Tractors are being given on rent</t>
  </si>
  <si>
    <t>rains were heavy, it is good time to get the tractor</t>
  </si>
  <si>
    <t>Doctors came to village to check us</t>
  </si>
  <si>
    <t>People are also scared due to covid</t>
  </si>
  <si>
    <t>Before the new season we have to clean the unwanted grass</t>
  </si>
  <si>
    <t>Install kisan app to get some tips</t>
  </si>
  <si>
    <t>Using bulls for farms is not possible now</t>
  </si>
  <si>
    <t>Most people have become lazy</t>
  </si>
  <si>
    <t>Raje, come home and help me with tractor operations</t>
  </si>
  <si>
    <t>I saw new pump at exhibition</t>
  </si>
  <si>
    <t>Abhijeet Gorpode</t>
  </si>
  <si>
    <t>Frienda</t>
  </si>
  <si>
    <t>Loan is disturbing me</t>
  </si>
  <si>
    <t>farming is getting difficult for us</t>
  </si>
  <si>
    <t>my brother who works in office gets paid well</t>
  </si>
  <si>
    <t>Still I will keep trying to work</t>
  </si>
  <si>
    <t>Can you advise me on if I should also start a job</t>
  </si>
  <si>
    <t>Is there any j in local market</t>
  </si>
  <si>
    <t>Kisan app is useful</t>
  </si>
  <si>
    <t>Need support to find options for my future</t>
  </si>
  <si>
    <t>My school friends are all settled</t>
  </si>
  <si>
    <t>Komal Chauhan</t>
  </si>
  <si>
    <t>I want to buy good quality seeds but price is high</t>
  </si>
  <si>
    <t>Can you check price of seeds in your area</t>
  </si>
  <si>
    <t>I can come to your place next week</t>
  </si>
  <si>
    <t>All depends on weather</t>
  </si>
  <si>
    <t>I have too many action items</t>
  </si>
  <si>
    <t>The wells in our village needs cleaning</t>
  </si>
  <si>
    <t>Some people from villages migrated in search for jobs</t>
  </si>
  <si>
    <t>My uncle works as security in Pune</t>
  </si>
  <si>
    <t>I have to decide for my future</t>
  </si>
  <si>
    <t>Narayan Shinde</t>
  </si>
  <si>
    <t>I am a poor farmer</t>
  </si>
  <si>
    <t>Most of my purchase is on credit</t>
  </si>
  <si>
    <t>My kids have stopped school</t>
  </si>
  <si>
    <t>My wife is not at home</t>
  </si>
  <si>
    <t>My land is very less</t>
  </si>
  <si>
    <t>There is no use to continue working in this mode</t>
  </si>
  <si>
    <t>Noone gives me good rates for my produce</t>
  </si>
  <si>
    <t>We don’t even eat properly</t>
  </si>
  <si>
    <t>There is hardly any income to make life better</t>
  </si>
  <si>
    <t>I am deciding to pick up a job</t>
  </si>
  <si>
    <t>Ashwini Ranpise</t>
  </si>
  <si>
    <t>I have a small house in my village</t>
  </si>
  <si>
    <t>There is insect in my tomato crop</t>
  </si>
  <si>
    <t>can you come and check what exactly is going wrong with my crop</t>
  </si>
  <si>
    <t>The disease is spreading slowly</t>
  </si>
  <si>
    <t>The color of leaves is changing to yellow</t>
  </si>
  <si>
    <t>I can send you pictures of insects</t>
  </si>
  <si>
    <t>Check with shop keeper if he knows some medicine</t>
  </si>
  <si>
    <t>Do you think I should cut all plants with insects</t>
  </si>
  <si>
    <t>Deepak R Kale</t>
  </si>
  <si>
    <t>During the daytime we are mostly at home</t>
  </si>
  <si>
    <t>Tomorrow will see you in market</t>
  </si>
  <si>
    <t>We have to start moving produce to market</t>
  </si>
  <si>
    <t>Last 2 days, I am not feeling well. Pain in body.</t>
  </si>
  <si>
    <t>Have to go to drop my sister</t>
  </si>
  <si>
    <t>Have to check with my uncle on good quality seeds</t>
  </si>
  <si>
    <t xml:space="preserve">I have asked tempo to come tomorrow </t>
  </si>
  <si>
    <t>Sharma tools has new pumps and schemes to buy</t>
  </si>
  <si>
    <t>If pump fails then crops will destroy</t>
  </si>
  <si>
    <t>Rohit R Chandan</t>
  </si>
  <si>
    <t>Today due to corona the shop was closed</t>
  </si>
  <si>
    <t>when I went to market, urea was already out of stock</t>
  </si>
  <si>
    <t>I have to purchase seeds as well</t>
  </si>
  <si>
    <t>Going to next town to buy seeds and fertilizer</t>
  </si>
  <si>
    <t>Also considering applying for job</t>
  </si>
  <si>
    <t>I am getting lazy at home</t>
  </si>
  <si>
    <t>My mother is sick from a long time</t>
  </si>
  <si>
    <t>I have to take some rest tomorrow, very tired.</t>
  </si>
  <si>
    <t>Its been a long time when I went out with friends</t>
  </si>
  <si>
    <t>ok, going to sleep now</t>
  </si>
  <si>
    <t>Priyanka Raikar</t>
  </si>
  <si>
    <t>I like to go to my field and see the state of crop</t>
  </si>
  <si>
    <t>Will someone tell us what is best crop for our climate</t>
  </si>
  <si>
    <t>There are some people who are going for organic farming</t>
  </si>
  <si>
    <t>I will take some loan and buy tractor and tools</t>
  </si>
  <si>
    <t>There is no colateral for loan</t>
  </si>
  <si>
    <t>Is there anyone you know who can help me to take the loan</t>
  </si>
  <si>
    <t>I have to get my kids good life</t>
  </si>
  <si>
    <t>My cow is also not useful now</t>
  </si>
  <si>
    <t>Kamlesh Hiklekar</t>
  </si>
  <si>
    <t>I have good experience on farming</t>
  </si>
  <si>
    <t>My cow is also suffering from a disease</t>
  </si>
  <si>
    <t>Too many stray cattle in the village</t>
  </si>
  <si>
    <t>The animals are creating problems in crops</t>
  </si>
  <si>
    <t>What is a good way to scare these animals</t>
  </si>
  <si>
    <t>Government has banned cow slaughter</t>
  </si>
  <si>
    <t xml:space="preserve">No manpower in current situation </t>
  </si>
  <si>
    <t>Mangoes are good cash crops</t>
  </si>
  <si>
    <t>Mangoes are good in long run</t>
  </si>
  <si>
    <t>Will have to plan my finances</t>
  </si>
  <si>
    <t>Keshav N Kate</t>
  </si>
  <si>
    <t>Raja ram, do you know goat farm nearby.</t>
  </si>
  <si>
    <t>When I went to farm, it looked like some large animal was moving in the fields</t>
  </si>
  <si>
    <t>All village people will have to find ways to stop cattle destroying crops</t>
  </si>
  <si>
    <t>If we kill these animals, it can create issues with some people</t>
  </si>
  <si>
    <t>When I go to market, please check my home</t>
  </si>
  <si>
    <t>The corona situation has made our life worse</t>
  </si>
  <si>
    <t>Suraj, come with me to market to buy a pair of bulls</t>
  </si>
  <si>
    <t>I also have to take my pump for repair</t>
  </si>
  <si>
    <t>I went to agent office to check for room for my friend</t>
  </si>
  <si>
    <t>Show me the message you received from Kashi sir</t>
  </si>
  <si>
    <t>Ramdas V Patil</t>
  </si>
  <si>
    <t>Invest small amount and make compost with garbage at home</t>
  </si>
  <si>
    <t>I have started a small poultry farm</t>
  </si>
  <si>
    <t>Cut unwanted weeds and cleanup your farm</t>
  </si>
  <si>
    <t>Call some workers and dig the fields</t>
  </si>
  <si>
    <t>Buy a tempo and take your vegetables to Pune for selling</t>
  </si>
  <si>
    <t>All garbage can be converted to make manure</t>
  </si>
  <si>
    <t>See the kisan app for details on compost making</t>
  </si>
  <si>
    <t>If you call their helpline they will help you with seeds selection</t>
  </si>
  <si>
    <t>Tomorrow I am going with my friends in exhibition</t>
  </si>
  <si>
    <t>Laxman bought a used Scorpio and it looks great</t>
  </si>
  <si>
    <t>Shammu Bhima Kilkare</t>
  </si>
  <si>
    <t>We will go to exhibition at Baramati to check tools and spare parts</t>
  </si>
  <si>
    <t>Insects have started infecting crop, be careful and spray pesticide</t>
  </si>
  <si>
    <t>Rama, come to my house and check if you can fix my pump</t>
  </si>
  <si>
    <t>Ramesh, comitted suicide for some fily problem.</t>
  </si>
  <si>
    <t>Ramesh pandu please help. You have used many new techniques.</t>
  </si>
  <si>
    <t>My mobile is not working properly. Have to buy new one.</t>
  </si>
  <si>
    <t>We went to market to sell vegetables</t>
  </si>
  <si>
    <t>You should come with me next time</t>
  </si>
  <si>
    <t>Is there mobile rep shop in your area</t>
  </si>
  <si>
    <t>Mobile phone is must have in todays world</t>
  </si>
  <si>
    <t>Panthesh Shankar Jadhav</t>
  </si>
  <si>
    <t>I used my bullock cart to transport sugarcane</t>
  </si>
  <si>
    <t>Most of us use bullock carts to ransport sugarcame</t>
  </si>
  <si>
    <t>There is a sugar mill nearby</t>
  </si>
  <si>
    <t>We went and had some local alcohol last night</t>
  </si>
  <si>
    <t>Kamlesh has been doing very well when he wen to city and taken up job</t>
  </si>
  <si>
    <t>Ram, Govinda, Laxman. Let us meet tomorrow.</t>
  </si>
  <si>
    <t>I went to market and sold some crop, so have some money</t>
  </si>
  <si>
    <t>Yesterday I father purchased a used motorcycle</t>
  </si>
  <si>
    <t>I can come with you if you want</t>
  </si>
  <si>
    <t>When I went to farm, the motor had stopped working</t>
  </si>
  <si>
    <t>Harish Vishnu Patil</t>
  </si>
  <si>
    <t>Your smart phone was not working properly. How did you send me message</t>
  </si>
  <si>
    <t>I want a pair of bull for working in my farm</t>
  </si>
  <si>
    <t>Going to bank tomorrow for my loan application</t>
  </si>
  <si>
    <t>Kisan app helps in most problems</t>
  </si>
  <si>
    <t>Today we can see some progress in crop yield</t>
  </si>
  <si>
    <t>Rakesh, knows a lot about kisan app.</t>
  </si>
  <si>
    <t>My motorcycle is given for service</t>
  </si>
  <si>
    <t>Tomorrow have to go to market for some tools</t>
  </si>
  <si>
    <t>My uncle expired so had to go</t>
  </si>
  <si>
    <t>Somene is coming to see my sister</t>
  </si>
  <si>
    <t>Pandu Ramdas Patil</t>
  </si>
  <si>
    <t>My daughters wedding is fixed</t>
  </si>
  <si>
    <t>You all have to come and help in wedding</t>
  </si>
  <si>
    <t>Planning to do the wedding after rains</t>
  </si>
  <si>
    <t>Have to take my fater to doctor in emergency</t>
  </si>
  <si>
    <t>Ganpat is very clever in farm work</t>
  </si>
  <si>
    <t>Mother is very tensed</t>
  </si>
  <si>
    <t>Motor is again stopped working. Could be its time has come.</t>
  </si>
  <si>
    <t>I want to attend satsang in Darshan's house</t>
  </si>
  <si>
    <t>Planning to do a soil test</t>
  </si>
  <si>
    <t>Trying randomly will not help</t>
  </si>
  <si>
    <t>Ram Torambe</t>
  </si>
  <si>
    <t>We need a check dam to control flood water</t>
  </si>
  <si>
    <t>If we get a good crop harvest, the entire family is happy</t>
  </si>
  <si>
    <t>Rain water is deciding factor</t>
  </si>
  <si>
    <t>No money to buy tractor or tools</t>
  </si>
  <si>
    <t>Kantaram Baban hinge</t>
  </si>
  <si>
    <t>Heavey rains herem so please go slow and call me</t>
  </si>
  <si>
    <t>In future try using solar energy and save money</t>
  </si>
  <si>
    <t>I have no money so planning to check with bank for loan</t>
  </si>
  <si>
    <t>Need to start planting mango trees as well</t>
  </si>
  <si>
    <t>Please operate the pump carefully</t>
  </si>
  <si>
    <t>Rainy season has started so I have lot of work</t>
  </si>
  <si>
    <t>Call me when you go to market tomorrow</t>
  </si>
  <si>
    <t>I have no time, please go to your home</t>
  </si>
  <si>
    <t>We can start with tractor from tomorrow</t>
  </si>
  <si>
    <t>Harvest all vegetables and call the tempo to take them to market.</t>
  </si>
  <si>
    <t>Kisan Sudama Bhoen</t>
  </si>
  <si>
    <t>Today I went to market to sell my vegetables</t>
  </si>
  <si>
    <t>Water pump has some problem. Call the wireman.</t>
  </si>
  <si>
    <t>Tomorrow call the labour to clean the farm and remove unwanted plants.</t>
  </si>
  <si>
    <t xml:space="preserve">Are you ready to go </t>
  </si>
  <si>
    <t>I want to go to market but have some cold</t>
  </si>
  <si>
    <t>We can bring the tools for our work</t>
  </si>
  <si>
    <t>Today the workers will come so you can go</t>
  </si>
  <si>
    <t>I am expecting my son to come home in Diwali</t>
  </si>
  <si>
    <t>We can get the soil tested from lab</t>
  </si>
  <si>
    <t>Trying to grow green leafy vegetables in my farm</t>
  </si>
  <si>
    <t>Shubham Shinde</t>
  </si>
  <si>
    <t>Corona has become very bad</t>
  </si>
  <si>
    <t>I am loosing my peace for loan</t>
  </si>
  <si>
    <t>Only rich farmers take benefit of government schemes</t>
  </si>
  <si>
    <t>Please come with me to market tomorrow</t>
  </si>
  <si>
    <t>You are expert to know seed quality</t>
  </si>
  <si>
    <t>Sunita Jadhav</t>
  </si>
  <si>
    <t>My mother is sick. Have to take her to doctor.</t>
  </si>
  <si>
    <t>With no money, it is difficult these days.</t>
  </si>
  <si>
    <t>Prathamesh Dhonde</t>
  </si>
  <si>
    <t>The well has no water now</t>
  </si>
  <si>
    <t>My brother has got a job in factory</t>
  </si>
  <si>
    <t>Pump is not working, please get some mechanic</t>
  </si>
  <si>
    <t>Aakash Dhavare</t>
  </si>
  <si>
    <t>my cattle seems to be unwell</t>
  </si>
  <si>
    <t>Pramila Khilare</t>
  </si>
  <si>
    <t>The roof of the house has started leaking</t>
  </si>
  <si>
    <t>We have to fix this ourself or need some carpenter</t>
  </si>
  <si>
    <t>The pesticides from Patil Agro are not good</t>
  </si>
  <si>
    <t>Vithal Shinde</t>
  </si>
  <si>
    <t>I have lot of experience on farming</t>
  </si>
  <si>
    <t>I have a lot of stress</t>
  </si>
  <si>
    <t>I want some labour to help me in fields</t>
  </si>
  <si>
    <t>Yesterday Ramesh was selling his tractor</t>
  </si>
  <si>
    <t>There is no margin in tomatoes</t>
  </si>
  <si>
    <t>Vaishnavi Shinde</t>
  </si>
  <si>
    <t>There are no propper guidelines for corona</t>
  </si>
  <si>
    <t>The sugar mill is also closed</t>
  </si>
  <si>
    <t>Tempo service is available with difficulty</t>
  </si>
  <si>
    <t>Rani Sonate</t>
  </si>
  <si>
    <t>Even today most people use bullock carts and not tractor</t>
  </si>
  <si>
    <t>We generally grow paddy and sugar cane</t>
  </si>
  <si>
    <t>Our financial condition is becoming bad</t>
  </si>
  <si>
    <t>My father has drinking habit</t>
  </si>
  <si>
    <t>Swamy Shetty</t>
  </si>
  <si>
    <t>Going to market tomorrow to buy seeds</t>
  </si>
  <si>
    <t>Some of the shop keepers do not sell right products</t>
  </si>
  <si>
    <t>You should know how to pick up good seeds</t>
  </si>
  <si>
    <t>If you need help ask me. I will come with you</t>
  </si>
  <si>
    <t>Don’t loose your money in useless schemes</t>
  </si>
  <si>
    <t>Uma Kudale</t>
  </si>
  <si>
    <t>We generally grow fruits in our farms</t>
  </si>
  <si>
    <t>Fruits have a small shelf life so have to sell them quickly</t>
  </si>
  <si>
    <t>My mother has breathing problem</t>
  </si>
  <si>
    <t>I have to take my parents to Shirdi</t>
  </si>
  <si>
    <t>Do you want to come with us to Shirdi</t>
  </si>
  <si>
    <t>Nalini Khondhalkar</t>
  </si>
  <si>
    <t>The bulls for my ploughing are old now</t>
  </si>
  <si>
    <t>I am too old to work very hard</t>
  </si>
  <si>
    <t>Cannot take this stress for very long now</t>
  </si>
  <si>
    <t>I want to have my son take care of everything now.</t>
  </si>
  <si>
    <t>Shubham Gore</t>
  </si>
  <si>
    <t>I generally go to market to sell my seasonal vegetables once in 2 weeks</t>
  </si>
  <si>
    <t>We have a tractor at home and my brother operates it</t>
  </si>
  <si>
    <t>My brother takes care of labour arrangement</t>
  </si>
  <si>
    <t>We don’t do much work on our own</t>
  </si>
  <si>
    <t>Our margins are best from mangoes</t>
  </si>
  <si>
    <t>My dad takes care of money matters</t>
  </si>
  <si>
    <t>Chaya Kamble</t>
  </si>
  <si>
    <t>Sunita is marigible age now, do you know anyone</t>
  </si>
  <si>
    <t>I want to get her married if possible</t>
  </si>
  <si>
    <t>I would prefer someone with a job</t>
  </si>
  <si>
    <t>My husband is only interested in drinking</t>
  </si>
  <si>
    <t>Our financial condition is not good</t>
  </si>
  <si>
    <t>Monika Jadhav</t>
  </si>
  <si>
    <t>I would not want to stay here for long</t>
  </si>
  <si>
    <t>I have plans to move to city</t>
  </si>
  <si>
    <t>If you find any job let me know</t>
  </si>
  <si>
    <t>I am ok to do some nursing course</t>
  </si>
  <si>
    <t>I don’t want to continue farming</t>
  </si>
  <si>
    <t>Sanjana Indulkar</t>
  </si>
  <si>
    <t>Those who make us fools have no concern</t>
  </si>
  <si>
    <t>Lets go to negotiate the rates together</t>
  </si>
  <si>
    <t>We should make a group and then sell</t>
  </si>
  <si>
    <t>I like playing kho-kho</t>
  </si>
  <si>
    <t>Before marriage I used to play every day</t>
  </si>
  <si>
    <t>I want to make my kids educated</t>
  </si>
  <si>
    <t>Poonam Jadhav</t>
  </si>
  <si>
    <t>There is no future for agriculture for poor farmers</t>
  </si>
  <si>
    <t>Every year our income is going down</t>
  </si>
  <si>
    <t>We live hand to mouth</t>
  </si>
  <si>
    <t>We are hardly able to satisfy the needs of our children</t>
  </si>
  <si>
    <t>Chetan Adsul</t>
  </si>
  <si>
    <t>All the output is dependent on weather</t>
  </si>
  <si>
    <t>If sunshine is in right amount we get good yield</t>
  </si>
  <si>
    <t>Don’t bother too much. All will be well</t>
  </si>
  <si>
    <t>Try to bring some pulses from market</t>
  </si>
  <si>
    <t>Our supplies of spices is also finished</t>
  </si>
  <si>
    <t>If we save some money we can go to Shirdi this summer</t>
  </si>
  <si>
    <t>I am planning to visit my parents house</t>
  </si>
  <si>
    <t>Let me check with her, if she has any idea</t>
  </si>
  <si>
    <t>Reshma Gore</t>
  </si>
  <si>
    <t>We are doing pest control</t>
  </si>
  <si>
    <t>Rain is likely to start anytime</t>
  </si>
  <si>
    <t>There is very low rate in market</t>
  </si>
  <si>
    <t>Quality of our harvest is not good</t>
  </si>
  <si>
    <t>Some insects spoilt the yield</t>
  </si>
  <si>
    <t>I have to start harvesting now</t>
  </si>
  <si>
    <t>Lets go to market tomorrow and put the produce in same tempo</t>
  </si>
  <si>
    <t>Hope we both get good income this year</t>
  </si>
  <si>
    <t>Samruddhi Suresh patil</t>
  </si>
  <si>
    <t>I have to come with you for shopping</t>
  </si>
  <si>
    <t>Do you remember the school days we had together</t>
  </si>
  <si>
    <t>I took some pictures of birds today. Will share.</t>
  </si>
  <si>
    <t>I don’t see you these days. Are you ok.</t>
  </si>
  <si>
    <t>I saw you with Shashank, are you guys serious.</t>
  </si>
  <si>
    <t>Tomorrow there is party at Neeta's place. We will meet.</t>
  </si>
  <si>
    <t>D Mart has some opening, so let us apply</t>
  </si>
  <si>
    <t>What are you wearing tomorrow for fair</t>
  </si>
  <si>
    <t>Sorry, cannot talk right now.</t>
  </si>
  <si>
    <t>These days Shruti behaves too arogant. Did you notice.</t>
  </si>
  <si>
    <t xml:space="preserve">Rural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</si>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</sst>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49" fontId="0" fillId="0" borderId="1" xfId="0" applyNumberFormat="1" applyBorder="1"/>
    <xf numFmtId="15" fontId="0" fillId="0" borderId="1" xfId="0" applyNumberFormat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A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EDA!$A$3:$A$4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EDA!$D$3:$D$4</c:f>
              <c:numCache>
                <c:formatCode>General</c:formatCode>
                <c:ptCount val="2"/>
                <c:pt idx="0">
                  <c:v>137</c:v>
                </c:pt>
                <c:pt idx="1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6-443D-83C4-9FE805986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communication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Rural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EDA!$A$69:$A$70</c:f>
              <c:strCache>
                <c:ptCount val="2"/>
                <c:pt idx="0">
                  <c:v>Send and Receive</c:v>
                </c:pt>
                <c:pt idx="1">
                  <c:v>Only Receive</c:v>
                </c:pt>
              </c:strCache>
            </c:strRef>
          </c:cat>
          <c:val>
            <c:numRef>
              <c:f>EDA!$B$69:$B$70</c:f>
              <c:numCache>
                <c:formatCode>General</c:formatCode>
                <c:ptCount val="2"/>
                <c:pt idx="0">
                  <c:v>90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8-4761-BF20-B505B26CB725}"/>
            </c:ext>
          </c:extLst>
        </c:ser>
        <c:ser>
          <c:idx val="1"/>
          <c:order val="1"/>
          <c:tx>
            <c:v>Urban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EDA!$A$69:$A$70</c:f>
              <c:strCache>
                <c:ptCount val="2"/>
                <c:pt idx="0">
                  <c:v>Send and Receive</c:v>
                </c:pt>
                <c:pt idx="1">
                  <c:v>Only Receive</c:v>
                </c:pt>
              </c:strCache>
            </c:strRef>
          </c:cat>
          <c:val>
            <c:numRef>
              <c:f>EDA!$C$69:$C$70</c:f>
              <c:numCache>
                <c:formatCode>General</c:formatCode>
                <c:ptCount val="2"/>
                <c:pt idx="0">
                  <c:v>155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8-4761-BF20-B505B26CB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8980528"/>
        <c:axId val="1545602624"/>
      </c:barChart>
      <c:catAx>
        <c:axId val="175898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02624"/>
        <c:crosses val="autoZero"/>
        <c:auto val="1"/>
        <c:lblAlgn val="ctr"/>
        <c:lblOffset val="100"/>
        <c:noMultiLvlLbl val="0"/>
      </c:catAx>
      <c:valAx>
        <c:axId val="15456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Rural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EDA!$A$7:$A$16</c:f>
              <c:strCache>
                <c:ptCount val="10"/>
                <c:pt idx="0">
                  <c:v>&lt;18</c:v>
                </c:pt>
                <c:pt idx="1">
                  <c:v>18-25</c:v>
                </c:pt>
                <c:pt idx="2">
                  <c:v>25-30</c:v>
                </c:pt>
                <c:pt idx="3">
                  <c:v>30-35</c:v>
                </c:pt>
                <c:pt idx="4">
                  <c:v>35-40</c:v>
                </c:pt>
                <c:pt idx="5">
                  <c:v>40-45</c:v>
                </c:pt>
                <c:pt idx="6">
                  <c:v>45-50</c:v>
                </c:pt>
                <c:pt idx="7">
                  <c:v>50-55</c:v>
                </c:pt>
                <c:pt idx="8">
                  <c:v>55-60</c:v>
                </c:pt>
                <c:pt idx="9">
                  <c:v>60+</c:v>
                </c:pt>
              </c:strCache>
            </c:strRef>
          </c:cat>
          <c:val>
            <c:numRef>
              <c:f>EDA!$B$7:$B$16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26</c:v>
                </c:pt>
                <c:pt idx="4">
                  <c:v>31</c:v>
                </c:pt>
                <c:pt idx="5">
                  <c:v>19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AC5-8F43-FE4F22C33755}"/>
            </c:ext>
          </c:extLst>
        </c:ser>
        <c:ser>
          <c:idx val="1"/>
          <c:order val="1"/>
          <c:tx>
            <c:v>Urban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EDA!$A$7:$A$16</c:f>
              <c:strCache>
                <c:ptCount val="10"/>
                <c:pt idx="0">
                  <c:v>&lt;18</c:v>
                </c:pt>
                <c:pt idx="1">
                  <c:v>18-25</c:v>
                </c:pt>
                <c:pt idx="2">
                  <c:v>25-30</c:v>
                </c:pt>
                <c:pt idx="3">
                  <c:v>30-35</c:v>
                </c:pt>
                <c:pt idx="4">
                  <c:v>35-40</c:v>
                </c:pt>
                <c:pt idx="5">
                  <c:v>40-45</c:v>
                </c:pt>
                <c:pt idx="6">
                  <c:v>45-50</c:v>
                </c:pt>
                <c:pt idx="7">
                  <c:v>50-55</c:v>
                </c:pt>
                <c:pt idx="8">
                  <c:v>55-60</c:v>
                </c:pt>
                <c:pt idx="9">
                  <c:v>60+</c:v>
                </c:pt>
              </c:strCache>
            </c:strRef>
          </c:cat>
          <c:val>
            <c:numRef>
              <c:f>EDA!$C$7:$C$16</c:f>
              <c:numCache>
                <c:formatCode>General</c:formatCode>
                <c:ptCount val="10"/>
                <c:pt idx="0">
                  <c:v>6</c:v>
                </c:pt>
                <c:pt idx="1">
                  <c:v>43</c:v>
                </c:pt>
                <c:pt idx="2">
                  <c:v>27</c:v>
                </c:pt>
                <c:pt idx="3">
                  <c:v>19</c:v>
                </c:pt>
                <c:pt idx="4">
                  <c:v>31</c:v>
                </c:pt>
                <c:pt idx="5">
                  <c:v>18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AC5-8F43-FE4F22C3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5851408"/>
        <c:axId val="1602426032"/>
      </c:barChart>
      <c:catAx>
        <c:axId val="17058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26032"/>
        <c:crosses val="autoZero"/>
        <c:auto val="1"/>
        <c:lblAlgn val="ctr"/>
        <c:lblOffset val="100"/>
        <c:noMultiLvlLbl val="0"/>
      </c:catAx>
      <c:valAx>
        <c:axId val="16024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Rural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EDA!$A$19:$A$23</c:f>
              <c:strCache>
                <c:ptCount val="5"/>
                <c:pt idx="0">
                  <c:v>No Schooling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strCache>
            </c:strRef>
          </c:cat>
          <c:val>
            <c:numRef>
              <c:f>EDA!$B$19:$B$23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26</c:v>
                </c:pt>
                <c:pt idx="3">
                  <c:v>40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B-4AD6-9546-D05B2BCC8B1A}"/>
            </c:ext>
          </c:extLst>
        </c:ser>
        <c:ser>
          <c:idx val="2"/>
          <c:order val="1"/>
          <c:tx>
            <c:v>Urban</c:v>
          </c:tx>
          <c:spPr>
            <a:solidFill>
              <a:srgbClr val="ED7A2B"/>
            </a:solidFill>
            <a:ln>
              <a:noFill/>
            </a:ln>
            <a:effectLst/>
          </c:spPr>
          <c:invertIfNegative val="0"/>
          <c:cat>
            <c:strRef>
              <c:f>EDA!$A$19:$A$23</c:f>
              <c:strCache>
                <c:ptCount val="5"/>
                <c:pt idx="0">
                  <c:v>No Schooling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strCache>
            </c:strRef>
          </c:cat>
          <c:val>
            <c:numRef>
              <c:f>EDA!$C$19:$C$23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26</c:v>
                </c:pt>
                <c:pt idx="3">
                  <c:v>44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B-4AD6-9546-D05B2BCC8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448224"/>
        <c:axId val="1602408976"/>
      </c:barChart>
      <c:catAx>
        <c:axId val="17064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08976"/>
        <c:crosses val="autoZero"/>
        <c:auto val="1"/>
        <c:lblAlgn val="ctr"/>
        <c:lblOffset val="100"/>
        <c:noMultiLvlLbl val="0"/>
      </c:catAx>
      <c:valAx>
        <c:axId val="16024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4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Rural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EDA!$A$26:$A$29</c:f>
              <c:strCache>
                <c:ptCount val="4"/>
                <c:pt idx="0">
                  <c:v>Daily</c:v>
                </c:pt>
                <c:pt idx="1">
                  <c:v>Weekly</c:v>
                </c:pt>
                <c:pt idx="2">
                  <c:v>Monthly</c:v>
                </c:pt>
                <c:pt idx="3">
                  <c:v>Never</c:v>
                </c:pt>
              </c:strCache>
            </c:strRef>
          </c:cat>
          <c:val>
            <c:numRef>
              <c:f>EDA!$B$26:$B$29</c:f>
              <c:numCache>
                <c:formatCode>General</c:formatCode>
                <c:ptCount val="4"/>
                <c:pt idx="0">
                  <c:v>87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1-4C1B-A78C-E560337A9A09}"/>
            </c:ext>
          </c:extLst>
        </c:ser>
        <c:ser>
          <c:idx val="1"/>
          <c:order val="1"/>
          <c:tx>
            <c:v>Urban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EDA!$A$26:$A$29</c:f>
              <c:strCache>
                <c:ptCount val="4"/>
                <c:pt idx="0">
                  <c:v>Daily</c:v>
                </c:pt>
                <c:pt idx="1">
                  <c:v>Weekly</c:v>
                </c:pt>
                <c:pt idx="2">
                  <c:v>Monthly</c:v>
                </c:pt>
                <c:pt idx="3">
                  <c:v>Never</c:v>
                </c:pt>
              </c:strCache>
            </c:strRef>
          </c:cat>
          <c:val>
            <c:numRef>
              <c:f>EDA!$C$26:$C$29</c:f>
              <c:numCache>
                <c:formatCode>General</c:formatCode>
                <c:ptCount val="4"/>
                <c:pt idx="0">
                  <c:v>113</c:v>
                </c:pt>
                <c:pt idx="1">
                  <c:v>43</c:v>
                </c:pt>
                <c:pt idx="2">
                  <c:v>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1-4C1B-A78C-E560337A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5866208"/>
        <c:axId val="1602432272"/>
      </c:barChart>
      <c:catAx>
        <c:axId val="17058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32272"/>
        <c:crosses val="autoZero"/>
        <c:auto val="1"/>
        <c:lblAlgn val="ctr"/>
        <c:lblOffset val="100"/>
        <c:noMultiLvlLbl val="0"/>
      </c:catAx>
      <c:valAx>
        <c:axId val="16024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6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Receipients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Rural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EDA!$A$32:$A$34</c:f>
              <c:strCache>
                <c:ptCount val="3"/>
                <c:pt idx="0">
                  <c:v>Family</c:v>
                </c:pt>
                <c:pt idx="1">
                  <c:v>Friends</c:v>
                </c:pt>
                <c:pt idx="2">
                  <c:v>Employer</c:v>
                </c:pt>
              </c:strCache>
            </c:strRef>
          </c:cat>
          <c:val>
            <c:numRef>
              <c:f>EDA!$B$32:$B$34</c:f>
              <c:numCache>
                <c:formatCode>General</c:formatCode>
                <c:ptCount val="3"/>
                <c:pt idx="0">
                  <c:v>56</c:v>
                </c:pt>
                <c:pt idx="1">
                  <c:v>92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C-4B32-8AC3-129EA30A4B81}"/>
            </c:ext>
          </c:extLst>
        </c:ser>
        <c:ser>
          <c:idx val="1"/>
          <c:order val="1"/>
          <c:tx>
            <c:v>Urban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EDA!$A$32:$A$34</c:f>
              <c:strCache>
                <c:ptCount val="3"/>
                <c:pt idx="0">
                  <c:v>Family</c:v>
                </c:pt>
                <c:pt idx="1">
                  <c:v>Friends</c:v>
                </c:pt>
                <c:pt idx="2">
                  <c:v>Employer</c:v>
                </c:pt>
              </c:strCache>
            </c:strRef>
          </c:cat>
          <c:val>
            <c:numRef>
              <c:f>EDA!$C$32:$C$34</c:f>
              <c:numCache>
                <c:formatCode>General</c:formatCode>
                <c:ptCount val="3"/>
                <c:pt idx="0">
                  <c:v>132</c:v>
                </c:pt>
                <c:pt idx="1">
                  <c:v>142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C-4B32-8AC3-129EA30A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550720"/>
        <c:axId val="1589331024"/>
      </c:barChart>
      <c:catAx>
        <c:axId val="159455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31024"/>
        <c:crosses val="autoZero"/>
        <c:auto val="1"/>
        <c:lblAlgn val="ctr"/>
        <c:lblOffset val="100"/>
        <c:noMultiLvlLbl val="0"/>
      </c:catAx>
      <c:valAx>
        <c:axId val="15893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5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sending messages outside of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Rural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EDA!$A$38:$A$39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EDA!$B$38:$B$39</c:f>
              <c:numCache>
                <c:formatCode>General</c:formatCode>
                <c:ptCount val="2"/>
                <c:pt idx="0">
                  <c:v>5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6-44DA-9BC3-5AE695C2D574}"/>
            </c:ext>
          </c:extLst>
        </c:ser>
        <c:ser>
          <c:idx val="1"/>
          <c:order val="1"/>
          <c:tx>
            <c:v>Urban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EDA!$A$38:$A$39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EDA!$C$38:$C$39</c:f>
              <c:numCache>
                <c:formatCode>General</c:formatCode>
                <c:ptCount val="2"/>
                <c:pt idx="0">
                  <c:v>48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6-44DA-9BC3-5AE695C2D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606960"/>
        <c:axId val="1602431024"/>
      </c:barChart>
      <c:catAx>
        <c:axId val="188560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31024"/>
        <c:crosses val="autoZero"/>
        <c:auto val="1"/>
        <c:lblAlgn val="ctr"/>
        <c:lblOffset val="100"/>
        <c:noMultiLvlLbl val="0"/>
      </c:catAx>
      <c:valAx>
        <c:axId val="16024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Profession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Rural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EDA!$A$42:$A$53</c:f>
              <c:strCache>
                <c:ptCount val="12"/>
                <c:pt idx="0">
                  <c:v>Barber</c:v>
                </c:pt>
                <c:pt idx="1">
                  <c:v>Carpenter</c:v>
                </c:pt>
                <c:pt idx="2">
                  <c:v>Driver</c:v>
                </c:pt>
                <c:pt idx="3">
                  <c:v>Mechanic</c:v>
                </c:pt>
                <c:pt idx="4">
                  <c:v>Photographer</c:v>
                </c:pt>
                <c:pt idx="5">
                  <c:v>Security Guard</c:v>
                </c:pt>
                <c:pt idx="6">
                  <c:v>Shop Owner</c:v>
                </c:pt>
                <c:pt idx="7">
                  <c:v>Service</c:v>
                </c:pt>
                <c:pt idx="8">
                  <c:v>Agriculture</c:v>
                </c:pt>
                <c:pt idx="9">
                  <c:v>Student</c:v>
                </c:pt>
                <c:pt idx="10">
                  <c:v>Tailor</c:v>
                </c:pt>
                <c:pt idx="11">
                  <c:v>Unemployed</c:v>
                </c:pt>
              </c:strCache>
            </c:strRef>
          </c:cat>
          <c:val>
            <c:numRef>
              <c:f>EDA!$B$42:$B$53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92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2-4690-9622-AFA74C3B25AF}"/>
            </c:ext>
          </c:extLst>
        </c:ser>
        <c:ser>
          <c:idx val="1"/>
          <c:order val="1"/>
          <c:tx>
            <c:v>Urban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EDA!$A$42:$A$53</c:f>
              <c:strCache>
                <c:ptCount val="12"/>
                <c:pt idx="0">
                  <c:v>Barber</c:v>
                </c:pt>
                <c:pt idx="1">
                  <c:v>Carpenter</c:v>
                </c:pt>
                <c:pt idx="2">
                  <c:v>Driver</c:v>
                </c:pt>
                <c:pt idx="3">
                  <c:v>Mechanic</c:v>
                </c:pt>
                <c:pt idx="4">
                  <c:v>Photographer</c:v>
                </c:pt>
                <c:pt idx="5">
                  <c:v>Security Guard</c:v>
                </c:pt>
                <c:pt idx="6">
                  <c:v>Shop Owner</c:v>
                </c:pt>
                <c:pt idx="7">
                  <c:v>Service</c:v>
                </c:pt>
                <c:pt idx="8">
                  <c:v>Agriculture</c:v>
                </c:pt>
                <c:pt idx="9">
                  <c:v>Student</c:v>
                </c:pt>
                <c:pt idx="10">
                  <c:v>Tailor</c:v>
                </c:pt>
                <c:pt idx="11">
                  <c:v>Unemployed</c:v>
                </c:pt>
              </c:strCache>
            </c:strRef>
          </c:cat>
          <c:val>
            <c:numRef>
              <c:f>EDA!$C$42:$C$53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17</c:v>
                </c:pt>
                <c:pt idx="7">
                  <c:v>73</c:v>
                </c:pt>
                <c:pt idx="8">
                  <c:v>0</c:v>
                </c:pt>
                <c:pt idx="9">
                  <c:v>24</c:v>
                </c:pt>
                <c:pt idx="10">
                  <c:v>1</c:v>
                </c:pt>
                <c:pt idx="1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2-4690-9622-AFA74C3B2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392688"/>
        <c:axId val="1602428528"/>
      </c:barChart>
      <c:catAx>
        <c:axId val="15963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28528"/>
        <c:crosses val="autoZero"/>
        <c:auto val="1"/>
        <c:lblAlgn val="ctr"/>
        <c:lblOffset val="100"/>
        <c:noMultiLvlLbl val="0"/>
      </c:catAx>
      <c:valAx>
        <c:axId val="16024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3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Message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Rural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EDA!$A$56:$A$61</c:f>
              <c:strCache>
                <c:ptCount val="6"/>
                <c:pt idx="0">
                  <c:v>&lt;20</c:v>
                </c:pt>
                <c:pt idx="1">
                  <c:v>20-30</c:v>
                </c:pt>
                <c:pt idx="2">
                  <c:v>30-40</c:v>
                </c:pt>
                <c:pt idx="3">
                  <c:v>40-50</c:v>
                </c:pt>
                <c:pt idx="4">
                  <c:v>50-60</c:v>
                </c:pt>
                <c:pt idx="5">
                  <c:v>60+</c:v>
                </c:pt>
              </c:strCache>
            </c:strRef>
          </c:cat>
          <c:val>
            <c:numRef>
              <c:f>EDA!$B$56:$B$61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58</c:v>
                </c:pt>
                <c:pt idx="3">
                  <c:v>35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3-4D42-A14B-EBBF1B35C477}"/>
            </c:ext>
          </c:extLst>
        </c:ser>
        <c:ser>
          <c:idx val="1"/>
          <c:order val="1"/>
          <c:tx>
            <c:v>Urban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EDA!$A$56:$A$61</c:f>
              <c:strCache>
                <c:ptCount val="6"/>
                <c:pt idx="0">
                  <c:v>&lt;20</c:v>
                </c:pt>
                <c:pt idx="1">
                  <c:v>20-30</c:v>
                </c:pt>
                <c:pt idx="2">
                  <c:v>30-40</c:v>
                </c:pt>
                <c:pt idx="3">
                  <c:v>40-50</c:v>
                </c:pt>
                <c:pt idx="4">
                  <c:v>50-60</c:v>
                </c:pt>
                <c:pt idx="5">
                  <c:v>60+</c:v>
                </c:pt>
              </c:strCache>
            </c:strRef>
          </c:cat>
          <c:val>
            <c:numRef>
              <c:f>EDA!$C$56:$C$61</c:f>
              <c:numCache>
                <c:formatCode>General</c:formatCode>
                <c:ptCount val="6"/>
                <c:pt idx="0">
                  <c:v>7</c:v>
                </c:pt>
                <c:pt idx="1">
                  <c:v>63</c:v>
                </c:pt>
                <c:pt idx="2">
                  <c:v>47</c:v>
                </c:pt>
                <c:pt idx="3">
                  <c:v>41</c:v>
                </c:pt>
                <c:pt idx="4">
                  <c:v>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3-4D42-A14B-EBBF1B35C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759056"/>
        <c:axId val="1545613024"/>
      </c:barChart>
      <c:catAx>
        <c:axId val="175775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13024"/>
        <c:crosses val="autoZero"/>
        <c:auto val="1"/>
        <c:lblAlgn val="ctr"/>
        <c:lblOffset val="100"/>
        <c:noMultiLvlLbl val="0"/>
      </c:catAx>
      <c:valAx>
        <c:axId val="15456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5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Rural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EDA!$A$64:$A$66</c:f>
              <c:strCache>
                <c:ptCount val="3"/>
                <c:pt idx="0">
                  <c:v>English</c:v>
                </c:pt>
                <c:pt idx="1">
                  <c:v>Marathi</c:v>
                </c:pt>
                <c:pt idx="2">
                  <c:v>Hindi</c:v>
                </c:pt>
              </c:strCache>
            </c:strRef>
          </c:cat>
          <c:val>
            <c:numRef>
              <c:f>EDA!$B$64:$B$66</c:f>
              <c:numCache>
                <c:formatCode>General</c:formatCode>
                <c:ptCount val="3"/>
                <c:pt idx="0">
                  <c:v>0</c:v>
                </c:pt>
                <c:pt idx="1">
                  <c:v>98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A9A-BDDD-E210CA82ADCC}"/>
            </c:ext>
          </c:extLst>
        </c:ser>
        <c:ser>
          <c:idx val="1"/>
          <c:order val="1"/>
          <c:tx>
            <c:v>Urban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EDA!$A$64:$A$66</c:f>
              <c:strCache>
                <c:ptCount val="3"/>
                <c:pt idx="0">
                  <c:v>English</c:v>
                </c:pt>
                <c:pt idx="1">
                  <c:v>Marathi</c:v>
                </c:pt>
                <c:pt idx="2">
                  <c:v>Hindi</c:v>
                </c:pt>
              </c:strCache>
            </c:strRef>
          </c:cat>
          <c:val>
            <c:numRef>
              <c:f>EDA!$C$64:$C$66</c:f>
              <c:numCache>
                <c:formatCode>General</c:formatCode>
                <c:ptCount val="3"/>
                <c:pt idx="0">
                  <c:v>95</c:v>
                </c:pt>
                <c:pt idx="1">
                  <c:v>64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A9A-BDDD-E210CA82A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450624"/>
        <c:axId val="1602421040"/>
      </c:barChart>
      <c:catAx>
        <c:axId val="17064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21040"/>
        <c:crosses val="autoZero"/>
        <c:auto val="1"/>
        <c:lblAlgn val="ctr"/>
        <c:lblOffset val="100"/>
        <c:noMultiLvlLbl val="0"/>
      </c:catAx>
      <c:valAx>
        <c:axId val="16024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0</xdr:row>
      <xdr:rowOff>38099</xdr:rowOff>
    </xdr:from>
    <xdr:to>
      <xdr:col>12</xdr:col>
      <xdr:colOff>19049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FD5FE-3846-47C1-AA72-63E15AC0E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142875</xdr:colOff>
      <xdr:row>0</xdr:row>
      <xdr:rowOff>28575</xdr:rowOff>
    </xdr:from>
    <xdr:to>
      <xdr:col>19</xdr:col>
      <xdr:colOff>447675</xdr:colOff>
      <xdr:row>14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9CDF9A-7773-4991-A821-CC3312015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15</xdr:row>
      <xdr:rowOff>19050</xdr:rowOff>
    </xdr:from>
    <xdr:to>
      <xdr:col>12</xdr:col>
      <xdr:colOff>19050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D2AA12-0BD7-43D7-BB5B-984688EDF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142875</xdr:colOff>
      <xdr:row>15</xdr:row>
      <xdr:rowOff>9525</xdr:rowOff>
    </xdr:from>
    <xdr:to>
      <xdr:col>19</xdr:col>
      <xdr:colOff>447675</xdr:colOff>
      <xdr:row>29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AAB0E3-7FB3-496D-A35C-9E1025590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333375</xdr:colOff>
      <xdr:row>29</xdr:row>
      <xdr:rowOff>147637</xdr:rowOff>
    </xdr:from>
    <xdr:to>
      <xdr:col>11</xdr:col>
      <xdr:colOff>561975</xdr:colOff>
      <xdr:row>40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6F8776-A36B-4F9E-B26B-0780F32F4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152400</xdr:colOff>
      <xdr:row>29</xdr:row>
      <xdr:rowOff>147637</xdr:rowOff>
    </xdr:from>
    <xdr:to>
      <xdr:col>19</xdr:col>
      <xdr:colOff>457200</xdr:colOff>
      <xdr:row>40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303BA0-1D45-436D-AD8F-21C9BFD80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295275</xdr:colOff>
      <xdr:row>41</xdr:row>
      <xdr:rowOff>4762</xdr:rowOff>
    </xdr:from>
    <xdr:to>
      <xdr:col>11</xdr:col>
      <xdr:colOff>600075</xdr:colOff>
      <xdr:row>55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20AD20-A3D1-44EE-A8C7-C3DEC9FD8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171450</xdr:colOff>
      <xdr:row>40</xdr:row>
      <xdr:rowOff>176212</xdr:rowOff>
    </xdr:from>
    <xdr:to>
      <xdr:col>19</xdr:col>
      <xdr:colOff>476250</xdr:colOff>
      <xdr:row>55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450CC6-42CF-4F79-A23C-A9351400E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314325</xdr:colOff>
      <xdr:row>56</xdr:row>
      <xdr:rowOff>4762</xdr:rowOff>
    </xdr:from>
    <xdr:to>
      <xdr:col>12</xdr:col>
      <xdr:colOff>9525</xdr:colOff>
      <xdr:row>70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26E96F-682B-4BD9-A769-BDAB5E53E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180975</xdr:colOff>
      <xdr:row>55</xdr:row>
      <xdr:rowOff>185737</xdr:rowOff>
    </xdr:from>
    <xdr:to>
      <xdr:col>19</xdr:col>
      <xdr:colOff>485775</xdr:colOff>
      <xdr:row>70</xdr:row>
      <xdr:rowOff>71437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A158220-1963-4BB9-8018-8F3A20E73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075B-8051-4EB9-B8B2-34DC12A4AB89}">
  <dimension ref="C5:D13"/>
  <sheetViews>
    <sheetView workbookViewId="0">
      <selection activeCell="D12" sqref="D12"/>
    </sheetView>
  </sheetViews>
  <sheetFormatPr defaultRowHeight="15" x14ac:dyDescent="0.25"/>
  <cols>
    <col min="3" max="3" width="26.85546875" customWidth="1"/>
    <col min="4" max="4" width="61.5703125" customWidth="1"/>
  </cols>
  <sheetData>
    <row r="5" spans="3:4" x14ac:dyDescent="0.25">
      <c r="C5" s="3" t="s">
        <v>105</v>
      </c>
      <c r="D5" s="7" t="s">
        <v>1647</v>
      </c>
    </row>
    <row r="6" spans="3:4" x14ac:dyDescent="0.25">
      <c r="C6" s="3" t="s">
        <v>32</v>
      </c>
      <c r="D6" s="3" t="s">
        <v>1926</v>
      </c>
    </row>
    <row r="7" spans="3:4" x14ac:dyDescent="0.25">
      <c r="C7" s="3" t="s">
        <v>1927</v>
      </c>
      <c r="D7" s="3" t="s">
        <v>1928</v>
      </c>
    </row>
    <row r="8" spans="3:4" x14ac:dyDescent="0.25">
      <c r="C8" s="8" t="s">
        <v>1929</v>
      </c>
      <c r="D8" s="1" t="s">
        <v>1930</v>
      </c>
    </row>
    <row r="9" spans="3:4" x14ac:dyDescent="0.25">
      <c r="C9" s="8" t="s">
        <v>1931</v>
      </c>
      <c r="D9" s="1" t="s">
        <v>1932</v>
      </c>
    </row>
    <row r="10" spans="3:4" x14ac:dyDescent="0.25">
      <c r="C10" s="8" t="s">
        <v>1933</v>
      </c>
      <c r="D10" s="1" t="s">
        <v>1934</v>
      </c>
    </row>
    <row r="11" spans="3:4" x14ac:dyDescent="0.25">
      <c r="C11" s="8" t="s">
        <v>1935</v>
      </c>
      <c r="D11" s="5" t="s">
        <v>1936</v>
      </c>
    </row>
    <row r="12" spans="3:4" x14ac:dyDescent="0.25">
      <c r="C12" s="8" t="s">
        <v>1937</v>
      </c>
      <c r="D12" s="9">
        <f>COUNT(Data!A2:A926)</f>
        <v>268</v>
      </c>
    </row>
    <row r="13" spans="3:4" x14ac:dyDescent="0.25">
      <c r="C13" s="8" t="s">
        <v>1938</v>
      </c>
      <c r="D13" s="9">
        <f>COUNTA(Data!Q2:Z926)</f>
        <v>2492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69"/>
  <sheetViews>
    <sheetView topLeftCell="W260" workbookViewId="0">
      <selection activeCell="Y275" sqref="Y275"/>
    </sheetView>
  </sheetViews>
  <sheetFormatPr defaultColWidth="8.7109375" defaultRowHeight="15" x14ac:dyDescent="0.25"/>
  <cols>
    <col min="1" max="1" width="7.7109375" style="2" customWidth="1"/>
    <col min="2" max="2" width="9.42578125" style="2" customWidth="1"/>
    <col min="3" max="3" width="10.42578125" style="2" customWidth="1"/>
    <col min="4" max="4" width="30.5703125" style="2" customWidth="1"/>
    <col min="5" max="6" width="8.7109375" style="2"/>
    <col min="7" max="7" width="11.85546875" style="2" customWidth="1"/>
    <col min="8" max="8" width="13.28515625" style="2" customWidth="1"/>
    <col min="9" max="9" width="11.28515625" style="2" customWidth="1"/>
    <col min="10" max="10" width="12.7109375" style="2" customWidth="1"/>
    <col min="11" max="11" width="14.7109375" style="2" customWidth="1"/>
    <col min="12" max="12" width="18.7109375" style="2" customWidth="1"/>
    <col min="13" max="13" width="25.85546875" style="2" customWidth="1"/>
    <col min="14" max="14" width="25.42578125" style="2" customWidth="1"/>
    <col min="15" max="16" width="18.5703125" style="2" customWidth="1"/>
    <col min="17" max="17" width="48.42578125" style="2" customWidth="1"/>
    <col min="18" max="18" width="44.85546875" style="2" customWidth="1"/>
    <col min="19" max="19" width="42.140625" style="2" customWidth="1"/>
    <col min="20" max="20" width="40.42578125" style="2" customWidth="1"/>
    <col min="21" max="21" width="42.42578125" style="2" customWidth="1"/>
    <col min="22" max="22" width="44.7109375" style="2" customWidth="1"/>
    <col min="23" max="23" width="40.42578125" style="2" customWidth="1"/>
    <col min="24" max="24" width="40.5703125" style="2" customWidth="1"/>
    <col min="25" max="25" width="42.5703125" style="2" customWidth="1"/>
    <col min="26" max="26" width="39.140625" style="2" customWidth="1"/>
    <col min="27" max="27" width="8.7109375" style="2"/>
    <col min="28" max="35" width="8.7109375" style="2" customWidth="1"/>
    <col min="36" max="36" width="5" style="2" customWidth="1"/>
    <col min="37" max="37" width="7.42578125" style="2" customWidth="1"/>
    <col min="38" max="38" width="13" style="2" customWidth="1"/>
    <col min="39" max="16384" width="8.7109375" style="2"/>
  </cols>
  <sheetData>
    <row r="1" spans="1:38" ht="45" x14ac:dyDescent="0.25">
      <c r="A1" s="4" t="s">
        <v>0</v>
      </c>
      <c r="B1" s="4" t="s">
        <v>100</v>
      </c>
      <c r="C1" s="4" t="s">
        <v>101</v>
      </c>
      <c r="D1" s="4" t="s">
        <v>1</v>
      </c>
      <c r="E1" s="4" t="s">
        <v>2</v>
      </c>
      <c r="F1" s="4" t="s">
        <v>3</v>
      </c>
      <c r="G1" s="4" t="s">
        <v>206</v>
      </c>
      <c r="H1" s="4" t="s">
        <v>207</v>
      </c>
      <c r="I1" s="4" t="s">
        <v>4</v>
      </c>
      <c r="J1" s="4" t="s">
        <v>5</v>
      </c>
      <c r="K1" s="4" t="s">
        <v>6</v>
      </c>
      <c r="L1" s="4" t="s">
        <v>36</v>
      </c>
      <c r="M1" s="4" t="s">
        <v>37</v>
      </c>
      <c r="N1" s="4" t="s">
        <v>39</v>
      </c>
      <c r="O1" s="4" t="s">
        <v>43</v>
      </c>
      <c r="P1" s="4" t="s">
        <v>41</v>
      </c>
      <c r="Q1" s="4" t="s">
        <v>7</v>
      </c>
      <c r="R1" s="4" t="s">
        <v>17</v>
      </c>
      <c r="S1" s="4" t="s">
        <v>18</v>
      </c>
      <c r="T1" s="4" t="s">
        <v>19</v>
      </c>
      <c r="U1" s="4" t="s">
        <v>21</v>
      </c>
      <c r="V1" s="4" t="s">
        <v>23</v>
      </c>
      <c r="W1" s="4" t="s">
        <v>25</v>
      </c>
      <c r="X1" s="4" t="s">
        <v>27</v>
      </c>
      <c r="Y1" s="4" t="s">
        <v>29</v>
      </c>
      <c r="Z1" s="4" t="s">
        <v>31</v>
      </c>
    </row>
    <row r="2" spans="1:38" ht="30" x14ac:dyDescent="0.25">
      <c r="A2" s="3">
        <v>1</v>
      </c>
      <c r="B2" s="3" t="s">
        <v>103</v>
      </c>
      <c r="C2" s="3" t="s">
        <v>102</v>
      </c>
      <c r="D2" s="3" t="s">
        <v>8</v>
      </c>
      <c r="E2" s="3" t="s">
        <v>9</v>
      </c>
      <c r="F2" s="3">
        <v>41</v>
      </c>
      <c r="G2" s="3" t="s">
        <v>34</v>
      </c>
      <c r="H2" s="3" t="s">
        <v>10</v>
      </c>
      <c r="I2" s="3">
        <v>5</v>
      </c>
      <c r="J2" s="3" t="s">
        <v>11</v>
      </c>
      <c r="K2" s="3" t="s">
        <v>11</v>
      </c>
      <c r="L2" s="3" t="s">
        <v>40</v>
      </c>
      <c r="M2" s="3" t="s">
        <v>12</v>
      </c>
      <c r="N2" s="3" t="s">
        <v>11</v>
      </c>
      <c r="O2" s="3" t="s">
        <v>44</v>
      </c>
      <c r="P2" s="3" t="s">
        <v>14</v>
      </c>
      <c r="Q2" s="3" t="s">
        <v>13</v>
      </c>
      <c r="R2" s="3" t="s">
        <v>15</v>
      </c>
      <c r="S2" s="3" t="s">
        <v>16</v>
      </c>
      <c r="T2" s="3" t="s">
        <v>20</v>
      </c>
      <c r="U2" s="3" t="s">
        <v>22</v>
      </c>
      <c r="V2" s="3" t="s">
        <v>24</v>
      </c>
      <c r="W2" s="3" t="s">
        <v>26</v>
      </c>
      <c r="X2" s="3" t="s">
        <v>28</v>
      </c>
      <c r="Y2" s="3" t="s">
        <v>30</v>
      </c>
      <c r="Z2" s="3"/>
      <c r="AB2" s="2">
        <f t="shared" ref="AB2" si="0">LEN(Q2)</f>
        <v>26</v>
      </c>
      <c r="AC2" s="2">
        <f t="shared" ref="AC2" si="1">LEN(R2)</f>
        <v>24</v>
      </c>
      <c r="AD2" s="2">
        <f t="shared" ref="AD2" si="2">LEN(S2)</f>
        <v>38</v>
      </c>
      <c r="AE2" s="2">
        <f t="shared" ref="AE2" si="3">LEN(T2)</f>
        <v>46</v>
      </c>
      <c r="AF2" s="2">
        <f t="shared" ref="AF2" si="4">LEN(U2)</f>
        <v>28</v>
      </c>
      <c r="AG2" s="2">
        <f t="shared" ref="AG2" si="5">LEN(V2)</f>
        <v>42</v>
      </c>
      <c r="AH2" s="2">
        <f t="shared" ref="AH2" si="6">LEN(W2)</f>
        <v>52</v>
      </c>
      <c r="AI2" s="2">
        <f t="shared" ref="AI2" si="7">LEN(X2)</f>
        <v>35</v>
      </c>
      <c r="AJ2" s="2">
        <f t="shared" ref="AJ2" si="8">LEN(Y2)</f>
        <v>38</v>
      </c>
      <c r="AK2" s="2">
        <f t="shared" ref="AK2" si="9">LEN(Z2)</f>
        <v>0</v>
      </c>
      <c r="AL2" s="2">
        <f t="shared" ref="AL2" si="10">AVERAGEIF(AB2:AK2,"&gt;0")</f>
        <v>36.555555555555557</v>
      </c>
    </row>
    <row r="3" spans="1:38" ht="30" x14ac:dyDescent="0.25">
      <c r="A3" s="3">
        <v>2</v>
      </c>
      <c r="B3" s="3" t="s">
        <v>103</v>
      </c>
      <c r="C3" s="3" t="s">
        <v>104</v>
      </c>
      <c r="D3" s="3" t="s">
        <v>319</v>
      </c>
      <c r="E3" s="3" t="s">
        <v>9</v>
      </c>
      <c r="F3" s="3">
        <v>21</v>
      </c>
      <c r="G3" s="3" t="s">
        <v>34</v>
      </c>
      <c r="H3" s="3" t="s">
        <v>10</v>
      </c>
      <c r="I3" s="3">
        <v>12</v>
      </c>
      <c r="J3" s="3" t="s">
        <v>35</v>
      </c>
      <c r="K3" s="3" t="s">
        <v>35</v>
      </c>
      <c r="L3" s="3" t="s">
        <v>78</v>
      </c>
      <c r="M3" s="3" t="s">
        <v>12</v>
      </c>
      <c r="N3" s="3" t="s">
        <v>231</v>
      </c>
      <c r="O3" s="3" t="s">
        <v>79</v>
      </c>
      <c r="P3" s="3" t="s">
        <v>42</v>
      </c>
      <c r="Q3" s="3" t="s">
        <v>320</v>
      </c>
      <c r="R3" s="3" t="s">
        <v>321</v>
      </c>
      <c r="S3" s="3" t="s">
        <v>322</v>
      </c>
      <c r="T3" s="3" t="s">
        <v>323</v>
      </c>
      <c r="U3" s="3" t="s">
        <v>324</v>
      </c>
      <c r="V3" s="3" t="s">
        <v>325</v>
      </c>
      <c r="W3" s="3" t="s">
        <v>326</v>
      </c>
      <c r="X3" s="3" t="s">
        <v>327</v>
      </c>
      <c r="Y3" s="3" t="s">
        <v>328</v>
      </c>
      <c r="Z3" s="3"/>
      <c r="AB3" s="2">
        <f t="shared" ref="AB3:AB66" si="11">LEN(Q3)</f>
        <v>22</v>
      </c>
      <c r="AC3" s="2">
        <f t="shared" ref="AC3:AC66" si="12">LEN(R3)</f>
        <v>41</v>
      </c>
      <c r="AD3" s="2">
        <f t="shared" ref="AD3:AD66" si="13">LEN(S3)</f>
        <v>35</v>
      </c>
      <c r="AE3" s="2">
        <f t="shared" ref="AE3:AE66" si="14">LEN(T3)</f>
        <v>49</v>
      </c>
      <c r="AF3" s="2">
        <f t="shared" ref="AF3:AF66" si="15">LEN(U3)</f>
        <v>24</v>
      </c>
      <c r="AG3" s="2">
        <f t="shared" ref="AG3:AG66" si="16">LEN(V3)</f>
        <v>32</v>
      </c>
      <c r="AH3" s="2">
        <f t="shared" ref="AH3:AH66" si="17">LEN(W3)</f>
        <v>42</v>
      </c>
      <c r="AI3" s="2">
        <f t="shared" ref="AI3:AI66" si="18">LEN(X3)</f>
        <v>38</v>
      </c>
      <c r="AJ3" s="2">
        <f t="shared" ref="AJ3:AJ66" si="19">LEN(Y3)</f>
        <v>56</v>
      </c>
      <c r="AK3" s="2">
        <f t="shared" ref="AK3:AK66" si="20">LEN(Z3)</f>
        <v>0</v>
      </c>
      <c r="AL3" s="2">
        <f t="shared" ref="AL3:AL66" si="21">AVERAGEIF(AB3:AK3,"&gt;0")</f>
        <v>37.666666666666664</v>
      </c>
    </row>
    <row r="4" spans="1:38" ht="30" x14ac:dyDescent="0.25">
      <c r="A4" s="3">
        <v>3</v>
      </c>
      <c r="B4" s="3" t="s">
        <v>103</v>
      </c>
      <c r="C4" s="3" t="s">
        <v>364</v>
      </c>
      <c r="D4" s="3" t="s">
        <v>1468</v>
      </c>
      <c r="E4" s="3" t="s">
        <v>9</v>
      </c>
      <c r="F4" s="3">
        <v>55</v>
      </c>
      <c r="G4" s="3" t="s">
        <v>34</v>
      </c>
      <c r="H4" s="3" t="s">
        <v>10</v>
      </c>
      <c r="I4" s="3">
        <v>10</v>
      </c>
      <c r="J4" s="3" t="s">
        <v>35</v>
      </c>
      <c r="K4" s="3" t="s">
        <v>35</v>
      </c>
      <c r="L4" s="3" t="s">
        <v>78</v>
      </c>
      <c r="M4" s="3" t="s">
        <v>899</v>
      </c>
      <c r="N4" s="3" t="s">
        <v>35</v>
      </c>
      <c r="O4" s="3" t="s">
        <v>175</v>
      </c>
      <c r="P4" s="3" t="s">
        <v>14</v>
      </c>
      <c r="Q4" s="3" t="s">
        <v>1089</v>
      </c>
      <c r="R4" s="3" t="s">
        <v>1469</v>
      </c>
      <c r="S4" s="3" t="s">
        <v>1470</v>
      </c>
      <c r="T4" s="3" t="s">
        <v>1101</v>
      </c>
      <c r="U4" s="3" t="s">
        <v>1471</v>
      </c>
      <c r="V4" s="3" t="s">
        <v>1472</v>
      </c>
      <c r="W4" s="3" t="s">
        <v>1473</v>
      </c>
      <c r="X4" s="3" t="s">
        <v>1474</v>
      </c>
      <c r="Y4" s="3" t="s">
        <v>1475</v>
      </c>
      <c r="Z4" s="3" t="s">
        <v>1476</v>
      </c>
      <c r="AB4" s="2">
        <f t="shared" si="11"/>
        <v>20</v>
      </c>
      <c r="AC4" s="2">
        <f t="shared" si="12"/>
        <v>30</v>
      </c>
      <c r="AD4" s="2">
        <f t="shared" si="13"/>
        <v>19</v>
      </c>
      <c r="AE4" s="2">
        <f t="shared" si="14"/>
        <v>21</v>
      </c>
      <c r="AF4" s="2">
        <f t="shared" si="15"/>
        <v>30</v>
      </c>
      <c r="AG4" s="2">
        <f t="shared" si="16"/>
        <v>29</v>
      </c>
      <c r="AH4" s="2">
        <f t="shared" si="17"/>
        <v>27</v>
      </c>
      <c r="AI4" s="2">
        <f t="shared" si="18"/>
        <v>32</v>
      </c>
      <c r="AJ4" s="2">
        <f t="shared" si="19"/>
        <v>47</v>
      </c>
      <c r="AK4" s="2">
        <f t="shared" si="20"/>
        <v>21</v>
      </c>
      <c r="AL4" s="2">
        <f t="shared" si="21"/>
        <v>27.6</v>
      </c>
    </row>
    <row r="5" spans="1:38" ht="30" x14ac:dyDescent="0.25">
      <c r="A5" s="3">
        <v>4</v>
      </c>
      <c r="B5" s="3" t="s">
        <v>103</v>
      </c>
      <c r="C5" s="3" t="s">
        <v>364</v>
      </c>
      <c r="D5" s="3" t="s">
        <v>753</v>
      </c>
      <c r="E5" s="3" t="s">
        <v>9</v>
      </c>
      <c r="F5" s="3">
        <v>48</v>
      </c>
      <c r="G5" s="3" t="s">
        <v>34</v>
      </c>
      <c r="H5" s="3" t="s">
        <v>10</v>
      </c>
      <c r="I5" s="3">
        <v>10</v>
      </c>
      <c r="J5" s="3" t="s">
        <v>35</v>
      </c>
      <c r="K5" s="3" t="s">
        <v>35</v>
      </c>
      <c r="L5" s="3" t="s">
        <v>78</v>
      </c>
      <c r="M5" s="3" t="s">
        <v>754</v>
      </c>
      <c r="N5" s="3" t="s">
        <v>35</v>
      </c>
      <c r="O5" s="3" t="s">
        <v>175</v>
      </c>
      <c r="P5" s="3" t="s">
        <v>42</v>
      </c>
      <c r="Q5" s="3" t="s">
        <v>755</v>
      </c>
      <c r="R5" s="3" t="s">
        <v>756</v>
      </c>
      <c r="S5" s="3" t="s">
        <v>757</v>
      </c>
      <c r="T5" s="3" t="s">
        <v>758</v>
      </c>
      <c r="U5" s="3" t="s">
        <v>759</v>
      </c>
      <c r="V5" s="3" t="s">
        <v>760</v>
      </c>
      <c r="W5" s="3" t="s">
        <v>761</v>
      </c>
      <c r="X5" s="3" t="s">
        <v>762</v>
      </c>
      <c r="Y5" s="3" t="s">
        <v>763</v>
      </c>
      <c r="Z5" s="3" t="s">
        <v>764</v>
      </c>
      <c r="AB5" s="2">
        <f t="shared" si="11"/>
        <v>50</v>
      </c>
      <c r="AC5" s="2">
        <f t="shared" si="12"/>
        <v>40</v>
      </c>
      <c r="AD5" s="2">
        <f t="shared" si="13"/>
        <v>31</v>
      </c>
      <c r="AE5" s="2">
        <f t="shared" si="14"/>
        <v>25</v>
      </c>
      <c r="AF5" s="2">
        <f t="shared" si="15"/>
        <v>52</v>
      </c>
      <c r="AG5" s="2">
        <f t="shared" si="16"/>
        <v>25</v>
      </c>
      <c r="AH5" s="2">
        <f t="shared" si="17"/>
        <v>53</v>
      </c>
      <c r="AI5" s="2">
        <f t="shared" si="18"/>
        <v>39</v>
      </c>
      <c r="AJ5" s="2">
        <f t="shared" si="19"/>
        <v>30</v>
      </c>
      <c r="AK5" s="2">
        <f t="shared" si="20"/>
        <v>28</v>
      </c>
      <c r="AL5" s="2">
        <f t="shared" si="21"/>
        <v>37.299999999999997</v>
      </c>
    </row>
    <row r="6" spans="1:38" x14ac:dyDescent="0.25">
      <c r="A6" s="3">
        <v>5</v>
      </c>
      <c r="B6" s="3" t="s">
        <v>103</v>
      </c>
      <c r="C6" s="3" t="s">
        <v>364</v>
      </c>
      <c r="D6" s="3" t="s">
        <v>1519</v>
      </c>
      <c r="E6" s="3" t="s">
        <v>9</v>
      </c>
      <c r="F6" s="3">
        <v>40</v>
      </c>
      <c r="G6" s="3" t="s">
        <v>34</v>
      </c>
      <c r="H6" s="3" t="s">
        <v>10</v>
      </c>
      <c r="I6" s="3">
        <v>8</v>
      </c>
      <c r="J6" s="3" t="s">
        <v>35</v>
      </c>
      <c r="K6" s="3" t="s">
        <v>35</v>
      </c>
      <c r="L6" s="3" t="s">
        <v>57</v>
      </c>
      <c r="M6" s="3" t="s">
        <v>163</v>
      </c>
      <c r="N6" s="3" t="s">
        <v>11</v>
      </c>
      <c r="O6" s="3" t="s">
        <v>175</v>
      </c>
      <c r="P6" s="3" t="s">
        <v>14</v>
      </c>
      <c r="Q6" s="3" t="s">
        <v>1520</v>
      </c>
      <c r="R6" s="3" t="s">
        <v>1521</v>
      </c>
      <c r="S6" s="3" t="s">
        <v>1092</v>
      </c>
      <c r="T6" s="3" t="s">
        <v>1093</v>
      </c>
      <c r="U6" s="3" t="s">
        <v>1522</v>
      </c>
      <c r="V6" s="3" t="s">
        <v>1095</v>
      </c>
      <c r="W6" s="3" t="s">
        <v>1523</v>
      </c>
      <c r="X6" s="3" t="s">
        <v>1097</v>
      </c>
      <c r="Y6" s="3" t="s">
        <v>1524</v>
      </c>
      <c r="Z6" s="3" t="s">
        <v>1099</v>
      </c>
      <c r="AB6" s="2">
        <f t="shared" si="11"/>
        <v>27</v>
      </c>
      <c r="AC6" s="2">
        <f t="shared" si="12"/>
        <v>23</v>
      </c>
      <c r="AD6" s="2">
        <f t="shared" si="13"/>
        <v>29</v>
      </c>
      <c r="AE6" s="2">
        <f t="shared" si="14"/>
        <v>29</v>
      </c>
      <c r="AF6" s="2">
        <f t="shared" si="15"/>
        <v>38</v>
      </c>
      <c r="AG6" s="2">
        <f t="shared" si="16"/>
        <v>40</v>
      </c>
      <c r="AH6" s="2">
        <f t="shared" si="17"/>
        <v>36</v>
      </c>
      <c r="AI6" s="2">
        <f t="shared" si="18"/>
        <v>20</v>
      </c>
      <c r="AJ6" s="2">
        <f t="shared" si="19"/>
        <v>15</v>
      </c>
      <c r="AK6" s="2">
        <f t="shared" si="20"/>
        <v>34</v>
      </c>
      <c r="AL6" s="2">
        <f t="shared" si="21"/>
        <v>29.1</v>
      </c>
    </row>
    <row r="7" spans="1:38" x14ac:dyDescent="0.25">
      <c r="A7" s="3">
        <v>6</v>
      </c>
      <c r="B7" s="3" t="s">
        <v>103</v>
      </c>
      <c r="C7" s="3" t="s">
        <v>364</v>
      </c>
      <c r="D7" s="3" t="s">
        <v>1432</v>
      </c>
      <c r="E7" s="3" t="s">
        <v>77</v>
      </c>
      <c r="F7" s="3">
        <v>35</v>
      </c>
      <c r="G7" s="3" t="s">
        <v>34</v>
      </c>
      <c r="H7" s="3" t="s">
        <v>10</v>
      </c>
      <c r="I7" s="3">
        <v>5</v>
      </c>
      <c r="J7" s="3" t="s">
        <v>35</v>
      </c>
      <c r="K7" s="3" t="s">
        <v>35</v>
      </c>
      <c r="L7" s="3" t="s">
        <v>57</v>
      </c>
      <c r="M7" s="3" t="s">
        <v>12</v>
      </c>
      <c r="N7" s="3" t="s">
        <v>11</v>
      </c>
      <c r="O7" s="3" t="s">
        <v>45</v>
      </c>
      <c r="P7" s="3" t="s">
        <v>14</v>
      </c>
      <c r="Q7" s="3" t="s">
        <v>1422</v>
      </c>
      <c r="R7" s="3" t="s">
        <v>1423</v>
      </c>
      <c r="S7" s="3" t="s">
        <v>1424</v>
      </c>
      <c r="T7" s="3" t="s">
        <v>1425</v>
      </c>
      <c r="U7" s="3" t="s">
        <v>1426</v>
      </c>
      <c r="V7" s="3" t="s">
        <v>1427</v>
      </c>
      <c r="W7" s="3" t="s">
        <v>1428</v>
      </c>
      <c r="X7" s="3" t="s">
        <v>1429</v>
      </c>
      <c r="Y7" s="3" t="s">
        <v>1430</v>
      </c>
      <c r="Z7" s="3" t="s">
        <v>1431</v>
      </c>
      <c r="AB7" s="2">
        <f t="shared" si="11"/>
        <v>27</v>
      </c>
      <c r="AC7" s="2">
        <f t="shared" si="12"/>
        <v>25</v>
      </c>
      <c r="AD7" s="2">
        <f t="shared" si="13"/>
        <v>29</v>
      </c>
      <c r="AE7" s="2">
        <f t="shared" si="14"/>
        <v>36</v>
      </c>
      <c r="AF7" s="2">
        <f t="shared" si="15"/>
        <v>17</v>
      </c>
      <c r="AG7" s="2">
        <f t="shared" si="16"/>
        <v>17</v>
      </c>
      <c r="AH7" s="2">
        <f t="shared" si="17"/>
        <v>32</v>
      </c>
      <c r="AI7" s="2">
        <f t="shared" si="18"/>
        <v>26</v>
      </c>
      <c r="AJ7" s="2">
        <f t="shared" si="19"/>
        <v>31</v>
      </c>
      <c r="AK7" s="2">
        <f t="shared" si="20"/>
        <v>24</v>
      </c>
      <c r="AL7" s="2">
        <f t="shared" si="21"/>
        <v>26.4</v>
      </c>
    </row>
    <row r="8" spans="1:38" x14ac:dyDescent="0.25">
      <c r="A8" s="3">
        <v>7</v>
      </c>
      <c r="B8" s="3" t="s">
        <v>103</v>
      </c>
      <c r="C8" s="3" t="s">
        <v>364</v>
      </c>
      <c r="D8" s="3" t="s">
        <v>898</v>
      </c>
      <c r="E8" s="3" t="s">
        <v>77</v>
      </c>
      <c r="F8" s="3">
        <v>39</v>
      </c>
      <c r="G8" s="3" t="s">
        <v>34</v>
      </c>
      <c r="H8" s="3" t="s">
        <v>10</v>
      </c>
      <c r="I8" s="3">
        <v>8</v>
      </c>
      <c r="J8" s="3" t="s">
        <v>35</v>
      </c>
      <c r="K8" s="3" t="s">
        <v>35</v>
      </c>
      <c r="L8" s="3" t="s">
        <v>78</v>
      </c>
      <c r="M8" s="3" t="s">
        <v>899</v>
      </c>
      <c r="N8" s="3" t="s">
        <v>11</v>
      </c>
      <c r="O8" s="3" t="s">
        <v>175</v>
      </c>
      <c r="P8" s="3" t="s">
        <v>14</v>
      </c>
      <c r="Q8" s="3" t="s">
        <v>900</v>
      </c>
      <c r="R8" s="3" t="s">
        <v>901</v>
      </c>
      <c r="S8" s="3" t="s">
        <v>694</v>
      </c>
      <c r="T8" s="3" t="s">
        <v>902</v>
      </c>
      <c r="U8" s="3" t="s">
        <v>892</v>
      </c>
      <c r="V8" s="3" t="s">
        <v>903</v>
      </c>
      <c r="W8" s="3" t="s">
        <v>904</v>
      </c>
      <c r="X8" s="3" t="s">
        <v>905</v>
      </c>
      <c r="Y8" s="3" t="s">
        <v>906</v>
      </c>
      <c r="Z8" s="3" t="s">
        <v>907</v>
      </c>
      <c r="AB8" s="2">
        <f t="shared" si="11"/>
        <v>26</v>
      </c>
      <c r="AC8" s="2">
        <f t="shared" si="12"/>
        <v>14</v>
      </c>
      <c r="AD8" s="2">
        <f t="shared" si="13"/>
        <v>29</v>
      </c>
      <c r="AE8" s="2">
        <f t="shared" si="14"/>
        <v>13</v>
      </c>
      <c r="AF8" s="2">
        <f t="shared" si="15"/>
        <v>13</v>
      </c>
      <c r="AG8" s="2">
        <f t="shared" si="16"/>
        <v>19</v>
      </c>
      <c r="AH8" s="2">
        <f t="shared" si="17"/>
        <v>23</v>
      </c>
      <c r="AI8" s="2">
        <f t="shared" si="18"/>
        <v>17</v>
      </c>
      <c r="AJ8" s="2">
        <f t="shared" si="19"/>
        <v>30</v>
      </c>
      <c r="AK8" s="2">
        <f t="shared" si="20"/>
        <v>23</v>
      </c>
      <c r="AL8" s="2">
        <f t="shared" si="21"/>
        <v>20.7</v>
      </c>
    </row>
    <row r="9" spans="1:38" x14ac:dyDescent="0.25">
      <c r="A9" s="3">
        <v>8</v>
      </c>
      <c r="B9" s="3" t="s">
        <v>103</v>
      </c>
      <c r="C9" s="3" t="s">
        <v>364</v>
      </c>
      <c r="D9" s="3" t="s">
        <v>386</v>
      </c>
      <c r="E9" s="3" t="s">
        <v>77</v>
      </c>
      <c r="F9" s="3">
        <v>60</v>
      </c>
      <c r="G9" s="3" t="s">
        <v>34</v>
      </c>
      <c r="H9" s="3" t="s">
        <v>10</v>
      </c>
      <c r="I9" s="3">
        <v>8</v>
      </c>
      <c r="J9" s="3" t="s">
        <v>35</v>
      </c>
      <c r="K9" s="3" t="s">
        <v>11</v>
      </c>
      <c r="L9" s="3" t="s">
        <v>40</v>
      </c>
      <c r="M9" s="3" t="s">
        <v>12</v>
      </c>
      <c r="N9" s="3" t="s">
        <v>11</v>
      </c>
      <c r="O9" s="3" t="s">
        <v>45</v>
      </c>
      <c r="P9" s="3" t="s">
        <v>42</v>
      </c>
      <c r="Q9" s="3" t="s">
        <v>387</v>
      </c>
      <c r="R9" s="3" t="s">
        <v>388</v>
      </c>
      <c r="S9" s="3" t="s">
        <v>389</v>
      </c>
      <c r="T9" s="3" t="s">
        <v>390</v>
      </c>
      <c r="U9" s="3" t="s">
        <v>391</v>
      </c>
      <c r="V9" s="3" t="s">
        <v>392</v>
      </c>
      <c r="W9" s="3" t="s">
        <v>393</v>
      </c>
      <c r="X9" s="3" t="s">
        <v>394</v>
      </c>
      <c r="Y9" s="3" t="s">
        <v>395</v>
      </c>
      <c r="Z9" s="3" t="s">
        <v>396</v>
      </c>
      <c r="AB9" s="2">
        <f t="shared" si="11"/>
        <v>16</v>
      </c>
      <c r="AC9" s="2">
        <f t="shared" si="12"/>
        <v>27</v>
      </c>
      <c r="AD9" s="2">
        <f t="shared" si="13"/>
        <v>22</v>
      </c>
      <c r="AE9" s="2">
        <f t="shared" si="14"/>
        <v>23</v>
      </c>
      <c r="AF9" s="2">
        <f t="shared" si="15"/>
        <v>11</v>
      </c>
      <c r="AG9" s="2">
        <f t="shared" si="16"/>
        <v>17</v>
      </c>
      <c r="AH9" s="2">
        <f t="shared" si="17"/>
        <v>33</v>
      </c>
      <c r="AI9" s="2">
        <f t="shared" si="18"/>
        <v>13</v>
      </c>
      <c r="AJ9" s="2">
        <f t="shared" si="19"/>
        <v>16</v>
      </c>
      <c r="AK9" s="2">
        <f t="shared" si="20"/>
        <v>26</v>
      </c>
      <c r="AL9" s="2">
        <f t="shared" si="21"/>
        <v>20.399999999999999</v>
      </c>
    </row>
    <row r="10" spans="1:38" ht="30" x14ac:dyDescent="0.25">
      <c r="A10" s="3">
        <v>9</v>
      </c>
      <c r="B10" s="3" t="s">
        <v>103</v>
      </c>
      <c r="C10" s="3" t="s">
        <v>364</v>
      </c>
      <c r="D10" s="3" t="s">
        <v>765</v>
      </c>
      <c r="E10" s="3" t="s">
        <v>9</v>
      </c>
      <c r="F10" s="3">
        <v>35</v>
      </c>
      <c r="G10" s="3" t="s">
        <v>34</v>
      </c>
      <c r="H10" s="3" t="s">
        <v>10</v>
      </c>
      <c r="I10" s="3">
        <v>12</v>
      </c>
      <c r="J10" s="3" t="s">
        <v>35</v>
      </c>
      <c r="K10" s="3" t="s">
        <v>35</v>
      </c>
      <c r="L10" s="3" t="s">
        <v>78</v>
      </c>
      <c r="M10" s="3" t="s">
        <v>38</v>
      </c>
      <c r="N10" s="3" t="s">
        <v>11</v>
      </c>
      <c r="O10" s="3" t="s">
        <v>175</v>
      </c>
      <c r="P10" s="3" t="s">
        <v>42</v>
      </c>
      <c r="Q10" s="3" t="s">
        <v>766</v>
      </c>
      <c r="R10" s="3" t="s">
        <v>767</v>
      </c>
      <c r="S10" s="3" t="s">
        <v>768</v>
      </c>
      <c r="T10" s="3" t="s">
        <v>769</v>
      </c>
      <c r="U10" s="3" t="s">
        <v>770</v>
      </c>
      <c r="V10" s="3" t="s">
        <v>771</v>
      </c>
      <c r="W10" s="3" t="s">
        <v>772</v>
      </c>
      <c r="X10" s="3" t="s">
        <v>773</v>
      </c>
      <c r="Y10" s="3" t="s">
        <v>774</v>
      </c>
      <c r="Z10" s="3" t="s">
        <v>775</v>
      </c>
      <c r="AB10" s="2">
        <f t="shared" si="11"/>
        <v>47</v>
      </c>
      <c r="AC10" s="2">
        <f t="shared" si="12"/>
        <v>41</v>
      </c>
      <c r="AD10" s="2">
        <f t="shared" si="13"/>
        <v>23</v>
      </c>
      <c r="AE10" s="2">
        <f t="shared" si="14"/>
        <v>32</v>
      </c>
      <c r="AF10" s="2">
        <f t="shared" si="15"/>
        <v>33</v>
      </c>
      <c r="AG10" s="2">
        <f t="shared" si="16"/>
        <v>34</v>
      </c>
      <c r="AH10" s="2">
        <f t="shared" si="17"/>
        <v>45</v>
      </c>
      <c r="AI10" s="2">
        <f t="shared" si="18"/>
        <v>50</v>
      </c>
      <c r="AJ10" s="2">
        <f t="shared" si="19"/>
        <v>38</v>
      </c>
      <c r="AK10" s="2">
        <f t="shared" si="20"/>
        <v>33</v>
      </c>
      <c r="AL10" s="2">
        <f t="shared" si="21"/>
        <v>37.6</v>
      </c>
    </row>
    <row r="11" spans="1:38" x14ac:dyDescent="0.25">
      <c r="A11" s="3">
        <v>10</v>
      </c>
      <c r="B11" s="3" t="s">
        <v>103</v>
      </c>
      <c r="C11" s="3" t="s">
        <v>364</v>
      </c>
      <c r="D11" s="3" t="s">
        <v>1051</v>
      </c>
      <c r="E11" s="3" t="s">
        <v>77</v>
      </c>
      <c r="F11" s="3">
        <v>22</v>
      </c>
      <c r="G11" s="3" t="s">
        <v>34</v>
      </c>
      <c r="H11" s="3" t="s">
        <v>10</v>
      </c>
      <c r="I11" s="3">
        <v>12</v>
      </c>
      <c r="J11" s="3" t="s">
        <v>35</v>
      </c>
      <c r="K11" s="3" t="s">
        <v>35</v>
      </c>
      <c r="L11" s="3" t="s">
        <v>78</v>
      </c>
      <c r="M11" s="3" t="s">
        <v>38</v>
      </c>
      <c r="N11" s="3" t="s">
        <v>11</v>
      </c>
      <c r="O11" s="3" t="s">
        <v>175</v>
      </c>
      <c r="P11" s="3" t="s">
        <v>14</v>
      </c>
      <c r="Q11" s="3" t="s">
        <v>1052</v>
      </c>
      <c r="R11" s="3" t="s">
        <v>1053</v>
      </c>
      <c r="S11" s="3" t="s">
        <v>1054</v>
      </c>
      <c r="T11" s="3" t="s">
        <v>459</v>
      </c>
      <c r="U11" s="3" t="s">
        <v>1055</v>
      </c>
      <c r="V11" s="3" t="s">
        <v>1056</v>
      </c>
      <c r="W11" s="3" t="s">
        <v>1057</v>
      </c>
      <c r="X11" s="3" t="s">
        <v>1058</v>
      </c>
      <c r="Y11" s="3" t="s">
        <v>862</v>
      </c>
      <c r="Z11" s="3" t="s">
        <v>957</v>
      </c>
      <c r="AB11" s="2">
        <f t="shared" si="11"/>
        <v>15</v>
      </c>
      <c r="AC11" s="2">
        <f t="shared" si="12"/>
        <v>35</v>
      </c>
      <c r="AD11" s="2">
        <f t="shared" si="13"/>
        <v>26</v>
      </c>
      <c r="AE11" s="2">
        <f t="shared" si="14"/>
        <v>22</v>
      </c>
      <c r="AF11" s="2">
        <f t="shared" si="15"/>
        <v>19</v>
      </c>
      <c r="AG11" s="2">
        <f t="shared" si="16"/>
        <v>27</v>
      </c>
      <c r="AH11" s="2">
        <f t="shared" si="17"/>
        <v>25</v>
      </c>
      <c r="AI11" s="2">
        <f t="shared" si="18"/>
        <v>25</v>
      </c>
      <c r="AJ11" s="2">
        <f t="shared" si="19"/>
        <v>18</v>
      </c>
      <c r="AK11" s="2">
        <f t="shared" si="20"/>
        <v>22</v>
      </c>
      <c r="AL11" s="2">
        <f t="shared" si="21"/>
        <v>23.4</v>
      </c>
    </row>
    <row r="12" spans="1:38" x14ac:dyDescent="0.25">
      <c r="A12" s="3">
        <v>11</v>
      </c>
      <c r="B12" s="3" t="s">
        <v>103</v>
      </c>
      <c r="C12" s="3" t="s">
        <v>364</v>
      </c>
      <c r="D12" s="3" t="s">
        <v>908</v>
      </c>
      <c r="E12" s="3" t="s">
        <v>77</v>
      </c>
      <c r="F12" s="3">
        <v>51</v>
      </c>
      <c r="G12" s="3" t="s">
        <v>34</v>
      </c>
      <c r="H12" s="3" t="s">
        <v>10</v>
      </c>
      <c r="I12" s="3">
        <v>12</v>
      </c>
      <c r="J12" s="3" t="s">
        <v>35</v>
      </c>
      <c r="K12" s="3" t="s">
        <v>35</v>
      </c>
      <c r="L12" s="3" t="s">
        <v>78</v>
      </c>
      <c r="M12" s="3" t="s">
        <v>899</v>
      </c>
      <c r="N12" s="3" t="s">
        <v>35</v>
      </c>
      <c r="O12" s="3" t="s">
        <v>175</v>
      </c>
      <c r="P12" s="3" t="s">
        <v>14</v>
      </c>
      <c r="Q12" s="3" t="s">
        <v>909</v>
      </c>
      <c r="R12" s="3" t="s">
        <v>910</v>
      </c>
      <c r="S12" s="3" t="s">
        <v>911</v>
      </c>
      <c r="T12" s="3" t="s">
        <v>912</v>
      </c>
      <c r="U12" s="3" t="s">
        <v>913</v>
      </c>
      <c r="V12" s="3" t="s">
        <v>914</v>
      </c>
      <c r="W12" s="3" t="s">
        <v>915</v>
      </c>
      <c r="X12" s="3" t="s">
        <v>916</v>
      </c>
      <c r="Y12" s="3" t="s">
        <v>917</v>
      </c>
      <c r="Z12" s="3" t="s">
        <v>918</v>
      </c>
      <c r="AB12" s="2">
        <f t="shared" si="11"/>
        <v>22</v>
      </c>
      <c r="AC12" s="2">
        <f t="shared" si="12"/>
        <v>33</v>
      </c>
      <c r="AD12" s="2">
        <f t="shared" si="13"/>
        <v>25</v>
      </c>
      <c r="AE12" s="2">
        <f t="shared" si="14"/>
        <v>18</v>
      </c>
      <c r="AF12" s="2">
        <f t="shared" si="15"/>
        <v>31</v>
      </c>
      <c r="AG12" s="2">
        <f t="shared" si="16"/>
        <v>27</v>
      </c>
      <c r="AH12" s="2">
        <f t="shared" si="17"/>
        <v>27</v>
      </c>
      <c r="AI12" s="2">
        <f t="shared" si="18"/>
        <v>15</v>
      </c>
      <c r="AJ12" s="2">
        <f t="shared" si="19"/>
        <v>19</v>
      </c>
      <c r="AK12" s="2">
        <f t="shared" si="20"/>
        <v>25</v>
      </c>
      <c r="AL12" s="2">
        <f t="shared" si="21"/>
        <v>24.2</v>
      </c>
    </row>
    <row r="13" spans="1:38" ht="30" x14ac:dyDescent="0.25">
      <c r="A13" s="3">
        <v>12</v>
      </c>
      <c r="B13" s="3" t="s">
        <v>103</v>
      </c>
      <c r="C13" s="3" t="s">
        <v>364</v>
      </c>
      <c r="D13" s="3" t="s">
        <v>534</v>
      </c>
      <c r="E13" s="3" t="s">
        <v>77</v>
      </c>
      <c r="F13" s="3">
        <v>30</v>
      </c>
      <c r="G13" s="3" t="s">
        <v>34</v>
      </c>
      <c r="H13" s="3" t="s">
        <v>10</v>
      </c>
      <c r="I13" s="3">
        <v>12</v>
      </c>
      <c r="J13" s="3" t="s">
        <v>35</v>
      </c>
      <c r="K13" s="3" t="s">
        <v>35</v>
      </c>
      <c r="L13" s="3" t="s">
        <v>78</v>
      </c>
      <c r="M13" s="3" t="s">
        <v>12</v>
      </c>
      <c r="N13" s="3" t="s">
        <v>11</v>
      </c>
      <c r="O13" s="3" t="s">
        <v>45</v>
      </c>
      <c r="P13" s="3" t="s">
        <v>42</v>
      </c>
      <c r="Q13" s="3" t="s">
        <v>535</v>
      </c>
      <c r="R13" s="3" t="s">
        <v>536</v>
      </c>
      <c r="S13" s="3" t="s">
        <v>537</v>
      </c>
      <c r="T13" s="3" t="s">
        <v>538</v>
      </c>
      <c r="U13" s="3" t="s">
        <v>539</v>
      </c>
      <c r="V13" s="3" t="s">
        <v>540</v>
      </c>
      <c r="W13" s="3" t="s">
        <v>541</v>
      </c>
      <c r="X13" s="3" t="s">
        <v>542</v>
      </c>
      <c r="Y13" s="3" t="s">
        <v>543</v>
      </c>
      <c r="Z13" s="3" t="s">
        <v>544</v>
      </c>
      <c r="AB13" s="2">
        <f t="shared" si="11"/>
        <v>50</v>
      </c>
      <c r="AC13" s="2">
        <f t="shared" si="12"/>
        <v>62</v>
      </c>
      <c r="AD13" s="2">
        <f t="shared" si="13"/>
        <v>31</v>
      </c>
      <c r="AE13" s="2">
        <f t="shared" si="14"/>
        <v>31</v>
      </c>
      <c r="AF13" s="2">
        <f t="shared" si="15"/>
        <v>51</v>
      </c>
      <c r="AG13" s="2">
        <f t="shared" si="16"/>
        <v>30</v>
      </c>
      <c r="AH13" s="2">
        <f t="shared" si="17"/>
        <v>65</v>
      </c>
      <c r="AI13" s="2">
        <f t="shared" si="18"/>
        <v>41</v>
      </c>
      <c r="AJ13" s="2">
        <f t="shared" si="19"/>
        <v>63</v>
      </c>
      <c r="AK13" s="2">
        <f t="shared" si="20"/>
        <v>69</v>
      </c>
      <c r="AL13" s="2">
        <f t="shared" si="21"/>
        <v>49.3</v>
      </c>
    </row>
    <row r="14" spans="1:38" ht="30" x14ac:dyDescent="0.25">
      <c r="A14" s="3">
        <v>13</v>
      </c>
      <c r="B14" s="3" t="s">
        <v>103</v>
      </c>
      <c r="C14" s="3" t="s">
        <v>104</v>
      </c>
      <c r="D14" s="3" t="s">
        <v>76</v>
      </c>
      <c r="E14" s="3" t="s">
        <v>77</v>
      </c>
      <c r="F14" s="3">
        <v>17</v>
      </c>
      <c r="G14" s="3" t="s">
        <v>34</v>
      </c>
      <c r="H14" s="3" t="s">
        <v>10</v>
      </c>
      <c r="I14" s="3">
        <v>10</v>
      </c>
      <c r="J14" s="3" t="s">
        <v>35</v>
      </c>
      <c r="K14" s="3" t="s">
        <v>35</v>
      </c>
      <c r="L14" s="3" t="s">
        <v>78</v>
      </c>
      <c r="M14" s="3" t="s">
        <v>38</v>
      </c>
      <c r="N14" s="3" t="s">
        <v>11</v>
      </c>
      <c r="O14" s="3" t="s">
        <v>79</v>
      </c>
      <c r="P14" s="3" t="s">
        <v>42</v>
      </c>
      <c r="Q14" s="3" t="s">
        <v>80</v>
      </c>
      <c r="R14" s="3" t="s">
        <v>81</v>
      </c>
      <c r="S14" s="3" t="s">
        <v>82</v>
      </c>
      <c r="T14" s="3" t="s">
        <v>83</v>
      </c>
      <c r="U14" s="3" t="s">
        <v>84</v>
      </c>
      <c r="V14" s="3" t="s">
        <v>85</v>
      </c>
      <c r="W14" s="3" t="s">
        <v>86</v>
      </c>
      <c r="X14" s="3" t="s">
        <v>87</v>
      </c>
      <c r="Y14" s="3" t="s">
        <v>88</v>
      </c>
      <c r="Z14" s="3"/>
      <c r="AB14" s="2">
        <f t="shared" si="11"/>
        <v>60</v>
      </c>
      <c r="AC14" s="2">
        <f t="shared" si="12"/>
        <v>36</v>
      </c>
      <c r="AD14" s="2">
        <f t="shared" si="13"/>
        <v>43</v>
      </c>
      <c r="AE14" s="2">
        <f t="shared" si="14"/>
        <v>47</v>
      </c>
      <c r="AF14" s="2">
        <f t="shared" si="15"/>
        <v>37</v>
      </c>
      <c r="AG14" s="2">
        <f t="shared" si="16"/>
        <v>30</v>
      </c>
      <c r="AH14" s="2">
        <f t="shared" si="17"/>
        <v>34</v>
      </c>
      <c r="AI14" s="2">
        <f t="shared" si="18"/>
        <v>36</v>
      </c>
      <c r="AJ14" s="2">
        <f t="shared" si="19"/>
        <v>57</v>
      </c>
      <c r="AK14" s="2">
        <f t="shared" si="20"/>
        <v>0</v>
      </c>
      <c r="AL14" s="2">
        <f t="shared" si="21"/>
        <v>42.222222222222221</v>
      </c>
    </row>
    <row r="15" spans="1:38" ht="30" x14ac:dyDescent="0.25">
      <c r="A15" s="3">
        <v>14</v>
      </c>
      <c r="B15" s="3" t="s">
        <v>103</v>
      </c>
      <c r="C15" s="3" t="s">
        <v>104</v>
      </c>
      <c r="D15" s="3" t="s">
        <v>295</v>
      </c>
      <c r="E15" s="3" t="s">
        <v>77</v>
      </c>
      <c r="F15" s="3">
        <v>38</v>
      </c>
      <c r="G15" s="3" t="s">
        <v>34</v>
      </c>
      <c r="H15" s="3" t="s">
        <v>10</v>
      </c>
      <c r="I15" s="3">
        <v>12</v>
      </c>
      <c r="J15" s="3" t="s">
        <v>35</v>
      </c>
      <c r="K15" s="3" t="s">
        <v>35</v>
      </c>
      <c r="L15" s="3" t="s">
        <v>57</v>
      </c>
      <c r="M15" s="3" t="s">
        <v>296</v>
      </c>
      <c r="N15" s="3" t="s">
        <v>35</v>
      </c>
      <c r="O15" s="3" t="s">
        <v>175</v>
      </c>
      <c r="P15" s="3" t="s">
        <v>42</v>
      </c>
      <c r="Q15" s="3" t="s">
        <v>297</v>
      </c>
      <c r="R15" s="3" t="s">
        <v>298</v>
      </c>
      <c r="S15" s="3" t="s">
        <v>299</v>
      </c>
      <c r="T15" s="3" t="s">
        <v>300</v>
      </c>
      <c r="U15" s="3" t="s">
        <v>301</v>
      </c>
      <c r="V15" s="3" t="s">
        <v>302</v>
      </c>
      <c r="W15" s="3" t="s">
        <v>303</v>
      </c>
      <c r="X15" s="3" t="s">
        <v>304</v>
      </c>
      <c r="Y15" s="3" t="s">
        <v>305</v>
      </c>
      <c r="Z15" s="3" t="s">
        <v>306</v>
      </c>
      <c r="AB15" s="2">
        <f t="shared" si="11"/>
        <v>42</v>
      </c>
      <c r="AC15" s="2">
        <f t="shared" si="12"/>
        <v>45</v>
      </c>
      <c r="AD15" s="2">
        <f t="shared" si="13"/>
        <v>49</v>
      </c>
      <c r="AE15" s="2">
        <f t="shared" si="14"/>
        <v>55</v>
      </c>
      <c r="AF15" s="2">
        <f t="shared" si="15"/>
        <v>50</v>
      </c>
      <c r="AG15" s="2">
        <f t="shared" si="16"/>
        <v>45</v>
      </c>
      <c r="AH15" s="2">
        <f t="shared" si="17"/>
        <v>61</v>
      </c>
      <c r="AI15" s="2">
        <f t="shared" si="18"/>
        <v>64</v>
      </c>
      <c r="AJ15" s="2">
        <f t="shared" si="19"/>
        <v>44</v>
      </c>
      <c r="AK15" s="2">
        <f t="shared" si="20"/>
        <v>68</v>
      </c>
      <c r="AL15" s="2">
        <f t="shared" si="21"/>
        <v>52.3</v>
      </c>
    </row>
    <row r="16" spans="1:38" ht="30" x14ac:dyDescent="0.25">
      <c r="A16" s="3">
        <v>15</v>
      </c>
      <c r="B16" s="3" t="s">
        <v>103</v>
      </c>
      <c r="C16" s="3" t="s">
        <v>364</v>
      </c>
      <c r="D16" s="3" t="s">
        <v>742</v>
      </c>
      <c r="E16" s="3" t="s">
        <v>77</v>
      </c>
      <c r="F16" s="3">
        <v>40</v>
      </c>
      <c r="G16" s="3" t="s">
        <v>34</v>
      </c>
      <c r="H16" s="3" t="s">
        <v>10</v>
      </c>
      <c r="I16" s="3">
        <v>10</v>
      </c>
      <c r="J16" s="3" t="s">
        <v>35</v>
      </c>
      <c r="K16" s="3" t="s">
        <v>35</v>
      </c>
      <c r="L16" s="3" t="s">
        <v>78</v>
      </c>
      <c r="M16" s="3" t="s">
        <v>38</v>
      </c>
      <c r="N16" s="3" t="s">
        <v>11</v>
      </c>
      <c r="O16" s="3" t="s">
        <v>175</v>
      </c>
      <c r="P16" s="3" t="s">
        <v>14</v>
      </c>
      <c r="Q16" s="3" t="s">
        <v>743</v>
      </c>
      <c r="R16" s="3" t="s">
        <v>744</v>
      </c>
      <c r="S16" s="3" t="s">
        <v>745</v>
      </c>
      <c r="T16" s="3" t="s">
        <v>746</v>
      </c>
      <c r="U16" s="3" t="s">
        <v>747</v>
      </c>
      <c r="V16" s="3" t="s">
        <v>748</v>
      </c>
      <c r="W16" s="3" t="s">
        <v>749</v>
      </c>
      <c r="X16" s="3" t="s">
        <v>750</v>
      </c>
      <c r="Y16" s="3" t="s">
        <v>751</v>
      </c>
      <c r="Z16" s="3" t="s">
        <v>752</v>
      </c>
      <c r="AB16" s="2">
        <f t="shared" si="11"/>
        <v>22</v>
      </c>
      <c r="AC16" s="2">
        <f t="shared" si="12"/>
        <v>28</v>
      </c>
      <c r="AD16" s="2">
        <f t="shared" si="13"/>
        <v>31</v>
      </c>
      <c r="AE16" s="2">
        <f t="shared" si="14"/>
        <v>35</v>
      </c>
      <c r="AF16" s="2">
        <f t="shared" si="15"/>
        <v>31</v>
      </c>
      <c r="AG16" s="2">
        <f t="shared" si="16"/>
        <v>32</v>
      </c>
      <c r="AH16" s="2">
        <f t="shared" si="17"/>
        <v>20</v>
      </c>
      <c r="AI16" s="2">
        <f t="shared" si="18"/>
        <v>24</v>
      </c>
      <c r="AJ16" s="2">
        <f t="shared" si="19"/>
        <v>21</v>
      </c>
      <c r="AK16" s="2">
        <f t="shared" si="20"/>
        <v>43</v>
      </c>
      <c r="AL16" s="2">
        <f t="shared" si="21"/>
        <v>28.7</v>
      </c>
    </row>
    <row r="17" spans="1:38" ht="30" x14ac:dyDescent="0.25">
      <c r="A17" s="3">
        <v>16</v>
      </c>
      <c r="B17" s="3" t="s">
        <v>103</v>
      </c>
      <c r="C17" s="3" t="s">
        <v>364</v>
      </c>
      <c r="D17" s="3" t="s">
        <v>1138</v>
      </c>
      <c r="E17" s="3" t="s">
        <v>77</v>
      </c>
      <c r="F17" s="3">
        <v>34</v>
      </c>
      <c r="G17" s="3" t="s">
        <v>34</v>
      </c>
      <c r="H17" s="3" t="s">
        <v>10</v>
      </c>
      <c r="I17" s="3">
        <v>8</v>
      </c>
      <c r="J17" s="3" t="s">
        <v>35</v>
      </c>
      <c r="K17" s="3" t="s">
        <v>35</v>
      </c>
      <c r="L17" s="3" t="s">
        <v>78</v>
      </c>
      <c r="M17" s="3" t="s">
        <v>38</v>
      </c>
      <c r="N17" s="3" t="s">
        <v>11</v>
      </c>
      <c r="O17" s="3" t="s">
        <v>175</v>
      </c>
      <c r="P17" s="3" t="s">
        <v>42</v>
      </c>
      <c r="Q17" s="3" t="s">
        <v>1139</v>
      </c>
      <c r="R17" s="3" t="s">
        <v>1140</v>
      </c>
      <c r="S17" s="3" t="s">
        <v>1141</v>
      </c>
      <c r="T17" s="3" t="s">
        <v>1142</v>
      </c>
      <c r="U17" s="3" t="s">
        <v>1143</v>
      </c>
      <c r="V17" s="3" t="s">
        <v>1144</v>
      </c>
      <c r="W17" s="3" t="s">
        <v>1145</v>
      </c>
      <c r="X17" s="3" t="s">
        <v>1146</v>
      </c>
      <c r="Y17" s="3" t="s">
        <v>1147</v>
      </c>
      <c r="Z17" s="3" t="s">
        <v>1148</v>
      </c>
      <c r="AB17" s="2">
        <f t="shared" si="11"/>
        <v>58</v>
      </c>
      <c r="AC17" s="2">
        <f t="shared" si="12"/>
        <v>52</v>
      </c>
      <c r="AD17" s="2">
        <f t="shared" si="13"/>
        <v>45</v>
      </c>
      <c r="AE17" s="2">
        <f t="shared" si="14"/>
        <v>81</v>
      </c>
      <c r="AF17" s="2">
        <f t="shared" si="15"/>
        <v>41</v>
      </c>
      <c r="AG17" s="2">
        <f t="shared" si="16"/>
        <v>23</v>
      </c>
      <c r="AH17" s="2">
        <f t="shared" si="17"/>
        <v>37</v>
      </c>
      <c r="AI17" s="2">
        <f t="shared" si="18"/>
        <v>31</v>
      </c>
      <c r="AJ17" s="2">
        <f t="shared" si="19"/>
        <v>31</v>
      </c>
      <c r="AK17" s="2">
        <f t="shared" si="20"/>
        <v>38</v>
      </c>
      <c r="AL17" s="2">
        <f t="shared" si="21"/>
        <v>43.7</v>
      </c>
    </row>
    <row r="18" spans="1:38" x14ac:dyDescent="0.25">
      <c r="A18" s="3">
        <v>17</v>
      </c>
      <c r="B18" s="3" t="s">
        <v>103</v>
      </c>
      <c r="C18" s="3" t="s">
        <v>364</v>
      </c>
      <c r="D18" s="3" t="s">
        <v>1129</v>
      </c>
      <c r="E18" s="3" t="s">
        <v>9</v>
      </c>
      <c r="F18" s="3">
        <v>35</v>
      </c>
      <c r="G18" s="3" t="s">
        <v>34</v>
      </c>
      <c r="H18" s="3" t="s">
        <v>10</v>
      </c>
      <c r="I18" s="3">
        <v>8</v>
      </c>
      <c r="J18" s="3" t="s">
        <v>35</v>
      </c>
      <c r="K18" s="3" t="s">
        <v>35</v>
      </c>
      <c r="L18" s="3" t="s">
        <v>57</v>
      </c>
      <c r="M18" s="3" t="s">
        <v>38</v>
      </c>
      <c r="N18" s="3" t="s">
        <v>11</v>
      </c>
      <c r="O18" s="3" t="s">
        <v>175</v>
      </c>
      <c r="P18" s="3" t="s">
        <v>14</v>
      </c>
      <c r="Q18" s="3" t="s">
        <v>892</v>
      </c>
      <c r="R18" s="3" t="s">
        <v>1081</v>
      </c>
      <c r="S18" s="3" t="s">
        <v>1130</v>
      </c>
      <c r="T18" s="3" t="s">
        <v>1131</v>
      </c>
      <c r="U18" s="3" t="s">
        <v>1132</v>
      </c>
      <c r="V18" s="3" t="s">
        <v>1133</v>
      </c>
      <c r="W18" s="3" t="s">
        <v>1134</v>
      </c>
      <c r="X18" s="3" t="s">
        <v>1135</v>
      </c>
      <c r="Y18" s="3" t="s">
        <v>1136</v>
      </c>
      <c r="Z18" s="3" t="s">
        <v>1137</v>
      </c>
      <c r="AB18" s="2">
        <f t="shared" si="11"/>
        <v>13</v>
      </c>
      <c r="AC18" s="2">
        <f t="shared" si="12"/>
        <v>8</v>
      </c>
      <c r="AD18" s="2">
        <f t="shared" si="13"/>
        <v>23</v>
      </c>
      <c r="AE18" s="2">
        <f t="shared" si="14"/>
        <v>22</v>
      </c>
      <c r="AF18" s="2">
        <f t="shared" si="15"/>
        <v>23</v>
      </c>
      <c r="AG18" s="2">
        <f t="shared" si="16"/>
        <v>21</v>
      </c>
      <c r="AH18" s="2">
        <f t="shared" si="17"/>
        <v>28</v>
      </c>
      <c r="AI18" s="2">
        <f t="shared" si="18"/>
        <v>15</v>
      </c>
      <c r="AJ18" s="2">
        <f t="shared" si="19"/>
        <v>31</v>
      </c>
      <c r="AK18" s="2">
        <f t="shared" si="20"/>
        <v>18</v>
      </c>
      <c r="AL18" s="2">
        <f t="shared" si="21"/>
        <v>20.2</v>
      </c>
    </row>
    <row r="19" spans="1:38" x14ac:dyDescent="0.25">
      <c r="A19" s="3">
        <v>18</v>
      </c>
      <c r="B19" s="3" t="s">
        <v>103</v>
      </c>
      <c r="C19" s="3" t="s">
        <v>364</v>
      </c>
      <c r="D19" s="3" t="s">
        <v>787</v>
      </c>
      <c r="E19" s="3" t="s">
        <v>9</v>
      </c>
      <c r="F19" s="3">
        <v>22</v>
      </c>
      <c r="G19" s="3" t="s">
        <v>34</v>
      </c>
      <c r="H19" s="3" t="s">
        <v>10</v>
      </c>
      <c r="I19" s="3">
        <v>12</v>
      </c>
      <c r="J19" s="3" t="s">
        <v>35</v>
      </c>
      <c r="K19" s="3" t="s">
        <v>35</v>
      </c>
      <c r="L19" s="3" t="s">
        <v>78</v>
      </c>
      <c r="M19" s="3" t="s">
        <v>38</v>
      </c>
      <c r="N19" s="3" t="s">
        <v>11</v>
      </c>
      <c r="O19" s="3" t="s">
        <v>175</v>
      </c>
      <c r="P19" s="3" t="s">
        <v>14</v>
      </c>
      <c r="Q19" s="3" t="s">
        <v>788</v>
      </c>
      <c r="R19" s="3" t="s">
        <v>789</v>
      </c>
      <c r="S19" s="3" t="s">
        <v>790</v>
      </c>
      <c r="T19" s="3" t="s">
        <v>791</v>
      </c>
      <c r="U19" s="3" t="s">
        <v>792</v>
      </c>
      <c r="V19" s="3" t="s">
        <v>793</v>
      </c>
      <c r="W19" s="3" t="s">
        <v>794</v>
      </c>
      <c r="X19" s="3" t="s">
        <v>795</v>
      </c>
      <c r="Y19" s="3" t="s">
        <v>796</v>
      </c>
      <c r="Z19" s="3" t="s">
        <v>797</v>
      </c>
      <c r="AB19" s="2">
        <f t="shared" si="11"/>
        <v>24</v>
      </c>
      <c r="AC19" s="2">
        <f t="shared" si="12"/>
        <v>35</v>
      </c>
      <c r="AD19" s="2">
        <f t="shared" si="13"/>
        <v>23</v>
      </c>
      <c r="AE19" s="2">
        <f t="shared" si="14"/>
        <v>20</v>
      </c>
      <c r="AF19" s="2">
        <f t="shared" si="15"/>
        <v>27</v>
      </c>
      <c r="AG19" s="2">
        <f t="shared" si="16"/>
        <v>35</v>
      </c>
      <c r="AH19" s="2">
        <f t="shared" si="17"/>
        <v>32</v>
      </c>
      <c r="AI19" s="2">
        <f t="shared" si="18"/>
        <v>28</v>
      </c>
      <c r="AJ19" s="2">
        <f t="shared" si="19"/>
        <v>10</v>
      </c>
      <c r="AK19" s="2">
        <f t="shared" si="20"/>
        <v>15</v>
      </c>
      <c r="AL19" s="2">
        <f t="shared" si="21"/>
        <v>24.9</v>
      </c>
    </row>
    <row r="20" spans="1:38" ht="30" x14ac:dyDescent="0.25">
      <c r="A20" s="3">
        <v>19</v>
      </c>
      <c r="B20" s="3" t="s">
        <v>103</v>
      </c>
      <c r="C20" s="3" t="s">
        <v>364</v>
      </c>
      <c r="D20" s="3" t="s">
        <v>1301</v>
      </c>
      <c r="E20" s="3" t="s">
        <v>77</v>
      </c>
      <c r="F20" s="3">
        <v>29</v>
      </c>
      <c r="G20" s="3" t="s">
        <v>34</v>
      </c>
      <c r="H20" s="3" t="s">
        <v>10</v>
      </c>
      <c r="I20" s="3">
        <v>12</v>
      </c>
      <c r="J20" s="3" t="s">
        <v>35</v>
      </c>
      <c r="K20" s="3" t="s">
        <v>35</v>
      </c>
      <c r="L20" s="3" t="s">
        <v>78</v>
      </c>
      <c r="M20" s="3" t="s">
        <v>163</v>
      </c>
      <c r="N20" s="3" t="s">
        <v>11</v>
      </c>
      <c r="O20" s="3" t="s">
        <v>45</v>
      </c>
      <c r="P20" s="3" t="s">
        <v>42</v>
      </c>
      <c r="Q20" s="3" t="s">
        <v>1302</v>
      </c>
      <c r="R20" s="3" t="s">
        <v>1303</v>
      </c>
      <c r="S20" s="3" t="s">
        <v>1304</v>
      </c>
      <c r="T20" s="3" t="s">
        <v>1305</v>
      </c>
      <c r="U20" s="3" t="s">
        <v>1306</v>
      </c>
      <c r="V20" s="3" t="s">
        <v>1307</v>
      </c>
      <c r="W20" s="3" t="s">
        <v>1308</v>
      </c>
      <c r="X20" s="3" t="s">
        <v>1309</v>
      </c>
      <c r="Y20" s="3" t="s">
        <v>1310</v>
      </c>
      <c r="Z20" s="3" t="s">
        <v>1311</v>
      </c>
      <c r="AB20" s="2">
        <f t="shared" si="11"/>
        <v>54</v>
      </c>
      <c r="AC20" s="2">
        <f t="shared" si="12"/>
        <v>25</v>
      </c>
      <c r="AD20" s="2">
        <f t="shared" si="13"/>
        <v>34</v>
      </c>
      <c r="AE20" s="2">
        <f t="shared" si="14"/>
        <v>45</v>
      </c>
      <c r="AF20" s="2">
        <f t="shared" si="15"/>
        <v>33</v>
      </c>
      <c r="AG20" s="2">
        <f t="shared" si="16"/>
        <v>37</v>
      </c>
      <c r="AH20" s="2">
        <f t="shared" si="17"/>
        <v>37</v>
      </c>
      <c r="AI20" s="2">
        <f t="shared" si="18"/>
        <v>46</v>
      </c>
      <c r="AJ20" s="2">
        <f t="shared" si="19"/>
        <v>23</v>
      </c>
      <c r="AK20" s="2">
        <f t="shared" si="20"/>
        <v>39</v>
      </c>
      <c r="AL20" s="2">
        <f t="shared" si="21"/>
        <v>37.299999999999997</v>
      </c>
    </row>
    <row r="21" spans="1:38" ht="30" x14ac:dyDescent="0.25">
      <c r="A21" s="3">
        <v>20</v>
      </c>
      <c r="B21" s="3" t="s">
        <v>103</v>
      </c>
      <c r="C21" s="3" t="s">
        <v>364</v>
      </c>
      <c r="D21" s="3" t="s">
        <v>556</v>
      </c>
      <c r="E21" s="3" t="s">
        <v>77</v>
      </c>
      <c r="F21" s="3">
        <v>30</v>
      </c>
      <c r="G21" s="3" t="s">
        <v>34</v>
      </c>
      <c r="H21" s="3" t="s">
        <v>10</v>
      </c>
      <c r="I21" s="3">
        <v>12</v>
      </c>
      <c r="J21" s="3" t="s">
        <v>35</v>
      </c>
      <c r="K21" s="3" t="s">
        <v>35</v>
      </c>
      <c r="L21" s="3" t="s">
        <v>78</v>
      </c>
      <c r="M21" s="3" t="s">
        <v>163</v>
      </c>
      <c r="N21" s="3" t="s">
        <v>11</v>
      </c>
      <c r="O21" s="3" t="s">
        <v>557</v>
      </c>
      <c r="P21" s="3" t="s">
        <v>42</v>
      </c>
      <c r="Q21" s="3" t="s">
        <v>558</v>
      </c>
      <c r="R21" s="3" t="s">
        <v>559</v>
      </c>
      <c r="S21" s="3" t="s">
        <v>560</v>
      </c>
      <c r="T21" s="3" t="s">
        <v>561</v>
      </c>
      <c r="U21" s="3" t="s">
        <v>562</v>
      </c>
      <c r="V21" s="3" t="s">
        <v>563</v>
      </c>
      <c r="W21" s="3" t="s">
        <v>564</v>
      </c>
      <c r="X21" s="3" t="s">
        <v>565</v>
      </c>
      <c r="Y21" s="3" t="s">
        <v>566</v>
      </c>
      <c r="Z21" s="3" t="s">
        <v>567</v>
      </c>
      <c r="AB21" s="2">
        <f t="shared" si="11"/>
        <v>51</v>
      </c>
      <c r="AC21" s="2">
        <f t="shared" si="12"/>
        <v>55</v>
      </c>
      <c r="AD21" s="2">
        <f t="shared" si="13"/>
        <v>23</v>
      </c>
      <c r="AE21" s="2">
        <f t="shared" si="14"/>
        <v>19</v>
      </c>
      <c r="AF21" s="2">
        <f t="shared" si="15"/>
        <v>30</v>
      </c>
      <c r="AG21" s="2">
        <f t="shared" si="16"/>
        <v>30</v>
      </c>
      <c r="AH21" s="2">
        <f t="shared" si="17"/>
        <v>80</v>
      </c>
      <c r="AI21" s="2">
        <f t="shared" si="18"/>
        <v>27</v>
      </c>
      <c r="AJ21" s="2">
        <f t="shared" si="19"/>
        <v>56</v>
      </c>
      <c r="AK21" s="2">
        <f t="shared" si="20"/>
        <v>27</v>
      </c>
      <c r="AL21" s="2">
        <f t="shared" si="21"/>
        <v>39.799999999999997</v>
      </c>
    </row>
    <row r="22" spans="1:38" ht="30" x14ac:dyDescent="0.25">
      <c r="A22" s="3">
        <v>21</v>
      </c>
      <c r="B22" s="3" t="s">
        <v>103</v>
      </c>
      <c r="C22" s="3" t="s">
        <v>364</v>
      </c>
      <c r="D22" s="3" t="s">
        <v>480</v>
      </c>
      <c r="E22" s="3" t="s">
        <v>77</v>
      </c>
      <c r="F22" s="3">
        <v>35</v>
      </c>
      <c r="G22" s="3" t="s">
        <v>34</v>
      </c>
      <c r="H22" s="3" t="s">
        <v>10</v>
      </c>
      <c r="I22" s="3">
        <v>12</v>
      </c>
      <c r="J22" s="3" t="s">
        <v>35</v>
      </c>
      <c r="K22" s="3" t="s">
        <v>35</v>
      </c>
      <c r="L22" s="3" t="s">
        <v>78</v>
      </c>
      <c r="M22" s="3" t="s">
        <v>38</v>
      </c>
      <c r="N22" s="3" t="s">
        <v>11</v>
      </c>
      <c r="O22" s="3" t="s">
        <v>175</v>
      </c>
      <c r="P22" s="3" t="s">
        <v>42</v>
      </c>
      <c r="Q22" s="3" t="s">
        <v>481</v>
      </c>
      <c r="R22" s="3" t="s">
        <v>482</v>
      </c>
      <c r="S22" s="3" t="s">
        <v>483</v>
      </c>
      <c r="T22" s="3" t="s">
        <v>484</v>
      </c>
      <c r="U22" s="3" t="s">
        <v>485</v>
      </c>
      <c r="V22" s="3" t="s">
        <v>486</v>
      </c>
      <c r="W22" s="3" t="s">
        <v>487</v>
      </c>
      <c r="X22" s="3" t="s">
        <v>488</v>
      </c>
      <c r="Y22" s="3" t="s">
        <v>489</v>
      </c>
      <c r="Z22" s="3" t="s">
        <v>490</v>
      </c>
      <c r="AB22" s="2">
        <f t="shared" si="11"/>
        <v>51</v>
      </c>
      <c r="AC22" s="2">
        <f t="shared" si="12"/>
        <v>64</v>
      </c>
      <c r="AD22" s="2">
        <f t="shared" si="13"/>
        <v>60</v>
      </c>
      <c r="AE22" s="2">
        <f t="shared" si="14"/>
        <v>49</v>
      </c>
      <c r="AF22" s="2">
        <f t="shared" si="15"/>
        <v>44</v>
      </c>
      <c r="AG22" s="2">
        <f t="shared" si="16"/>
        <v>33</v>
      </c>
      <c r="AH22" s="2">
        <f t="shared" si="17"/>
        <v>30</v>
      </c>
      <c r="AI22" s="2">
        <f t="shared" si="18"/>
        <v>23</v>
      </c>
      <c r="AJ22" s="2">
        <f t="shared" si="19"/>
        <v>44</v>
      </c>
      <c r="AK22" s="2">
        <f t="shared" si="20"/>
        <v>50</v>
      </c>
      <c r="AL22" s="2">
        <f t="shared" si="21"/>
        <v>44.8</v>
      </c>
    </row>
    <row r="23" spans="1:38" ht="30" x14ac:dyDescent="0.25">
      <c r="A23" s="3">
        <v>22</v>
      </c>
      <c r="B23" s="3" t="s">
        <v>103</v>
      </c>
      <c r="C23" s="3" t="s">
        <v>364</v>
      </c>
      <c r="D23" s="3" t="s">
        <v>1179</v>
      </c>
      <c r="E23" s="3" t="s">
        <v>77</v>
      </c>
      <c r="F23" s="3">
        <v>32</v>
      </c>
      <c r="G23" s="3" t="s">
        <v>34</v>
      </c>
      <c r="H23" s="3" t="s">
        <v>10</v>
      </c>
      <c r="I23" s="3">
        <v>10</v>
      </c>
      <c r="J23" s="3" t="s">
        <v>35</v>
      </c>
      <c r="K23" s="3" t="s">
        <v>35</v>
      </c>
      <c r="L23" s="3" t="s">
        <v>78</v>
      </c>
      <c r="M23" s="3" t="s">
        <v>163</v>
      </c>
      <c r="N23" s="3" t="s">
        <v>11</v>
      </c>
      <c r="O23" s="3" t="s">
        <v>140</v>
      </c>
      <c r="P23" s="3" t="s">
        <v>42</v>
      </c>
      <c r="Q23" s="3" t="s">
        <v>1180</v>
      </c>
      <c r="R23" s="3" t="s">
        <v>1181</v>
      </c>
      <c r="S23" s="3" t="s">
        <v>1182</v>
      </c>
      <c r="T23" s="3" t="s">
        <v>1183</v>
      </c>
      <c r="U23" s="3" t="s">
        <v>1184</v>
      </c>
      <c r="V23" s="3" t="s">
        <v>1185</v>
      </c>
      <c r="W23" s="3" t="s">
        <v>1186</v>
      </c>
      <c r="X23" s="3" t="s">
        <v>1187</v>
      </c>
      <c r="Y23" s="3" t="s">
        <v>1188</v>
      </c>
      <c r="Z23" s="3" t="s">
        <v>1189</v>
      </c>
      <c r="AB23" s="2">
        <f t="shared" si="11"/>
        <v>32</v>
      </c>
      <c r="AC23" s="2">
        <f t="shared" si="12"/>
        <v>44</v>
      </c>
      <c r="AD23" s="2">
        <f t="shared" si="13"/>
        <v>43</v>
      </c>
      <c r="AE23" s="2">
        <f t="shared" si="14"/>
        <v>39</v>
      </c>
      <c r="AF23" s="2">
        <f t="shared" si="15"/>
        <v>34</v>
      </c>
      <c r="AG23" s="2">
        <f t="shared" si="16"/>
        <v>30</v>
      </c>
      <c r="AH23" s="2">
        <f t="shared" si="17"/>
        <v>28</v>
      </c>
      <c r="AI23" s="2">
        <f t="shared" si="18"/>
        <v>14</v>
      </c>
      <c r="AJ23" s="2">
        <f t="shared" si="19"/>
        <v>24</v>
      </c>
      <c r="AK23" s="2">
        <f t="shared" si="20"/>
        <v>40</v>
      </c>
      <c r="AL23" s="2">
        <f t="shared" si="21"/>
        <v>32.799999999999997</v>
      </c>
    </row>
    <row r="24" spans="1:38" x14ac:dyDescent="0.25">
      <c r="A24" s="3">
        <v>23</v>
      </c>
      <c r="B24" s="3" t="s">
        <v>103</v>
      </c>
      <c r="C24" s="3" t="s">
        <v>364</v>
      </c>
      <c r="D24" s="3" t="s">
        <v>1256</v>
      </c>
      <c r="E24" s="3" t="s">
        <v>77</v>
      </c>
      <c r="F24" s="3">
        <v>20</v>
      </c>
      <c r="G24" s="3" t="s">
        <v>34</v>
      </c>
      <c r="H24" s="3" t="s">
        <v>10</v>
      </c>
      <c r="I24" s="3">
        <v>8</v>
      </c>
      <c r="J24" s="3" t="s">
        <v>35</v>
      </c>
      <c r="K24" s="3" t="s">
        <v>35</v>
      </c>
      <c r="L24" s="3" t="s">
        <v>78</v>
      </c>
      <c r="M24" s="3" t="s">
        <v>38</v>
      </c>
      <c r="N24" s="3" t="s">
        <v>11</v>
      </c>
      <c r="O24" s="3" t="s">
        <v>175</v>
      </c>
      <c r="P24" s="3" t="s">
        <v>14</v>
      </c>
      <c r="Q24" s="3" t="s">
        <v>1257</v>
      </c>
      <c r="R24" s="3" t="s">
        <v>1258</v>
      </c>
      <c r="S24" s="3" t="s">
        <v>1259</v>
      </c>
      <c r="T24" s="3" t="s">
        <v>739</v>
      </c>
      <c r="U24" s="3" t="s">
        <v>1260</v>
      </c>
      <c r="V24" s="3" t="s">
        <v>1261</v>
      </c>
      <c r="W24" s="3" t="s">
        <v>1262</v>
      </c>
      <c r="X24" s="3" t="s">
        <v>1263</v>
      </c>
      <c r="Y24" s="3" t="s">
        <v>1264</v>
      </c>
      <c r="Z24" s="3" t="s">
        <v>1265</v>
      </c>
      <c r="AB24" s="2">
        <f t="shared" si="11"/>
        <v>13</v>
      </c>
      <c r="AC24" s="2">
        <f t="shared" si="12"/>
        <v>10</v>
      </c>
      <c r="AD24" s="2">
        <f t="shared" si="13"/>
        <v>24</v>
      </c>
      <c r="AE24" s="2">
        <f t="shared" si="14"/>
        <v>29</v>
      </c>
      <c r="AF24" s="2">
        <f t="shared" si="15"/>
        <v>26</v>
      </c>
      <c r="AG24" s="2">
        <f t="shared" si="16"/>
        <v>30</v>
      </c>
      <c r="AH24" s="2">
        <f t="shared" si="17"/>
        <v>33</v>
      </c>
      <c r="AI24" s="2">
        <f t="shared" si="18"/>
        <v>31</v>
      </c>
      <c r="AJ24" s="2">
        <f t="shared" si="19"/>
        <v>31</v>
      </c>
      <c r="AK24" s="2">
        <f t="shared" si="20"/>
        <v>22</v>
      </c>
      <c r="AL24" s="2">
        <f t="shared" si="21"/>
        <v>24.9</v>
      </c>
    </row>
    <row r="25" spans="1:38" ht="30" x14ac:dyDescent="0.25">
      <c r="A25" s="3">
        <v>24</v>
      </c>
      <c r="B25" s="3" t="s">
        <v>103</v>
      </c>
      <c r="C25" s="3" t="s">
        <v>364</v>
      </c>
      <c r="D25" s="3" t="s">
        <v>831</v>
      </c>
      <c r="E25" s="3" t="s">
        <v>9</v>
      </c>
      <c r="F25" s="3">
        <v>28</v>
      </c>
      <c r="G25" s="3" t="s">
        <v>34</v>
      </c>
      <c r="H25" s="3" t="s">
        <v>10</v>
      </c>
      <c r="I25" s="3">
        <v>8</v>
      </c>
      <c r="J25" s="3" t="s">
        <v>35</v>
      </c>
      <c r="K25" s="3" t="s">
        <v>35</v>
      </c>
      <c r="L25" s="3" t="s">
        <v>40</v>
      </c>
      <c r="M25" s="3" t="s">
        <v>832</v>
      </c>
      <c r="N25" s="3" t="s">
        <v>11</v>
      </c>
      <c r="O25" s="3" t="s">
        <v>175</v>
      </c>
      <c r="P25" s="3" t="s">
        <v>42</v>
      </c>
      <c r="Q25" s="3" t="s">
        <v>833</v>
      </c>
      <c r="R25" s="3" t="s">
        <v>834</v>
      </c>
      <c r="S25" s="3" t="s">
        <v>835</v>
      </c>
      <c r="T25" s="3" t="s">
        <v>836</v>
      </c>
      <c r="U25" s="3" t="s">
        <v>837</v>
      </c>
      <c r="V25" s="3" t="s">
        <v>838</v>
      </c>
      <c r="W25" s="3" t="s">
        <v>839</v>
      </c>
      <c r="X25" s="3" t="s">
        <v>840</v>
      </c>
      <c r="Y25" s="3" t="s">
        <v>841</v>
      </c>
      <c r="Z25" s="3" t="s">
        <v>842</v>
      </c>
      <c r="AB25" s="2">
        <f t="shared" si="11"/>
        <v>40</v>
      </c>
      <c r="AC25" s="2">
        <f t="shared" si="12"/>
        <v>32</v>
      </c>
      <c r="AD25" s="2">
        <f t="shared" si="13"/>
        <v>29</v>
      </c>
      <c r="AE25" s="2">
        <f t="shared" si="14"/>
        <v>43</v>
      </c>
      <c r="AF25" s="2">
        <f t="shared" si="15"/>
        <v>46</v>
      </c>
      <c r="AG25" s="2">
        <f t="shared" si="16"/>
        <v>49</v>
      </c>
      <c r="AH25" s="2">
        <f t="shared" si="17"/>
        <v>23</v>
      </c>
      <c r="AI25" s="2">
        <f t="shared" si="18"/>
        <v>25</v>
      </c>
      <c r="AJ25" s="2">
        <f t="shared" si="19"/>
        <v>27</v>
      </c>
      <c r="AK25" s="2">
        <f t="shared" si="20"/>
        <v>30</v>
      </c>
      <c r="AL25" s="2">
        <f t="shared" si="21"/>
        <v>34.4</v>
      </c>
    </row>
    <row r="26" spans="1:38" ht="30" x14ac:dyDescent="0.25">
      <c r="A26" s="3">
        <v>25</v>
      </c>
      <c r="B26" s="3" t="s">
        <v>103</v>
      </c>
      <c r="C26" s="3" t="s">
        <v>364</v>
      </c>
      <c r="D26" s="3" t="s">
        <v>1168</v>
      </c>
      <c r="E26" s="3" t="s">
        <v>77</v>
      </c>
      <c r="F26" s="3">
        <v>25</v>
      </c>
      <c r="G26" s="3" t="s">
        <v>34</v>
      </c>
      <c r="H26" s="3" t="s">
        <v>10</v>
      </c>
      <c r="I26" s="3">
        <v>12</v>
      </c>
      <c r="J26" s="3" t="s">
        <v>35</v>
      </c>
      <c r="K26" s="3" t="s">
        <v>35</v>
      </c>
      <c r="L26" s="3" t="s">
        <v>78</v>
      </c>
      <c r="M26" s="3" t="s">
        <v>163</v>
      </c>
      <c r="N26" s="3" t="s">
        <v>11</v>
      </c>
      <c r="O26" s="3" t="s">
        <v>45</v>
      </c>
      <c r="P26" s="3" t="s">
        <v>42</v>
      </c>
      <c r="Q26" s="3" t="s">
        <v>1169</v>
      </c>
      <c r="R26" s="3" t="s">
        <v>1170</v>
      </c>
      <c r="S26" s="3" t="s">
        <v>1171</v>
      </c>
      <c r="T26" s="3" t="s">
        <v>1172</v>
      </c>
      <c r="U26" s="3" t="s">
        <v>1173</v>
      </c>
      <c r="V26" s="3" t="s">
        <v>1174</v>
      </c>
      <c r="W26" s="3" t="s">
        <v>1175</v>
      </c>
      <c r="X26" s="3" t="s">
        <v>1176</v>
      </c>
      <c r="Y26" s="3" t="s">
        <v>1177</v>
      </c>
      <c r="Z26" s="3" t="s">
        <v>1178</v>
      </c>
      <c r="AB26" s="2">
        <f t="shared" si="11"/>
        <v>26</v>
      </c>
      <c r="AC26" s="2">
        <f t="shared" si="12"/>
        <v>38</v>
      </c>
      <c r="AD26" s="2">
        <f t="shared" si="13"/>
        <v>42</v>
      </c>
      <c r="AE26" s="2">
        <f t="shared" si="14"/>
        <v>28</v>
      </c>
      <c r="AF26" s="2">
        <f t="shared" si="15"/>
        <v>33</v>
      </c>
      <c r="AG26" s="2">
        <f t="shared" si="16"/>
        <v>25</v>
      </c>
      <c r="AH26" s="2">
        <f t="shared" si="17"/>
        <v>37</v>
      </c>
      <c r="AI26" s="2">
        <f t="shared" si="18"/>
        <v>32</v>
      </c>
      <c r="AJ26" s="2">
        <f t="shared" si="19"/>
        <v>33</v>
      </c>
      <c r="AK26" s="2">
        <f t="shared" si="20"/>
        <v>23</v>
      </c>
      <c r="AL26" s="2">
        <f t="shared" si="21"/>
        <v>31.7</v>
      </c>
    </row>
    <row r="27" spans="1:38" ht="30" x14ac:dyDescent="0.25">
      <c r="A27" s="3">
        <v>26</v>
      </c>
      <c r="B27" s="3" t="s">
        <v>103</v>
      </c>
      <c r="C27" s="3" t="s">
        <v>364</v>
      </c>
      <c r="D27" s="3" t="s">
        <v>590</v>
      </c>
      <c r="E27" s="3" t="s">
        <v>9</v>
      </c>
      <c r="F27" s="3">
        <v>48</v>
      </c>
      <c r="G27" s="3" t="s">
        <v>34</v>
      </c>
      <c r="H27" s="3" t="s">
        <v>10</v>
      </c>
      <c r="I27" s="3">
        <v>10</v>
      </c>
      <c r="J27" s="3" t="s">
        <v>35</v>
      </c>
      <c r="K27" s="3" t="s">
        <v>35</v>
      </c>
      <c r="L27" s="3" t="s">
        <v>78</v>
      </c>
      <c r="M27" s="3" t="s">
        <v>163</v>
      </c>
      <c r="N27" s="3" t="s">
        <v>11</v>
      </c>
      <c r="O27" s="3" t="s">
        <v>140</v>
      </c>
      <c r="P27" s="3" t="s">
        <v>14</v>
      </c>
      <c r="Q27" s="3" t="s">
        <v>591</v>
      </c>
      <c r="R27" s="3" t="s">
        <v>592</v>
      </c>
      <c r="S27" s="3" t="s">
        <v>593</v>
      </c>
      <c r="T27" s="3" t="s">
        <v>594</v>
      </c>
      <c r="U27" s="3" t="s">
        <v>595</v>
      </c>
      <c r="V27" s="3" t="s">
        <v>596</v>
      </c>
      <c r="W27" s="3" t="s">
        <v>597</v>
      </c>
      <c r="X27" s="3" t="s">
        <v>598</v>
      </c>
      <c r="Y27" s="3" t="s">
        <v>599</v>
      </c>
      <c r="Z27" s="3" t="s">
        <v>600</v>
      </c>
      <c r="AB27" s="2">
        <f t="shared" si="11"/>
        <v>42</v>
      </c>
      <c r="AC27" s="2">
        <f t="shared" si="12"/>
        <v>39</v>
      </c>
      <c r="AD27" s="2">
        <f t="shared" si="13"/>
        <v>51</v>
      </c>
      <c r="AE27" s="2">
        <f t="shared" si="14"/>
        <v>61</v>
      </c>
      <c r="AF27" s="2">
        <f t="shared" si="15"/>
        <v>26</v>
      </c>
      <c r="AG27" s="2">
        <f t="shared" si="16"/>
        <v>78</v>
      </c>
      <c r="AH27" s="2">
        <f t="shared" si="17"/>
        <v>31</v>
      </c>
      <c r="AI27" s="2">
        <f t="shared" si="18"/>
        <v>49</v>
      </c>
      <c r="AJ27" s="2">
        <f t="shared" si="19"/>
        <v>24</v>
      </c>
      <c r="AK27" s="2">
        <f t="shared" si="20"/>
        <v>60</v>
      </c>
      <c r="AL27" s="2">
        <f t="shared" si="21"/>
        <v>46.1</v>
      </c>
    </row>
    <row r="28" spans="1:38" x14ac:dyDescent="0.25">
      <c r="A28" s="3">
        <v>27</v>
      </c>
      <c r="B28" s="3" t="s">
        <v>103</v>
      </c>
      <c r="C28" s="3" t="s">
        <v>364</v>
      </c>
      <c r="D28" s="3" t="s">
        <v>658</v>
      </c>
      <c r="E28" s="3" t="s">
        <v>9</v>
      </c>
      <c r="F28" s="3">
        <v>50</v>
      </c>
      <c r="G28" s="3" t="s">
        <v>34</v>
      </c>
      <c r="H28" s="3" t="s">
        <v>10</v>
      </c>
      <c r="I28" s="3">
        <v>5</v>
      </c>
      <c r="J28" s="3" t="s">
        <v>35</v>
      </c>
      <c r="K28" s="3" t="s">
        <v>35</v>
      </c>
      <c r="L28" s="3" t="s">
        <v>57</v>
      </c>
      <c r="M28" s="3" t="s">
        <v>38</v>
      </c>
      <c r="N28" s="3" t="s">
        <v>11</v>
      </c>
      <c r="O28" s="3" t="s">
        <v>175</v>
      </c>
      <c r="P28" s="3" t="s">
        <v>14</v>
      </c>
      <c r="Q28" s="3" t="s">
        <v>659</v>
      </c>
      <c r="R28" s="3" t="s">
        <v>660</v>
      </c>
      <c r="S28" s="3" t="s">
        <v>661</v>
      </c>
      <c r="T28" s="3" t="s">
        <v>662</v>
      </c>
      <c r="U28" s="3" t="s">
        <v>663</v>
      </c>
      <c r="V28" s="3" t="s">
        <v>664</v>
      </c>
      <c r="W28" s="3" t="s">
        <v>665</v>
      </c>
      <c r="X28" s="3" t="s">
        <v>666</v>
      </c>
      <c r="Y28" s="3" t="s">
        <v>667</v>
      </c>
      <c r="Z28" s="3" t="s">
        <v>668</v>
      </c>
      <c r="AB28" s="2">
        <f t="shared" si="11"/>
        <v>31</v>
      </c>
      <c r="AC28" s="2">
        <f t="shared" si="12"/>
        <v>35</v>
      </c>
      <c r="AD28" s="2">
        <f t="shared" si="13"/>
        <v>46</v>
      </c>
      <c r="AE28" s="2">
        <f t="shared" si="14"/>
        <v>38</v>
      </c>
      <c r="AF28" s="2">
        <f t="shared" si="15"/>
        <v>43</v>
      </c>
      <c r="AG28" s="2">
        <f t="shared" si="16"/>
        <v>32</v>
      </c>
      <c r="AH28" s="2">
        <f t="shared" si="17"/>
        <v>37</v>
      </c>
      <c r="AI28" s="2">
        <f t="shared" si="18"/>
        <v>41</v>
      </c>
      <c r="AJ28" s="2">
        <f t="shared" si="19"/>
        <v>41</v>
      </c>
      <c r="AK28" s="2">
        <f t="shared" si="20"/>
        <v>27</v>
      </c>
      <c r="AL28" s="2">
        <f t="shared" si="21"/>
        <v>37.1</v>
      </c>
    </row>
    <row r="29" spans="1:38" ht="30" x14ac:dyDescent="0.25">
      <c r="A29" s="3">
        <v>28</v>
      </c>
      <c r="B29" s="3" t="s">
        <v>103</v>
      </c>
      <c r="C29" s="3" t="s">
        <v>364</v>
      </c>
      <c r="D29" s="3" t="s">
        <v>408</v>
      </c>
      <c r="E29" s="3" t="s">
        <v>77</v>
      </c>
      <c r="F29" s="3">
        <v>40</v>
      </c>
      <c r="G29" s="3" t="s">
        <v>34</v>
      </c>
      <c r="H29" s="3" t="s">
        <v>10</v>
      </c>
      <c r="I29" s="3">
        <v>0</v>
      </c>
      <c r="J29" s="3" t="s">
        <v>35</v>
      </c>
      <c r="K29" s="3" t="s">
        <v>35</v>
      </c>
      <c r="L29" s="3" t="s">
        <v>78</v>
      </c>
      <c r="M29" s="3" t="s">
        <v>12</v>
      </c>
      <c r="N29" s="3" t="s">
        <v>11</v>
      </c>
      <c r="O29" s="3" t="s">
        <v>45</v>
      </c>
      <c r="P29" s="3" t="s">
        <v>14</v>
      </c>
      <c r="Q29" s="3" t="s">
        <v>409</v>
      </c>
      <c r="R29" s="3" t="s">
        <v>410</v>
      </c>
      <c r="S29" s="3" t="s">
        <v>411</v>
      </c>
      <c r="T29" s="3" t="s">
        <v>412</v>
      </c>
      <c r="U29" s="3" t="s">
        <v>413</v>
      </c>
      <c r="V29" s="3" t="s">
        <v>414</v>
      </c>
      <c r="W29" s="3" t="s">
        <v>415</v>
      </c>
      <c r="X29" s="3" t="s">
        <v>416</v>
      </c>
      <c r="Y29" s="3" t="s">
        <v>417</v>
      </c>
      <c r="Z29" s="3" t="s">
        <v>418</v>
      </c>
      <c r="AB29" s="2">
        <f t="shared" si="11"/>
        <v>52</v>
      </c>
      <c r="AC29" s="2">
        <f t="shared" si="12"/>
        <v>66</v>
      </c>
      <c r="AD29" s="2">
        <f t="shared" si="13"/>
        <v>36</v>
      </c>
      <c r="AE29" s="2">
        <f t="shared" si="14"/>
        <v>59</v>
      </c>
      <c r="AF29" s="2">
        <f t="shared" si="15"/>
        <v>74</v>
      </c>
      <c r="AG29" s="2">
        <f t="shared" si="16"/>
        <v>39</v>
      </c>
      <c r="AH29" s="2">
        <f t="shared" si="17"/>
        <v>32</v>
      </c>
      <c r="AI29" s="2">
        <f t="shared" si="18"/>
        <v>41</v>
      </c>
      <c r="AJ29" s="2">
        <f t="shared" si="19"/>
        <v>44</v>
      </c>
      <c r="AK29" s="2">
        <f t="shared" si="20"/>
        <v>46</v>
      </c>
      <c r="AL29" s="2">
        <f t="shared" si="21"/>
        <v>48.9</v>
      </c>
    </row>
    <row r="30" spans="1:38" x14ac:dyDescent="0.25">
      <c r="A30" s="3">
        <v>29</v>
      </c>
      <c r="B30" s="3" t="s">
        <v>103</v>
      </c>
      <c r="C30" s="3" t="s">
        <v>364</v>
      </c>
      <c r="D30" s="3" t="s">
        <v>1190</v>
      </c>
      <c r="E30" s="3" t="s">
        <v>9</v>
      </c>
      <c r="F30" s="3">
        <v>48</v>
      </c>
      <c r="G30" s="3" t="s">
        <v>34</v>
      </c>
      <c r="H30" s="3" t="s">
        <v>10</v>
      </c>
      <c r="I30" s="3">
        <v>12</v>
      </c>
      <c r="J30" s="3" t="s">
        <v>35</v>
      </c>
      <c r="K30" s="3" t="s">
        <v>35</v>
      </c>
      <c r="L30" s="3" t="s">
        <v>78</v>
      </c>
      <c r="M30" s="3" t="s">
        <v>899</v>
      </c>
      <c r="N30" s="3" t="s">
        <v>11</v>
      </c>
      <c r="O30" s="3" t="s">
        <v>175</v>
      </c>
      <c r="P30" s="3" t="s">
        <v>42</v>
      </c>
      <c r="Q30" s="3" t="s">
        <v>1192</v>
      </c>
      <c r="R30" s="3" t="s">
        <v>1193</v>
      </c>
      <c r="S30" s="3" t="s">
        <v>1194</v>
      </c>
      <c r="T30" s="3" t="s">
        <v>1195</v>
      </c>
      <c r="U30" s="3" t="s">
        <v>1196</v>
      </c>
      <c r="V30" s="3" t="s">
        <v>1197</v>
      </c>
      <c r="W30" s="3" t="s">
        <v>1198</v>
      </c>
      <c r="X30" s="3" t="s">
        <v>1199</v>
      </c>
      <c r="Y30" s="3" t="s">
        <v>1200</v>
      </c>
      <c r="Z30" s="3" t="s">
        <v>1201</v>
      </c>
      <c r="AB30" s="2">
        <f t="shared" si="11"/>
        <v>34</v>
      </c>
      <c r="AC30" s="2">
        <f t="shared" si="12"/>
        <v>27</v>
      </c>
      <c r="AD30" s="2">
        <f t="shared" si="13"/>
        <v>19</v>
      </c>
      <c r="AE30" s="2">
        <f t="shared" si="14"/>
        <v>19</v>
      </c>
      <c r="AF30" s="2">
        <f t="shared" si="15"/>
        <v>17</v>
      </c>
      <c r="AG30" s="2">
        <f t="shared" si="16"/>
        <v>10</v>
      </c>
      <c r="AH30" s="2">
        <f t="shared" si="17"/>
        <v>24</v>
      </c>
      <c r="AI30" s="2">
        <f t="shared" si="18"/>
        <v>23</v>
      </c>
      <c r="AJ30" s="2">
        <f t="shared" si="19"/>
        <v>21</v>
      </c>
      <c r="AK30" s="2">
        <f t="shared" si="20"/>
        <v>23</v>
      </c>
      <c r="AL30" s="2">
        <f t="shared" si="21"/>
        <v>21.7</v>
      </c>
    </row>
    <row r="31" spans="1:38" ht="30" x14ac:dyDescent="0.25">
      <c r="A31" s="3">
        <v>30</v>
      </c>
      <c r="B31" s="3" t="s">
        <v>103</v>
      </c>
      <c r="C31" s="3" t="s">
        <v>104</v>
      </c>
      <c r="D31" s="3" t="s">
        <v>353</v>
      </c>
      <c r="E31" s="3" t="s">
        <v>77</v>
      </c>
      <c r="F31" s="3">
        <v>41</v>
      </c>
      <c r="G31" s="3" t="s">
        <v>34</v>
      </c>
      <c r="H31" s="3" t="s">
        <v>10</v>
      </c>
      <c r="I31" s="3">
        <v>12</v>
      </c>
      <c r="J31" s="3" t="s">
        <v>35</v>
      </c>
      <c r="K31" s="3" t="s">
        <v>35</v>
      </c>
      <c r="L31" s="3" t="s">
        <v>57</v>
      </c>
      <c r="M31" s="3" t="s">
        <v>296</v>
      </c>
      <c r="N31" s="3" t="s">
        <v>35</v>
      </c>
      <c r="O31" s="3" t="s">
        <v>45</v>
      </c>
      <c r="P31" s="3" t="s">
        <v>42</v>
      </c>
      <c r="Q31" s="3" t="s">
        <v>354</v>
      </c>
      <c r="R31" s="3" t="s">
        <v>355</v>
      </c>
      <c r="S31" s="3" t="s">
        <v>356</v>
      </c>
      <c r="T31" s="3" t="s">
        <v>357</v>
      </c>
      <c r="U31" s="3" t="s">
        <v>358</v>
      </c>
      <c r="V31" s="3" t="s">
        <v>359</v>
      </c>
      <c r="W31" s="3" t="s">
        <v>360</v>
      </c>
      <c r="X31" s="3" t="s">
        <v>361</v>
      </c>
      <c r="Y31" s="3" t="s">
        <v>362</v>
      </c>
      <c r="Z31" s="3" t="s">
        <v>363</v>
      </c>
      <c r="AB31" s="2">
        <f t="shared" si="11"/>
        <v>37</v>
      </c>
      <c r="AC31" s="2">
        <f t="shared" si="12"/>
        <v>39</v>
      </c>
      <c r="AD31" s="2">
        <f t="shared" si="13"/>
        <v>29</v>
      </c>
      <c r="AE31" s="2">
        <f t="shared" si="14"/>
        <v>43</v>
      </c>
      <c r="AF31" s="2">
        <f t="shared" si="15"/>
        <v>51</v>
      </c>
      <c r="AG31" s="2">
        <f t="shared" si="16"/>
        <v>39</v>
      </c>
      <c r="AH31" s="2">
        <f t="shared" si="17"/>
        <v>63</v>
      </c>
      <c r="AI31" s="2">
        <f t="shared" si="18"/>
        <v>57</v>
      </c>
      <c r="AJ31" s="2">
        <f t="shared" si="19"/>
        <v>31</v>
      </c>
      <c r="AK31" s="2">
        <f t="shared" si="20"/>
        <v>34</v>
      </c>
      <c r="AL31" s="2">
        <f t="shared" si="21"/>
        <v>42.3</v>
      </c>
    </row>
    <row r="32" spans="1:38" x14ac:dyDescent="0.25">
      <c r="A32" s="3">
        <v>31</v>
      </c>
      <c r="B32" s="3" t="s">
        <v>103</v>
      </c>
      <c r="C32" s="3" t="s">
        <v>364</v>
      </c>
      <c r="D32" s="3" t="s">
        <v>502</v>
      </c>
      <c r="E32" s="3" t="s">
        <v>9</v>
      </c>
      <c r="F32" s="3">
        <v>28</v>
      </c>
      <c r="G32" s="3" t="s">
        <v>34</v>
      </c>
      <c r="H32" s="3" t="s">
        <v>10</v>
      </c>
      <c r="I32" s="3">
        <v>12</v>
      </c>
      <c r="J32" s="3" t="s">
        <v>35</v>
      </c>
      <c r="K32" s="3" t="s">
        <v>35</v>
      </c>
      <c r="L32" s="3" t="s">
        <v>78</v>
      </c>
      <c r="M32" s="3" t="s">
        <v>163</v>
      </c>
      <c r="N32" s="3" t="s">
        <v>11</v>
      </c>
      <c r="O32" s="3" t="s">
        <v>45</v>
      </c>
      <c r="P32" s="3" t="s">
        <v>42</v>
      </c>
      <c r="Q32" s="3" t="s">
        <v>503</v>
      </c>
      <c r="R32" s="3" t="s">
        <v>504</v>
      </c>
      <c r="S32" s="3" t="s">
        <v>505</v>
      </c>
      <c r="T32" s="3" t="s">
        <v>506</v>
      </c>
      <c r="U32" s="3" t="s">
        <v>507</v>
      </c>
      <c r="V32" s="3" t="s">
        <v>508</v>
      </c>
      <c r="W32" s="3" t="s">
        <v>509</v>
      </c>
      <c r="X32" s="3" t="s">
        <v>510</v>
      </c>
      <c r="Y32" s="3" t="s">
        <v>511</v>
      </c>
      <c r="Z32" s="3" t="s">
        <v>512</v>
      </c>
      <c r="AB32" s="2">
        <f t="shared" si="11"/>
        <v>28</v>
      </c>
      <c r="AC32" s="2">
        <f t="shared" si="12"/>
        <v>42</v>
      </c>
      <c r="AD32" s="2">
        <f t="shared" si="13"/>
        <v>37</v>
      </c>
      <c r="AE32" s="2">
        <f t="shared" si="14"/>
        <v>26</v>
      </c>
      <c r="AF32" s="2">
        <f t="shared" si="15"/>
        <v>28</v>
      </c>
      <c r="AG32" s="2">
        <f t="shared" si="16"/>
        <v>36</v>
      </c>
      <c r="AH32" s="2">
        <f t="shared" si="17"/>
        <v>29</v>
      </c>
      <c r="AI32" s="2">
        <f t="shared" si="18"/>
        <v>22</v>
      </c>
      <c r="AJ32" s="2">
        <f t="shared" si="19"/>
        <v>23</v>
      </c>
      <c r="AK32" s="2">
        <f t="shared" si="20"/>
        <v>33</v>
      </c>
      <c r="AL32" s="2">
        <f t="shared" si="21"/>
        <v>30.4</v>
      </c>
    </row>
    <row r="33" spans="1:38" x14ac:dyDescent="0.25">
      <c r="A33" s="3">
        <v>32</v>
      </c>
      <c r="B33" s="3" t="s">
        <v>103</v>
      </c>
      <c r="C33" s="3" t="s">
        <v>364</v>
      </c>
      <c r="D33" s="3" t="s">
        <v>1160</v>
      </c>
      <c r="E33" s="3" t="s">
        <v>9</v>
      </c>
      <c r="F33" s="3">
        <v>36</v>
      </c>
      <c r="G33" s="3" t="s">
        <v>34</v>
      </c>
      <c r="H33" s="3" t="s">
        <v>10</v>
      </c>
      <c r="I33" s="3">
        <v>10</v>
      </c>
      <c r="J33" s="3" t="s">
        <v>35</v>
      </c>
      <c r="K33" s="3" t="s">
        <v>35</v>
      </c>
      <c r="L33" s="3" t="s">
        <v>57</v>
      </c>
      <c r="M33" s="3" t="s">
        <v>12</v>
      </c>
      <c r="N33" s="3" t="s">
        <v>11</v>
      </c>
      <c r="O33" s="3" t="s">
        <v>59</v>
      </c>
      <c r="P33" s="3" t="s">
        <v>42</v>
      </c>
      <c r="Q33" s="3" t="s">
        <v>153</v>
      </c>
      <c r="R33" s="3" t="s">
        <v>1161</v>
      </c>
      <c r="S33" s="3" t="s">
        <v>1162</v>
      </c>
      <c r="T33" s="3" t="s">
        <v>1163</v>
      </c>
      <c r="U33" s="3" t="s">
        <v>1164</v>
      </c>
      <c r="V33" s="3" t="s">
        <v>547</v>
      </c>
      <c r="W33" s="3" t="s">
        <v>988</v>
      </c>
      <c r="X33" s="3" t="s">
        <v>1165</v>
      </c>
      <c r="Y33" s="3" t="s">
        <v>1166</v>
      </c>
      <c r="Z33" s="3" t="s">
        <v>1167</v>
      </c>
      <c r="AB33" s="2">
        <f t="shared" si="11"/>
        <v>9</v>
      </c>
      <c r="AC33" s="2">
        <f t="shared" si="12"/>
        <v>34</v>
      </c>
      <c r="AD33" s="2">
        <f t="shared" si="13"/>
        <v>23</v>
      </c>
      <c r="AE33" s="2">
        <f t="shared" si="14"/>
        <v>34</v>
      </c>
      <c r="AF33" s="2">
        <f t="shared" si="15"/>
        <v>25</v>
      </c>
      <c r="AG33" s="2">
        <f t="shared" si="16"/>
        <v>25</v>
      </c>
      <c r="AH33" s="2">
        <f t="shared" si="17"/>
        <v>21</v>
      </c>
      <c r="AI33" s="2">
        <f t="shared" si="18"/>
        <v>27</v>
      </c>
      <c r="AJ33" s="2">
        <f t="shared" si="19"/>
        <v>25</v>
      </c>
      <c r="AK33" s="2">
        <f t="shared" si="20"/>
        <v>32</v>
      </c>
      <c r="AL33" s="2">
        <f t="shared" si="21"/>
        <v>25.5</v>
      </c>
    </row>
    <row r="34" spans="1:38" ht="30" x14ac:dyDescent="0.25">
      <c r="A34" s="3">
        <v>33</v>
      </c>
      <c r="B34" s="3" t="s">
        <v>103</v>
      </c>
      <c r="C34" s="3" t="s">
        <v>364</v>
      </c>
      <c r="D34" s="3" t="s">
        <v>491</v>
      </c>
      <c r="E34" s="3" t="s">
        <v>9</v>
      </c>
      <c r="F34" s="3">
        <v>39</v>
      </c>
      <c r="G34" s="3" t="s">
        <v>34</v>
      </c>
      <c r="H34" s="3" t="s">
        <v>10</v>
      </c>
      <c r="I34" s="3">
        <v>10</v>
      </c>
      <c r="J34" s="3" t="s">
        <v>35</v>
      </c>
      <c r="K34" s="3" t="s">
        <v>35</v>
      </c>
      <c r="L34" s="3" t="s">
        <v>78</v>
      </c>
      <c r="M34" s="3" t="s">
        <v>38</v>
      </c>
      <c r="N34" s="3" t="s">
        <v>11</v>
      </c>
      <c r="O34" s="3" t="s">
        <v>44</v>
      </c>
      <c r="P34" s="3" t="s">
        <v>42</v>
      </c>
      <c r="Q34" s="3" t="s">
        <v>492</v>
      </c>
      <c r="R34" s="3" t="s">
        <v>493</v>
      </c>
      <c r="S34" s="3" t="s">
        <v>494</v>
      </c>
      <c r="T34" s="3" t="s">
        <v>495</v>
      </c>
      <c r="U34" s="3" t="s">
        <v>496</v>
      </c>
      <c r="V34" s="3" t="s">
        <v>497</v>
      </c>
      <c r="W34" s="3" t="s">
        <v>498</v>
      </c>
      <c r="X34" s="3" t="s">
        <v>499</v>
      </c>
      <c r="Y34" s="3" t="s">
        <v>500</v>
      </c>
      <c r="Z34" s="3" t="s">
        <v>501</v>
      </c>
      <c r="AB34" s="2">
        <f t="shared" si="11"/>
        <v>43</v>
      </c>
      <c r="AC34" s="2">
        <f t="shared" si="12"/>
        <v>52</v>
      </c>
      <c r="AD34" s="2">
        <f t="shared" si="13"/>
        <v>62</v>
      </c>
      <c r="AE34" s="2">
        <f t="shared" si="14"/>
        <v>59</v>
      </c>
      <c r="AF34" s="2">
        <f t="shared" si="15"/>
        <v>33</v>
      </c>
      <c r="AG34" s="2">
        <f t="shared" si="16"/>
        <v>64</v>
      </c>
      <c r="AH34" s="2">
        <f t="shared" si="17"/>
        <v>30</v>
      </c>
      <c r="AI34" s="2">
        <f t="shared" si="18"/>
        <v>68</v>
      </c>
      <c r="AJ34" s="2">
        <f t="shared" si="19"/>
        <v>46</v>
      </c>
      <c r="AK34" s="2">
        <f t="shared" si="20"/>
        <v>50</v>
      </c>
      <c r="AL34" s="2">
        <f t="shared" si="21"/>
        <v>50.7</v>
      </c>
    </row>
    <row r="35" spans="1:38" x14ac:dyDescent="0.25">
      <c r="A35" s="3">
        <v>34</v>
      </c>
      <c r="B35" s="3" t="s">
        <v>103</v>
      </c>
      <c r="C35" s="3" t="s">
        <v>364</v>
      </c>
      <c r="D35" s="3" t="s">
        <v>1122</v>
      </c>
      <c r="E35" s="3" t="s">
        <v>77</v>
      </c>
      <c r="F35" s="3">
        <v>35</v>
      </c>
      <c r="G35" s="3" t="s">
        <v>34</v>
      </c>
      <c r="H35" s="3" t="s">
        <v>10</v>
      </c>
      <c r="I35" s="3">
        <v>5</v>
      </c>
      <c r="J35" s="3" t="s">
        <v>35</v>
      </c>
      <c r="K35" s="3" t="s">
        <v>35</v>
      </c>
      <c r="L35" s="3" t="s">
        <v>57</v>
      </c>
      <c r="M35" s="3" t="s">
        <v>38</v>
      </c>
      <c r="N35" s="3" t="s">
        <v>11</v>
      </c>
      <c r="O35" s="3" t="s">
        <v>175</v>
      </c>
      <c r="P35" s="3" t="s">
        <v>14</v>
      </c>
      <c r="Q35" s="3" t="s">
        <v>704</v>
      </c>
      <c r="R35" s="3" t="s">
        <v>892</v>
      </c>
      <c r="S35" s="3" t="s">
        <v>1123</v>
      </c>
      <c r="T35" s="3" t="s">
        <v>1081</v>
      </c>
      <c r="U35" s="3" t="s">
        <v>1124</v>
      </c>
      <c r="V35" s="3" t="s">
        <v>1125</v>
      </c>
      <c r="W35" s="3" t="s">
        <v>1126</v>
      </c>
      <c r="X35" s="3" t="s">
        <v>1127</v>
      </c>
      <c r="Y35" s="3" t="s">
        <v>1128</v>
      </c>
      <c r="Z35" s="3" t="s">
        <v>1087</v>
      </c>
      <c r="AB35" s="2">
        <f t="shared" si="11"/>
        <v>24</v>
      </c>
      <c r="AC35" s="2">
        <f t="shared" si="12"/>
        <v>13</v>
      </c>
      <c r="AD35" s="2">
        <f t="shared" si="13"/>
        <v>9</v>
      </c>
      <c r="AE35" s="2">
        <f t="shared" si="14"/>
        <v>8</v>
      </c>
      <c r="AF35" s="2">
        <f t="shared" si="15"/>
        <v>18</v>
      </c>
      <c r="AG35" s="2">
        <f t="shared" si="16"/>
        <v>26</v>
      </c>
      <c r="AH35" s="2">
        <f t="shared" si="17"/>
        <v>18</v>
      </c>
      <c r="AI35" s="2">
        <f t="shared" si="18"/>
        <v>17</v>
      </c>
      <c r="AJ35" s="2">
        <f t="shared" si="19"/>
        <v>28</v>
      </c>
      <c r="AK35" s="2">
        <f t="shared" si="20"/>
        <v>9</v>
      </c>
      <c r="AL35" s="2">
        <f t="shared" si="21"/>
        <v>17</v>
      </c>
    </row>
    <row r="36" spans="1:38" x14ac:dyDescent="0.25">
      <c r="A36" s="3">
        <v>35</v>
      </c>
      <c r="B36" s="3" t="s">
        <v>103</v>
      </c>
      <c r="C36" s="3" t="s">
        <v>364</v>
      </c>
      <c r="D36" s="3" t="s">
        <v>1553</v>
      </c>
      <c r="E36" s="3" t="s">
        <v>9</v>
      </c>
      <c r="F36" s="3">
        <v>22</v>
      </c>
      <c r="G36" s="3" t="s">
        <v>34</v>
      </c>
      <c r="H36" s="3" t="s">
        <v>10</v>
      </c>
      <c r="I36" s="3">
        <v>12</v>
      </c>
      <c r="J36" s="3" t="s">
        <v>35</v>
      </c>
      <c r="K36" s="3" t="s">
        <v>35</v>
      </c>
      <c r="L36" s="3" t="s">
        <v>78</v>
      </c>
      <c r="M36" s="3" t="s">
        <v>899</v>
      </c>
      <c r="N36" s="3" t="s">
        <v>11</v>
      </c>
      <c r="O36" s="3" t="s">
        <v>175</v>
      </c>
      <c r="P36" s="3" t="s">
        <v>14</v>
      </c>
      <c r="Q36" s="3" t="s">
        <v>1554</v>
      </c>
      <c r="R36" s="3" t="s">
        <v>1555</v>
      </c>
      <c r="S36" s="3" t="s">
        <v>1556</v>
      </c>
      <c r="T36" s="3" t="s">
        <v>1557</v>
      </c>
      <c r="U36" s="3" t="s">
        <v>901</v>
      </c>
      <c r="V36" s="3" t="s">
        <v>1558</v>
      </c>
      <c r="W36" s="3" t="s">
        <v>1559</v>
      </c>
      <c r="X36" s="3" t="s">
        <v>1560</v>
      </c>
      <c r="Y36" s="3" t="s">
        <v>1561</v>
      </c>
      <c r="Z36" s="3" t="s">
        <v>1562</v>
      </c>
      <c r="AB36" s="2">
        <f t="shared" si="11"/>
        <v>17</v>
      </c>
      <c r="AC36" s="2">
        <f t="shared" si="12"/>
        <v>17</v>
      </c>
      <c r="AD36" s="2">
        <f t="shared" si="13"/>
        <v>25</v>
      </c>
      <c r="AE36" s="2">
        <f t="shared" si="14"/>
        <v>23</v>
      </c>
      <c r="AF36" s="2">
        <f t="shared" si="15"/>
        <v>14</v>
      </c>
      <c r="AG36" s="2">
        <f t="shared" si="16"/>
        <v>21</v>
      </c>
      <c r="AH36" s="2">
        <f t="shared" si="17"/>
        <v>20</v>
      </c>
      <c r="AI36" s="2">
        <f t="shared" si="18"/>
        <v>30</v>
      </c>
      <c r="AJ36" s="2">
        <f t="shared" si="19"/>
        <v>21</v>
      </c>
      <c r="AK36" s="2">
        <f t="shared" si="20"/>
        <v>26</v>
      </c>
      <c r="AL36" s="2">
        <f t="shared" si="21"/>
        <v>21.4</v>
      </c>
    </row>
    <row r="37" spans="1:38" ht="30" x14ac:dyDescent="0.25">
      <c r="A37" s="3">
        <v>36</v>
      </c>
      <c r="B37" s="3" t="s">
        <v>103</v>
      </c>
      <c r="C37" s="3" t="s">
        <v>364</v>
      </c>
      <c r="D37" s="3" t="s">
        <v>1212</v>
      </c>
      <c r="E37" s="3" t="s">
        <v>77</v>
      </c>
      <c r="F37" s="3">
        <v>25</v>
      </c>
      <c r="G37" s="3" t="s">
        <v>34</v>
      </c>
      <c r="H37" s="3" t="s">
        <v>10</v>
      </c>
      <c r="I37" s="3">
        <v>8</v>
      </c>
      <c r="J37" s="3" t="s">
        <v>35</v>
      </c>
      <c r="K37" s="3" t="s">
        <v>11</v>
      </c>
      <c r="L37" s="3" t="s">
        <v>40</v>
      </c>
      <c r="M37" s="3" t="s">
        <v>12</v>
      </c>
      <c r="N37" s="3" t="s">
        <v>11</v>
      </c>
      <c r="O37" s="3" t="s">
        <v>45</v>
      </c>
      <c r="P37" s="3" t="s">
        <v>42</v>
      </c>
      <c r="Q37" s="3" t="s">
        <v>1213</v>
      </c>
      <c r="R37" s="3" t="s">
        <v>1214</v>
      </c>
      <c r="S37" s="3" t="s">
        <v>1215</v>
      </c>
      <c r="T37" s="3" t="s">
        <v>1216</v>
      </c>
      <c r="U37" s="3" t="s">
        <v>1217</v>
      </c>
      <c r="V37" s="3" t="s">
        <v>1218</v>
      </c>
      <c r="W37" s="3" t="s">
        <v>1219</v>
      </c>
      <c r="X37" s="3" t="s">
        <v>1220</v>
      </c>
      <c r="Y37" s="3" t="s">
        <v>1221</v>
      </c>
      <c r="Z37" s="3" t="s">
        <v>1222</v>
      </c>
      <c r="AB37" s="2">
        <f t="shared" si="11"/>
        <v>25</v>
      </c>
      <c r="AC37" s="2">
        <f t="shared" si="12"/>
        <v>37</v>
      </c>
      <c r="AD37" s="2">
        <f t="shared" si="13"/>
        <v>37</v>
      </c>
      <c r="AE37" s="2">
        <f t="shared" si="14"/>
        <v>31</v>
      </c>
      <c r="AF37" s="2">
        <f t="shared" si="15"/>
        <v>52</v>
      </c>
      <c r="AG37" s="2">
        <f t="shared" si="16"/>
        <v>28</v>
      </c>
      <c r="AH37" s="2">
        <f t="shared" si="17"/>
        <v>23</v>
      </c>
      <c r="AI37" s="2">
        <f t="shared" si="18"/>
        <v>28</v>
      </c>
      <c r="AJ37" s="2">
        <f t="shared" si="19"/>
        <v>40</v>
      </c>
      <c r="AK37" s="2">
        <f t="shared" si="20"/>
        <v>44</v>
      </c>
      <c r="AL37" s="2">
        <f t="shared" si="21"/>
        <v>34.5</v>
      </c>
    </row>
    <row r="38" spans="1:38" ht="30" x14ac:dyDescent="0.25">
      <c r="A38" s="3">
        <v>37</v>
      </c>
      <c r="B38" s="3" t="s">
        <v>103</v>
      </c>
      <c r="C38" s="3" t="s">
        <v>364</v>
      </c>
      <c r="D38" s="3" t="s">
        <v>669</v>
      </c>
      <c r="E38" s="3" t="s">
        <v>9</v>
      </c>
      <c r="F38" s="3">
        <v>52</v>
      </c>
      <c r="G38" s="3" t="s">
        <v>34</v>
      </c>
      <c r="H38" s="3" t="s">
        <v>10</v>
      </c>
      <c r="I38" s="3">
        <v>8</v>
      </c>
      <c r="J38" s="3" t="s">
        <v>35</v>
      </c>
      <c r="K38" s="3" t="s">
        <v>11</v>
      </c>
      <c r="L38" s="3" t="s">
        <v>40</v>
      </c>
      <c r="M38" s="3" t="s">
        <v>12</v>
      </c>
      <c r="N38" s="3" t="s">
        <v>11</v>
      </c>
      <c r="O38" s="3" t="s">
        <v>45</v>
      </c>
      <c r="P38" s="3" t="s">
        <v>14</v>
      </c>
      <c r="Q38" s="3" t="s">
        <v>670</v>
      </c>
      <c r="R38" s="3" t="s">
        <v>671</v>
      </c>
      <c r="S38" s="3" t="s">
        <v>672</v>
      </c>
      <c r="T38" s="3" t="s">
        <v>673</v>
      </c>
      <c r="U38" s="3" t="s">
        <v>674</v>
      </c>
      <c r="V38" s="3" t="s">
        <v>675</v>
      </c>
      <c r="W38" s="3" t="s">
        <v>676</v>
      </c>
      <c r="X38" s="3" t="s">
        <v>677</v>
      </c>
      <c r="Y38" s="3" t="s">
        <v>678</v>
      </c>
      <c r="Z38" s="3" t="s">
        <v>679</v>
      </c>
      <c r="AB38" s="2">
        <f t="shared" si="11"/>
        <v>18</v>
      </c>
      <c r="AC38" s="2">
        <f t="shared" si="12"/>
        <v>21</v>
      </c>
      <c r="AD38" s="2">
        <f t="shared" si="13"/>
        <v>31</v>
      </c>
      <c r="AE38" s="2">
        <f t="shared" si="14"/>
        <v>47</v>
      </c>
      <c r="AF38" s="2">
        <f t="shared" si="15"/>
        <v>27</v>
      </c>
      <c r="AG38" s="2">
        <f t="shared" si="16"/>
        <v>45</v>
      </c>
      <c r="AH38" s="2">
        <f t="shared" si="17"/>
        <v>44</v>
      </c>
      <c r="AI38" s="2">
        <f t="shared" si="18"/>
        <v>45</v>
      </c>
      <c r="AJ38" s="2">
        <f t="shared" si="19"/>
        <v>28</v>
      </c>
      <c r="AK38" s="2">
        <f t="shared" si="20"/>
        <v>35</v>
      </c>
      <c r="AL38" s="2">
        <f t="shared" si="21"/>
        <v>34.1</v>
      </c>
    </row>
    <row r="39" spans="1:38" ht="30" x14ac:dyDescent="0.25">
      <c r="A39" s="3">
        <v>38</v>
      </c>
      <c r="B39" s="3" t="s">
        <v>103</v>
      </c>
      <c r="C39" s="3" t="s">
        <v>364</v>
      </c>
      <c r="D39" s="3" t="s">
        <v>1357</v>
      </c>
      <c r="E39" s="3" t="s">
        <v>9</v>
      </c>
      <c r="F39" s="3">
        <v>35</v>
      </c>
      <c r="G39" s="3" t="s">
        <v>34</v>
      </c>
      <c r="H39" s="3" t="s">
        <v>10</v>
      </c>
      <c r="I39" s="3">
        <v>12</v>
      </c>
      <c r="J39" s="3" t="s">
        <v>35</v>
      </c>
      <c r="K39" s="3" t="s">
        <v>35</v>
      </c>
      <c r="L39" s="3" t="s">
        <v>78</v>
      </c>
      <c r="M39" s="3" t="s">
        <v>163</v>
      </c>
      <c r="N39" s="3" t="s">
        <v>11</v>
      </c>
      <c r="O39" s="3" t="s">
        <v>45</v>
      </c>
      <c r="P39" s="3" t="s">
        <v>42</v>
      </c>
      <c r="Q39" s="3" t="s">
        <v>1358</v>
      </c>
      <c r="R39" s="3" t="s">
        <v>1359</v>
      </c>
      <c r="S39" s="3" t="s">
        <v>1360</v>
      </c>
      <c r="T39" s="3" t="s">
        <v>1361</v>
      </c>
      <c r="U39" s="3" t="s">
        <v>1362</v>
      </c>
      <c r="V39" s="3" t="s">
        <v>1363</v>
      </c>
      <c r="W39" s="3" t="s">
        <v>1364</v>
      </c>
      <c r="X39" s="3" t="s">
        <v>1365</v>
      </c>
      <c r="Y39" s="3" t="s">
        <v>1366</v>
      </c>
      <c r="Z39" s="3" t="s">
        <v>1367</v>
      </c>
      <c r="AB39" s="2">
        <f t="shared" si="11"/>
        <v>40</v>
      </c>
      <c r="AC39" s="2">
        <f t="shared" si="12"/>
        <v>37</v>
      </c>
      <c r="AD39" s="2">
        <f t="shared" si="13"/>
        <v>55</v>
      </c>
      <c r="AE39" s="2">
        <f t="shared" si="14"/>
        <v>44</v>
      </c>
      <c r="AF39" s="2">
        <f t="shared" si="15"/>
        <v>27</v>
      </c>
      <c r="AG39" s="2">
        <f t="shared" si="16"/>
        <v>42</v>
      </c>
      <c r="AH39" s="2">
        <f t="shared" si="17"/>
        <v>32</v>
      </c>
      <c r="AI39" s="2">
        <f t="shared" si="18"/>
        <v>38</v>
      </c>
      <c r="AJ39" s="2">
        <f t="shared" si="19"/>
        <v>24</v>
      </c>
      <c r="AK39" s="2">
        <f t="shared" si="20"/>
        <v>36</v>
      </c>
      <c r="AL39" s="2">
        <f t="shared" si="21"/>
        <v>37.5</v>
      </c>
    </row>
    <row r="40" spans="1:38" x14ac:dyDescent="0.25">
      <c r="A40" s="3">
        <v>39</v>
      </c>
      <c r="B40" s="3" t="s">
        <v>103</v>
      </c>
      <c r="C40" s="3" t="s">
        <v>364</v>
      </c>
      <c r="D40" s="3" t="s">
        <v>1023</v>
      </c>
      <c r="E40" s="3" t="s">
        <v>9</v>
      </c>
      <c r="F40" s="3">
        <v>46</v>
      </c>
      <c r="G40" s="3" t="s">
        <v>34</v>
      </c>
      <c r="H40" s="3" t="s">
        <v>10</v>
      </c>
      <c r="I40" s="3">
        <v>10</v>
      </c>
      <c r="J40" s="3" t="s">
        <v>35</v>
      </c>
      <c r="K40" s="3" t="s">
        <v>35</v>
      </c>
      <c r="L40" s="3" t="s">
        <v>78</v>
      </c>
      <c r="M40" s="3" t="s">
        <v>12</v>
      </c>
      <c r="N40" s="3" t="s">
        <v>35</v>
      </c>
      <c r="O40" s="3" t="s">
        <v>140</v>
      </c>
      <c r="P40" s="3" t="s">
        <v>42</v>
      </c>
      <c r="Q40" s="3" t="s">
        <v>1024</v>
      </c>
      <c r="R40" s="3" t="s">
        <v>511</v>
      </c>
      <c r="S40" s="3" t="s">
        <v>1025</v>
      </c>
      <c r="T40" s="3" t="s">
        <v>1026</v>
      </c>
      <c r="U40" s="3" t="s">
        <v>1027</v>
      </c>
      <c r="V40" s="3" t="s">
        <v>1028</v>
      </c>
      <c r="W40" s="3" t="s">
        <v>1029</v>
      </c>
      <c r="X40" s="3" t="s">
        <v>1030</v>
      </c>
      <c r="Y40" s="3" t="s">
        <v>1031</v>
      </c>
      <c r="Z40" s="3" t="s">
        <v>1032</v>
      </c>
      <c r="AB40" s="2">
        <f t="shared" si="11"/>
        <v>34</v>
      </c>
      <c r="AC40" s="2">
        <f t="shared" si="12"/>
        <v>23</v>
      </c>
      <c r="AD40" s="2">
        <f t="shared" si="13"/>
        <v>37</v>
      </c>
      <c r="AE40" s="2">
        <f t="shared" si="14"/>
        <v>20</v>
      </c>
      <c r="AF40" s="2">
        <f t="shared" si="15"/>
        <v>21</v>
      </c>
      <c r="AG40" s="2">
        <f t="shared" si="16"/>
        <v>34</v>
      </c>
      <c r="AH40" s="2">
        <f t="shared" si="17"/>
        <v>16</v>
      </c>
      <c r="AI40" s="2">
        <f t="shared" si="18"/>
        <v>26</v>
      </c>
      <c r="AJ40" s="2">
        <f t="shared" si="19"/>
        <v>22</v>
      </c>
      <c r="AK40" s="2">
        <f t="shared" si="20"/>
        <v>38</v>
      </c>
      <c r="AL40" s="2">
        <f t="shared" si="21"/>
        <v>27.1</v>
      </c>
    </row>
    <row r="41" spans="1:38" ht="45" x14ac:dyDescent="0.25">
      <c r="A41" s="3">
        <v>40</v>
      </c>
      <c r="B41" s="3" t="s">
        <v>103</v>
      </c>
      <c r="C41" s="3" t="s">
        <v>104</v>
      </c>
      <c r="D41" s="3" t="s">
        <v>138</v>
      </c>
      <c r="E41" s="3" t="s">
        <v>77</v>
      </c>
      <c r="F41" s="3">
        <v>29</v>
      </c>
      <c r="G41" s="3" t="s">
        <v>34</v>
      </c>
      <c r="H41" s="3" t="s">
        <v>10</v>
      </c>
      <c r="I41" s="3">
        <v>12</v>
      </c>
      <c r="J41" s="3" t="s">
        <v>35</v>
      </c>
      <c r="K41" s="3" t="s">
        <v>35</v>
      </c>
      <c r="L41" s="3" t="s">
        <v>57</v>
      </c>
      <c r="M41" s="3" t="s">
        <v>139</v>
      </c>
      <c r="N41" s="3" t="s">
        <v>11</v>
      </c>
      <c r="O41" s="3" t="s">
        <v>140</v>
      </c>
      <c r="P41" s="3" t="s">
        <v>42</v>
      </c>
      <c r="Q41" s="3" t="s">
        <v>141</v>
      </c>
      <c r="R41" s="3" t="s">
        <v>142</v>
      </c>
      <c r="S41" s="3" t="s">
        <v>143</v>
      </c>
      <c r="T41" s="3" t="s">
        <v>144</v>
      </c>
      <c r="U41" s="3" t="s">
        <v>145</v>
      </c>
      <c r="V41" s="3" t="s">
        <v>146</v>
      </c>
      <c r="W41" s="3" t="s">
        <v>147</v>
      </c>
      <c r="X41" s="3" t="s">
        <v>148</v>
      </c>
      <c r="Y41" s="3" t="s">
        <v>149</v>
      </c>
      <c r="Z41" s="3" t="s">
        <v>150</v>
      </c>
      <c r="AB41" s="2">
        <f t="shared" si="11"/>
        <v>62</v>
      </c>
      <c r="AC41" s="2">
        <f t="shared" si="12"/>
        <v>68</v>
      </c>
      <c r="AD41" s="2">
        <f t="shared" si="13"/>
        <v>80</v>
      </c>
      <c r="AE41" s="2">
        <f t="shared" si="14"/>
        <v>82</v>
      </c>
      <c r="AF41" s="2">
        <f t="shared" si="15"/>
        <v>70</v>
      </c>
      <c r="AG41" s="2">
        <f t="shared" si="16"/>
        <v>70</v>
      </c>
      <c r="AH41" s="2">
        <f t="shared" si="17"/>
        <v>48</v>
      </c>
      <c r="AI41" s="2">
        <f t="shared" si="18"/>
        <v>33</v>
      </c>
      <c r="AJ41" s="2">
        <f t="shared" si="19"/>
        <v>80</v>
      </c>
      <c r="AK41" s="2">
        <f t="shared" si="20"/>
        <v>58</v>
      </c>
      <c r="AL41" s="2">
        <f t="shared" si="21"/>
        <v>65.099999999999994</v>
      </c>
    </row>
    <row r="42" spans="1:38" x14ac:dyDescent="0.25">
      <c r="A42" s="3">
        <v>41</v>
      </c>
      <c r="B42" s="3" t="s">
        <v>103</v>
      </c>
      <c r="C42" s="3" t="s">
        <v>364</v>
      </c>
      <c r="D42" s="3" t="s">
        <v>1563</v>
      </c>
      <c r="E42" s="3" t="s">
        <v>77</v>
      </c>
      <c r="F42" s="3">
        <v>20</v>
      </c>
      <c r="G42" s="3" t="s">
        <v>34</v>
      </c>
      <c r="H42" s="3" t="s">
        <v>10</v>
      </c>
      <c r="I42" s="3">
        <v>12</v>
      </c>
      <c r="J42" s="3" t="s">
        <v>35</v>
      </c>
      <c r="K42" s="3" t="s">
        <v>35</v>
      </c>
      <c r="L42" s="3" t="s">
        <v>78</v>
      </c>
      <c r="M42" s="3" t="s">
        <v>38</v>
      </c>
      <c r="N42" s="3" t="s">
        <v>11</v>
      </c>
      <c r="O42" s="3" t="s">
        <v>175</v>
      </c>
      <c r="P42" s="3" t="s">
        <v>14</v>
      </c>
      <c r="Q42" s="3" t="s">
        <v>1072</v>
      </c>
      <c r="R42" s="3" t="s">
        <v>1564</v>
      </c>
      <c r="S42" s="3" t="s">
        <v>1565</v>
      </c>
      <c r="T42" s="3"/>
      <c r="U42" s="3"/>
      <c r="V42" s="3"/>
      <c r="W42" s="3"/>
      <c r="X42" s="3"/>
      <c r="Y42" s="3"/>
      <c r="Z42" s="3"/>
      <c r="AB42" s="2">
        <f t="shared" si="11"/>
        <v>18</v>
      </c>
      <c r="AC42" s="2">
        <f t="shared" si="12"/>
        <v>23</v>
      </c>
      <c r="AD42" s="2">
        <f t="shared" si="13"/>
        <v>18</v>
      </c>
      <c r="AE42" s="2">
        <f t="shared" si="14"/>
        <v>0</v>
      </c>
      <c r="AF42" s="2">
        <f t="shared" si="15"/>
        <v>0</v>
      </c>
      <c r="AG42" s="2">
        <f t="shared" si="16"/>
        <v>0</v>
      </c>
      <c r="AH42" s="2">
        <f t="shared" si="17"/>
        <v>0</v>
      </c>
      <c r="AI42" s="2">
        <f t="shared" si="18"/>
        <v>0</v>
      </c>
      <c r="AJ42" s="2">
        <f t="shared" si="19"/>
        <v>0</v>
      </c>
      <c r="AK42" s="2">
        <f t="shared" si="20"/>
        <v>0</v>
      </c>
      <c r="AL42" s="2">
        <f t="shared" si="21"/>
        <v>19.666666666666668</v>
      </c>
    </row>
    <row r="43" spans="1:38" ht="30" x14ac:dyDescent="0.25">
      <c r="A43" s="3">
        <v>42</v>
      </c>
      <c r="B43" s="3" t="s">
        <v>103</v>
      </c>
      <c r="C43" s="3" t="s">
        <v>364</v>
      </c>
      <c r="D43" s="3" t="s">
        <v>714</v>
      </c>
      <c r="E43" s="3" t="s">
        <v>9</v>
      </c>
      <c r="F43" s="3">
        <v>25</v>
      </c>
      <c r="G43" s="3" t="s">
        <v>34</v>
      </c>
      <c r="H43" s="3" t="s">
        <v>10</v>
      </c>
      <c r="I43" s="3">
        <v>8</v>
      </c>
      <c r="J43" s="3" t="s">
        <v>35</v>
      </c>
      <c r="K43" s="3" t="s">
        <v>35</v>
      </c>
      <c r="L43" s="3" t="s">
        <v>78</v>
      </c>
      <c r="M43" s="3" t="s">
        <v>703</v>
      </c>
      <c r="N43" s="3" t="s">
        <v>11</v>
      </c>
      <c r="O43" s="3" t="s">
        <v>140</v>
      </c>
      <c r="P43" s="3" t="s">
        <v>14</v>
      </c>
      <c r="Q43" s="3" t="s">
        <v>715</v>
      </c>
      <c r="R43" s="3" t="s">
        <v>716</v>
      </c>
      <c r="S43" s="3" t="s">
        <v>717</v>
      </c>
      <c r="T43" s="3" t="s">
        <v>718</v>
      </c>
      <c r="U43" s="3" t="s">
        <v>719</v>
      </c>
      <c r="V43" s="3" t="s">
        <v>720</v>
      </c>
      <c r="W43" s="3" t="s">
        <v>721</v>
      </c>
      <c r="X43" s="3" t="s">
        <v>722</v>
      </c>
      <c r="Y43" s="3" t="s">
        <v>723</v>
      </c>
      <c r="Z43" s="3" t="s">
        <v>724</v>
      </c>
      <c r="AB43" s="2">
        <f t="shared" si="11"/>
        <v>35</v>
      </c>
      <c r="AC43" s="2">
        <f t="shared" si="12"/>
        <v>27</v>
      </c>
      <c r="AD43" s="2">
        <f t="shared" si="13"/>
        <v>31</v>
      </c>
      <c r="AE43" s="2">
        <f t="shared" si="14"/>
        <v>44</v>
      </c>
      <c r="AF43" s="2">
        <f t="shared" si="15"/>
        <v>31</v>
      </c>
      <c r="AG43" s="2">
        <f t="shared" si="16"/>
        <v>44</v>
      </c>
      <c r="AH43" s="2">
        <f t="shared" si="17"/>
        <v>29</v>
      </c>
      <c r="AI43" s="2">
        <f t="shared" si="18"/>
        <v>30</v>
      </c>
      <c r="AJ43" s="2">
        <f t="shared" si="19"/>
        <v>30</v>
      </c>
      <c r="AK43" s="2">
        <f t="shared" si="20"/>
        <v>26</v>
      </c>
      <c r="AL43" s="2">
        <f t="shared" si="21"/>
        <v>32.700000000000003</v>
      </c>
    </row>
    <row r="44" spans="1:38" x14ac:dyDescent="0.25">
      <c r="A44" s="3">
        <v>43</v>
      </c>
      <c r="B44" s="3" t="s">
        <v>103</v>
      </c>
      <c r="C44" s="3" t="s">
        <v>364</v>
      </c>
      <c r="D44" s="3" t="s">
        <v>1536</v>
      </c>
      <c r="E44" s="3" t="s">
        <v>77</v>
      </c>
      <c r="F44" s="3">
        <v>20</v>
      </c>
      <c r="G44" s="3" t="s">
        <v>34</v>
      </c>
      <c r="H44" s="3" t="s">
        <v>10</v>
      </c>
      <c r="I44" s="3">
        <v>12</v>
      </c>
      <c r="J44" s="3" t="s">
        <v>35</v>
      </c>
      <c r="K44" s="3" t="s">
        <v>35</v>
      </c>
      <c r="L44" s="3" t="s">
        <v>78</v>
      </c>
      <c r="M44" s="3" t="s">
        <v>38</v>
      </c>
      <c r="N44" s="3" t="s">
        <v>11</v>
      </c>
      <c r="O44" s="3" t="s">
        <v>175</v>
      </c>
      <c r="P44" s="3" t="s">
        <v>14</v>
      </c>
      <c r="Q44" s="3" t="s">
        <v>459</v>
      </c>
      <c r="R44" s="3" t="s">
        <v>1537</v>
      </c>
      <c r="S44" s="3" t="s">
        <v>1538</v>
      </c>
      <c r="T44" s="3" t="s">
        <v>1539</v>
      </c>
      <c r="U44" s="3" t="s">
        <v>1540</v>
      </c>
      <c r="V44" s="3" t="s">
        <v>1541</v>
      </c>
      <c r="W44" s="3" t="s">
        <v>1542</v>
      </c>
      <c r="X44" s="3" t="s">
        <v>1543</v>
      </c>
      <c r="Y44" s="3" t="s">
        <v>1544</v>
      </c>
      <c r="Z44" s="3" t="s">
        <v>1545</v>
      </c>
      <c r="AB44" s="2">
        <f t="shared" si="11"/>
        <v>22</v>
      </c>
      <c r="AC44" s="2">
        <f t="shared" si="12"/>
        <v>30</v>
      </c>
      <c r="AD44" s="2">
        <f t="shared" si="13"/>
        <v>28</v>
      </c>
      <c r="AE44" s="2">
        <f t="shared" si="14"/>
        <v>19</v>
      </c>
      <c r="AF44" s="2">
        <f t="shared" si="15"/>
        <v>30</v>
      </c>
      <c r="AG44" s="2">
        <f t="shared" si="16"/>
        <v>30</v>
      </c>
      <c r="AH44" s="2">
        <f t="shared" si="17"/>
        <v>30</v>
      </c>
      <c r="AI44" s="2">
        <f t="shared" si="18"/>
        <v>37</v>
      </c>
      <c r="AJ44" s="2">
        <f t="shared" si="19"/>
        <v>26</v>
      </c>
      <c r="AK44" s="2">
        <f t="shared" si="20"/>
        <v>24</v>
      </c>
      <c r="AL44" s="2">
        <f t="shared" si="21"/>
        <v>27.6</v>
      </c>
    </row>
    <row r="45" spans="1:38" x14ac:dyDescent="0.25">
      <c r="A45" s="3">
        <v>44</v>
      </c>
      <c r="B45" s="3" t="s">
        <v>103</v>
      </c>
      <c r="C45" s="3" t="s">
        <v>364</v>
      </c>
      <c r="D45" s="3" t="s">
        <v>919</v>
      </c>
      <c r="E45" s="3" t="s">
        <v>77</v>
      </c>
      <c r="F45" s="3">
        <v>33</v>
      </c>
      <c r="G45" s="3" t="s">
        <v>34</v>
      </c>
      <c r="H45" s="3" t="s">
        <v>10</v>
      </c>
      <c r="I45" s="3">
        <v>10</v>
      </c>
      <c r="J45" s="3" t="s">
        <v>35</v>
      </c>
      <c r="K45" s="3" t="s">
        <v>35</v>
      </c>
      <c r="L45" s="3" t="s">
        <v>78</v>
      </c>
      <c r="M45" s="3" t="s">
        <v>38</v>
      </c>
      <c r="N45" s="3" t="s">
        <v>11</v>
      </c>
      <c r="O45" s="3" t="s">
        <v>45</v>
      </c>
      <c r="P45" s="3" t="s">
        <v>14</v>
      </c>
      <c r="Q45" s="3" t="s">
        <v>920</v>
      </c>
      <c r="R45" s="3" t="s">
        <v>921</v>
      </c>
      <c r="S45" s="3" t="s">
        <v>922</v>
      </c>
      <c r="T45" s="3" t="s">
        <v>923</v>
      </c>
      <c r="U45" s="3" t="s">
        <v>924</v>
      </c>
      <c r="V45" s="3" t="s">
        <v>925</v>
      </c>
      <c r="W45" s="3" t="s">
        <v>926</v>
      </c>
      <c r="X45" s="3" t="s">
        <v>927</v>
      </c>
      <c r="Y45" s="3" t="s">
        <v>928</v>
      </c>
      <c r="Z45" s="3" t="s">
        <v>929</v>
      </c>
      <c r="AB45" s="2">
        <f t="shared" si="11"/>
        <v>26</v>
      </c>
      <c r="AC45" s="2">
        <f t="shared" si="12"/>
        <v>21</v>
      </c>
      <c r="AD45" s="2">
        <f t="shared" si="13"/>
        <v>30</v>
      </c>
      <c r="AE45" s="2">
        <f t="shared" si="14"/>
        <v>21</v>
      </c>
      <c r="AF45" s="2">
        <f t="shared" si="15"/>
        <v>19</v>
      </c>
      <c r="AG45" s="2">
        <f t="shared" si="16"/>
        <v>21</v>
      </c>
      <c r="AH45" s="2">
        <f t="shared" si="17"/>
        <v>21</v>
      </c>
      <c r="AI45" s="2">
        <f t="shared" si="18"/>
        <v>18</v>
      </c>
      <c r="AJ45" s="2">
        <f t="shared" si="19"/>
        <v>23</v>
      </c>
      <c r="AK45" s="2">
        <f t="shared" si="20"/>
        <v>29</v>
      </c>
      <c r="AL45" s="2">
        <f t="shared" si="21"/>
        <v>22.9</v>
      </c>
    </row>
    <row r="46" spans="1:38" x14ac:dyDescent="0.25">
      <c r="A46" s="3">
        <v>45</v>
      </c>
      <c r="B46" s="3" t="s">
        <v>103</v>
      </c>
      <c r="C46" s="3" t="s">
        <v>104</v>
      </c>
      <c r="D46" s="3" t="s">
        <v>197</v>
      </c>
      <c r="E46" s="3" t="s">
        <v>77</v>
      </c>
      <c r="F46" s="3">
        <v>41</v>
      </c>
      <c r="G46" s="3" t="s">
        <v>34</v>
      </c>
      <c r="H46" s="3" t="s">
        <v>10</v>
      </c>
      <c r="I46" s="3">
        <v>12</v>
      </c>
      <c r="J46" s="3" t="s">
        <v>35</v>
      </c>
      <c r="K46" s="3" t="s">
        <v>35</v>
      </c>
      <c r="L46" s="3" t="s">
        <v>78</v>
      </c>
      <c r="M46" s="3" t="s">
        <v>38</v>
      </c>
      <c r="N46" s="3" t="s">
        <v>35</v>
      </c>
      <c r="O46" s="3" t="s">
        <v>140</v>
      </c>
      <c r="P46" s="3" t="s">
        <v>42</v>
      </c>
      <c r="Q46" s="3" t="s">
        <v>198</v>
      </c>
      <c r="R46" s="3" t="s">
        <v>199</v>
      </c>
      <c r="S46" s="3" t="s">
        <v>200</v>
      </c>
      <c r="T46" s="3" t="s">
        <v>201</v>
      </c>
      <c r="U46" s="3" t="s">
        <v>202</v>
      </c>
      <c r="V46" s="3" t="s">
        <v>203</v>
      </c>
      <c r="W46" s="3" t="s">
        <v>204</v>
      </c>
      <c r="X46" s="3" t="s">
        <v>205</v>
      </c>
      <c r="Y46" s="3"/>
      <c r="Z46" s="3"/>
      <c r="AB46" s="2">
        <f t="shared" si="11"/>
        <v>26</v>
      </c>
      <c r="AC46" s="2">
        <f t="shared" si="12"/>
        <v>33</v>
      </c>
      <c r="AD46" s="2">
        <f t="shared" si="13"/>
        <v>46</v>
      </c>
      <c r="AE46" s="2">
        <f t="shared" si="14"/>
        <v>28</v>
      </c>
      <c r="AF46" s="2">
        <f t="shared" si="15"/>
        <v>35</v>
      </c>
      <c r="AG46" s="2">
        <f t="shared" si="16"/>
        <v>13</v>
      </c>
      <c r="AH46" s="2">
        <f t="shared" si="17"/>
        <v>32</v>
      </c>
      <c r="AI46" s="2">
        <f t="shared" si="18"/>
        <v>32</v>
      </c>
      <c r="AJ46" s="2">
        <f t="shared" si="19"/>
        <v>0</v>
      </c>
      <c r="AK46" s="2">
        <f t="shared" si="20"/>
        <v>0</v>
      </c>
      <c r="AL46" s="2">
        <f t="shared" si="21"/>
        <v>30.625</v>
      </c>
    </row>
    <row r="47" spans="1:38" x14ac:dyDescent="0.25">
      <c r="A47" s="3">
        <v>46</v>
      </c>
      <c r="B47" s="3" t="s">
        <v>103</v>
      </c>
      <c r="C47" s="3" t="s">
        <v>364</v>
      </c>
      <c r="D47" s="3" t="s">
        <v>930</v>
      </c>
      <c r="E47" s="3" t="s">
        <v>77</v>
      </c>
      <c r="F47" s="3">
        <v>40</v>
      </c>
      <c r="G47" s="3" t="s">
        <v>34</v>
      </c>
      <c r="H47" s="3" t="s">
        <v>10</v>
      </c>
      <c r="I47" s="3">
        <v>5</v>
      </c>
      <c r="J47" s="3" t="s">
        <v>35</v>
      </c>
      <c r="K47" s="3" t="s">
        <v>11</v>
      </c>
      <c r="L47" s="3" t="s">
        <v>40</v>
      </c>
      <c r="M47" s="3" t="s">
        <v>12</v>
      </c>
      <c r="N47" s="3" t="s">
        <v>11</v>
      </c>
      <c r="O47" s="3" t="s">
        <v>45</v>
      </c>
      <c r="P47" s="3" t="s">
        <v>14</v>
      </c>
      <c r="Q47" s="3" t="s">
        <v>391</v>
      </c>
      <c r="R47" s="3" t="s">
        <v>892</v>
      </c>
      <c r="S47" s="3" t="s">
        <v>922</v>
      </c>
      <c r="T47" s="3" t="s">
        <v>931</v>
      </c>
      <c r="U47" s="3" t="s">
        <v>932</v>
      </c>
      <c r="V47" s="3" t="s">
        <v>933</v>
      </c>
      <c r="W47" s="3" t="s">
        <v>934</v>
      </c>
      <c r="X47" s="3" t="s">
        <v>935</v>
      </c>
      <c r="Y47" s="3" t="s">
        <v>936</v>
      </c>
      <c r="Z47" s="3" t="s">
        <v>937</v>
      </c>
      <c r="AB47" s="2">
        <f t="shared" si="11"/>
        <v>11</v>
      </c>
      <c r="AC47" s="2">
        <f t="shared" si="12"/>
        <v>13</v>
      </c>
      <c r="AD47" s="2">
        <f t="shared" si="13"/>
        <v>30</v>
      </c>
      <c r="AE47" s="2">
        <f t="shared" si="14"/>
        <v>16</v>
      </c>
      <c r="AF47" s="2">
        <f t="shared" si="15"/>
        <v>36</v>
      </c>
      <c r="AG47" s="2">
        <f t="shared" si="16"/>
        <v>18</v>
      </c>
      <c r="AH47" s="2">
        <f t="shared" si="17"/>
        <v>20</v>
      </c>
      <c r="AI47" s="2">
        <f t="shared" si="18"/>
        <v>31</v>
      </c>
      <c r="AJ47" s="2">
        <f t="shared" si="19"/>
        <v>23</v>
      </c>
      <c r="AK47" s="2">
        <f t="shared" si="20"/>
        <v>14</v>
      </c>
      <c r="AL47" s="2">
        <f t="shared" si="21"/>
        <v>21.2</v>
      </c>
    </row>
    <row r="48" spans="1:38" ht="30" x14ac:dyDescent="0.25">
      <c r="A48" s="3">
        <v>47</v>
      </c>
      <c r="B48" s="3" t="s">
        <v>103</v>
      </c>
      <c r="C48" s="3" t="s">
        <v>364</v>
      </c>
      <c r="D48" s="3" t="s">
        <v>1335</v>
      </c>
      <c r="E48" s="3" t="s">
        <v>77</v>
      </c>
      <c r="F48" s="3">
        <v>39</v>
      </c>
      <c r="G48" s="3" t="s">
        <v>34</v>
      </c>
      <c r="H48" s="3" t="s">
        <v>10</v>
      </c>
      <c r="I48" s="3">
        <v>12</v>
      </c>
      <c r="J48" s="3" t="s">
        <v>35</v>
      </c>
      <c r="K48" s="3" t="s">
        <v>35</v>
      </c>
      <c r="L48" s="3" t="s">
        <v>78</v>
      </c>
      <c r="M48" s="3" t="s">
        <v>163</v>
      </c>
      <c r="N48" s="3" t="s">
        <v>11</v>
      </c>
      <c r="O48" s="3" t="s">
        <v>175</v>
      </c>
      <c r="P48" s="3" t="s">
        <v>42</v>
      </c>
      <c r="Q48" s="3" t="s">
        <v>1336</v>
      </c>
      <c r="R48" s="3" t="s">
        <v>1337</v>
      </c>
      <c r="S48" s="3" t="s">
        <v>1338</v>
      </c>
      <c r="T48" s="3" t="s">
        <v>1339</v>
      </c>
      <c r="U48" s="3" t="s">
        <v>1340</v>
      </c>
      <c r="V48" s="3" t="s">
        <v>1341</v>
      </c>
      <c r="W48" s="3" t="s">
        <v>1342</v>
      </c>
      <c r="X48" s="3" t="s">
        <v>1343</v>
      </c>
      <c r="Y48" s="3" t="s">
        <v>1344</v>
      </c>
      <c r="Z48" s="3" t="s">
        <v>1345</v>
      </c>
      <c r="AB48" s="2">
        <f t="shared" si="11"/>
        <v>32</v>
      </c>
      <c r="AC48" s="2">
        <f t="shared" si="12"/>
        <v>30</v>
      </c>
      <c r="AD48" s="2">
        <f t="shared" si="13"/>
        <v>25</v>
      </c>
      <c r="AE48" s="2">
        <f t="shared" si="14"/>
        <v>23</v>
      </c>
      <c r="AF48" s="2">
        <f t="shared" si="15"/>
        <v>51</v>
      </c>
      <c r="AG48" s="2">
        <f t="shared" si="16"/>
        <v>30</v>
      </c>
      <c r="AH48" s="2">
        <f t="shared" si="17"/>
        <v>37</v>
      </c>
      <c r="AI48" s="2">
        <f t="shared" si="18"/>
        <v>55</v>
      </c>
      <c r="AJ48" s="2">
        <f t="shared" si="19"/>
        <v>26</v>
      </c>
      <c r="AK48" s="2">
        <f t="shared" si="20"/>
        <v>51</v>
      </c>
      <c r="AL48" s="2">
        <f t="shared" si="21"/>
        <v>36</v>
      </c>
    </row>
    <row r="49" spans="1:38" x14ac:dyDescent="0.25">
      <c r="A49" s="3">
        <v>48</v>
      </c>
      <c r="B49" s="3" t="s">
        <v>103</v>
      </c>
      <c r="C49" s="3" t="s">
        <v>364</v>
      </c>
      <c r="D49" s="3" t="s">
        <v>1012</v>
      </c>
      <c r="E49" s="3" t="s">
        <v>77</v>
      </c>
      <c r="F49" s="3">
        <v>27</v>
      </c>
      <c r="G49" s="3" t="s">
        <v>34</v>
      </c>
      <c r="H49" s="3" t="s">
        <v>10</v>
      </c>
      <c r="I49" s="3">
        <v>12</v>
      </c>
      <c r="J49" s="3" t="s">
        <v>35</v>
      </c>
      <c r="K49" s="3" t="s">
        <v>35</v>
      </c>
      <c r="L49" s="3" t="s">
        <v>78</v>
      </c>
      <c r="M49" s="3" t="s">
        <v>163</v>
      </c>
      <c r="N49" s="3" t="s">
        <v>35</v>
      </c>
      <c r="O49" s="3" t="s">
        <v>45</v>
      </c>
      <c r="P49" s="3" t="s">
        <v>42</v>
      </c>
      <c r="Q49" s="3" t="s">
        <v>1013</v>
      </c>
      <c r="R49" s="3" t="s">
        <v>1014</v>
      </c>
      <c r="S49" s="3" t="s">
        <v>1015</v>
      </c>
      <c r="T49" s="3" t="s">
        <v>1016</v>
      </c>
      <c r="U49" s="3" t="s">
        <v>1017</v>
      </c>
      <c r="V49" s="3" t="s">
        <v>1018</v>
      </c>
      <c r="W49" s="3" t="s">
        <v>1019</v>
      </c>
      <c r="X49" s="3" t="s">
        <v>1020</v>
      </c>
      <c r="Y49" s="3" t="s">
        <v>1021</v>
      </c>
      <c r="Z49" s="3" t="s">
        <v>1022</v>
      </c>
      <c r="AB49" s="2">
        <f t="shared" si="11"/>
        <v>22</v>
      </c>
      <c r="AC49" s="2">
        <f t="shared" si="12"/>
        <v>17</v>
      </c>
      <c r="AD49" s="2">
        <f t="shared" si="13"/>
        <v>24</v>
      </c>
      <c r="AE49" s="2">
        <f t="shared" si="14"/>
        <v>29</v>
      </c>
      <c r="AF49" s="2">
        <f t="shared" si="15"/>
        <v>25</v>
      </c>
      <c r="AG49" s="2">
        <f t="shared" si="16"/>
        <v>21</v>
      </c>
      <c r="AH49" s="2">
        <f t="shared" si="17"/>
        <v>16</v>
      </c>
      <c r="AI49" s="2">
        <f t="shared" si="18"/>
        <v>20</v>
      </c>
      <c r="AJ49" s="2">
        <f t="shared" si="19"/>
        <v>31</v>
      </c>
      <c r="AK49" s="2">
        <f t="shared" si="20"/>
        <v>33</v>
      </c>
      <c r="AL49" s="2">
        <f t="shared" si="21"/>
        <v>23.8</v>
      </c>
    </row>
    <row r="50" spans="1:38" ht="30" x14ac:dyDescent="0.25">
      <c r="A50" s="3">
        <v>49</v>
      </c>
      <c r="B50" s="3" t="s">
        <v>103</v>
      </c>
      <c r="C50" s="3" t="s">
        <v>364</v>
      </c>
      <c r="D50" s="3" t="s">
        <v>798</v>
      </c>
      <c r="E50" s="3" t="s">
        <v>9</v>
      </c>
      <c r="F50" s="3">
        <v>45</v>
      </c>
      <c r="G50" s="3" t="s">
        <v>34</v>
      </c>
      <c r="H50" s="3" t="s">
        <v>10</v>
      </c>
      <c r="I50" s="3">
        <v>10</v>
      </c>
      <c r="J50" s="3" t="s">
        <v>35</v>
      </c>
      <c r="K50" s="3" t="s">
        <v>11</v>
      </c>
      <c r="L50" s="3" t="s">
        <v>40</v>
      </c>
      <c r="M50" s="3" t="s">
        <v>12</v>
      </c>
      <c r="N50" s="3" t="s">
        <v>11</v>
      </c>
      <c r="O50" s="3" t="s">
        <v>45</v>
      </c>
      <c r="P50" s="3" t="s">
        <v>42</v>
      </c>
      <c r="Q50" s="3" t="s">
        <v>799</v>
      </c>
      <c r="R50" s="3" t="s">
        <v>800</v>
      </c>
      <c r="S50" s="3" t="s">
        <v>801</v>
      </c>
      <c r="T50" s="3" t="s">
        <v>802</v>
      </c>
      <c r="U50" s="3" t="s">
        <v>803</v>
      </c>
      <c r="V50" s="3" t="s">
        <v>804</v>
      </c>
      <c r="W50" s="3" t="s">
        <v>805</v>
      </c>
      <c r="X50" s="3" t="s">
        <v>806</v>
      </c>
      <c r="Y50" s="3" t="s">
        <v>807</v>
      </c>
      <c r="Z50" s="3" t="s">
        <v>808</v>
      </c>
      <c r="AB50" s="2">
        <f t="shared" si="11"/>
        <v>22</v>
      </c>
      <c r="AC50" s="2">
        <f t="shared" si="12"/>
        <v>55</v>
      </c>
      <c r="AD50" s="2">
        <f t="shared" si="13"/>
        <v>25</v>
      </c>
      <c r="AE50" s="2">
        <f t="shared" si="14"/>
        <v>20</v>
      </c>
      <c r="AF50" s="2">
        <f t="shared" si="15"/>
        <v>17</v>
      </c>
      <c r="AG50" s="2">
        <f t="shared" si="16"/>
        <v>19</v>
      </c>
      <c r="AH50" s="2">
        <f t="shared" si="17"/>
        <v>33</v>
      </c>
      <c r="AI50" s="2">
        <f t="shared" si="18"/>
        <v>24</v>
      </c>
      <c r="AJ50" s="2">
        <f t="shared" si="19"/>
        <v>27</v>
      </c>
      <c r="AK50" s="2">
        <f t="shared" si="20"/>
        <v>26</v>
      </c>
      <c r="AL50" s="2">
        <f t="shared" si="21"/>
        <v>26.8</v>
      </c>
    </row>
    <row r="51" spans="1:38" ht="30" x14ac:dyDescent="0.25">
      <c r="A51" s="3">
        <v>50</v>
      </c>
      <c r="B51" s="3" t="s">
        <v>103</v>
      </c>
      <c r="C51" s="3" t="s">
        <v>364</v>
      </c>
      <c r="D51" s="3" t="s">
        <v>938</v>
      </c>
      <c r="E51" s="3" t="s">
        <v>77</v>
      </c>
      <c r="F51" s="3">
        <v>62</v>
      </c>
      <c r="G51" s="3" t="s">
        <v>34</v>
      </c>
      <c r="H51" s="3" t="s">
        <v>10</v>
      </c>
      <c r="I51" s="3">
        <v>5</v>
      </c>
      <c r="J51" s="3" t="s">
        <v>35</v>
      </c>
      <c r="K51" s="3" t="s">
        <v>11</v>
      </c>
      <c r="L51" s="3" t="s">
        <v>40</v>
      </c>
      <c r="M51" s="3" t="s">
        <v>12</v>
      </c>
      <c r="N51" s="3" t="s">
        <v>11</v>
      </c>
      <c r="O51" s="3" t="s">
        <v>45</v>
      </c>
      <c r="P51" s="3" t="s">
        <v>14</v>
      </c>
      <c r="Q51" s="3" t="s">
        <v>939</v>
      </c>
      <c r="R51" s="3" t="s">
        <v>940</v>
      </c>
      <c r="S51" s="3" t="s">
        <v>941</v>
      </c>
      <c r="T51" s="3" t="s">
        <v>942</v>
      </c>
      <c r="U51" s="3" t="s">
        <v>943</v>
      </c>
      <c r="V51" s="3" t="s">
        <v>944</v>
      </c>
      <c r="W51" s="3" t="s">
        <v>945</v>
      </c>
      <c r="X51" s="3" t="s">
        <v>946</v>
      </c>
      <c r="Y51" s="3" t="s">
        <v>947</v>
      </c>
      <c r="Z51" s="3" t="s">
        <v>948</v>
      </c>
      <c r="AB51" s="2">
        <f t="shared" si="11"/>
        <v>12</v>
      </c>
      <c r="AC51" s="2">
        <f t="shared" si="12"/>
        <v>18</v>
      </c>
      <c r="AD51" s="2">
        <f t="shared" si="13"/>
        <v>16</v>
      </c>
      <c r="AE51" s="2">
        <f t="shared" si="14"/>
        <v>24</v>
      </c>
      <c r="AF51" s="2">
        <f t="shared" si="15"/>
        <v>19</v>
      </c>
      <c r="AG51" s="2">
        <f t="shared" si="16"/>
        <v>30</v>
      </c>
      <c r="AH51" s="2">
        <f t="shared" si="17"/>
        <v>48</v>
      </c>
      <c r="AI51" s="2">
        <f t="shared" si="18"/>
        <v>30</v>
      </c>
      <c r="AJ51" s="2">
        <f t="shared" si="19"/>
        <v>31</v>
      </c>
      <c r="AK51" s="2">
        <f t="shared" si="20"/>
        <v>20</v>
      </c>
      <c r="AL51" s="2">
        <f t="shared" si="21"/>
        <v>24.8</v>
      </c>
    </row>
    <row r="52" spans="1:38" ht="30" x14ac:dyDescent="0.25">
      <c r="A52" s="3">
        <v>51</v>
      </c>
      <c r="B52" s="3" t="s">
        <v>103</v>
      </c>
      <c r="C52" s="3" t="s">
        <v>364</v>
      </c>
      <c r="D52" s="3" t="s">
        <v>442</v>
      </c>
      <c r="E52" s="3" t="s">
        <v>9</v>
      </c>
      <c r="F52" s="3">
        <v>36</v>
      </c>
      <c r="G52" s="3" t="s">
        <v>443</v>
      </c>
      <c r="H52" s="3" t="s">
        <v>10</v>
      </c>
      <c r="I52" s="3">
        <v>8</v>
      </c>
      <c r="J52" s="3" t="s">
        <v>35</v>
      </c>
      <c r="K52" s="3" t="s">
        <v>35</v>
      </c>
      <c r="L52" s="3" t="s">
        <v>57</v>
      </c>
      <c r="M52" s="3" t="s">
        <v>163</v>
      </c>
      <c r="N52" s="3" t="s">
        <v>11</v>
      </c>
      <c r="O52" s="3" t="s">
        <v>444</v>
      </c>
      <c r="P52" s="3" t="s">
        <v>42</v>
      </c>
      <c r="Q52" s="3" t="s">
        <v>445</v>
      </c>
      <c r="R52" s="3" t="s">
        <v>446</v>
      </c>
      <c r="S52" s="3" t="s">
        <v>447</v>
      </c>
      <c r="T52" s="3" t="s">
        <v>448</v>
      </c>
      <c r="U52" s="3" t="s">
        <v>449</v>
      </c>
      <c r="V52" s="3" t="s">
        <v>450</v>
      </c>
      <c r="W52" s="3" t="s">
        <v>451</v>
      </c>
      <c r="X52" s="3" t="s">
        <v>452</v>
      </c>
      <c r="Y52" s="3" t="s">
        <v>453</v>
      </c>
      <c r="Z52" s="3" t="s">
        <v>454</v>
      </c>
      <c r="AB52" s="2">
        <f t="shared" si="11"/>
        <v>52</v>
      </c>
      <c r="AC52" s="2">
        <f t="shared" si="12"/>
        <v>52</v>
      </c>
      <c r="AD52" s="2">
        <f t="shared" si="13"/>
        <v>48</v>
      </c>
      <c r="AE52" s="2">
        <f t="shared" si="14"/>
        <v>67</v>
      </c>
      <c r="AF52" s="2">
        <f t="shared" si="15"/>
        <v>39</v>
      </c>
      <c r="AG52" s="2">
        <f t="shared" si="16"/>
        <v>38</v>
      </c>
      <c r="AH52" s="2">
        <f t="shared" si="17"/>
        <v>27</v>
      </c>
      <c r="AI52" s="2">
        <f t="shared" si="18"/>
        <v>53</v>
      </c>
      <c r="AJ52" s="2">
        <f t="shared" si="19"/>
        <v>35</v>
      </c>
      <c r="AK52" s="2">
        <f t="shared" si="20"/>
        <v>64</v>
      </c>
      <c r="AL52" s="2">
        <f t="shared" si="21"/>
        <v>47.5</v>
      </c>
    </row>
    <row r="53" spans="1:38" ht="30" x14ac:dyDescent="0.25">
      <c r="A53" s="3">
        <v>52</v>
      </c>
      <c r="B53" s="3" t="s">
        <v>103</v>
      </c>
      <c r="C53" s="3" t="s">
        <v>364</v>
      </c>
      <c r="D53" s="3" t="s">
        <v>579</v>
      </c>
      <c r="E53" s="3" t="s">
        <v>77</v>
      </c>
      <c r="F53" s="3">
        <v>28</v>
      </c>
      <c r="G53" s="3" t="s">
        <v>34</v>
      </c>
      <c r="H53" s="3" t="s">
        <v>10</v>
      </c>
      <c r="I53" s="3">
        <v>12</v>
      </c>
      <c r="J53" s="3" t="s">
        <v>35</v>
      </c>
      <c r="K53" s="3" t="s">
        <v>35</v>
      </c>
      <c r="L53" s="3" t="s">
        <v>78</v>
      </c>
      <c r="M53" s="3" t="s">
        <v>163</v>
      </c>
      <c r="N53" s="3" t="s">
        <v>11</v>
      </c>
      <c r="O53" s="3" t="s">
        <v>45</v>
      </c>
      <c r="P53" s="3" t="s">
        <v>42</v>
      </c>
      <c r="Q53" s="3" t="s">
        <v>580</v>
      </c>
      <c r="R53" s="3" t="s">
        <v>581</v>
      </c>
      <c r="S53" s="3" t="s">
        <v>582</v>
      </c>
      <c r="T53" s="3" t="s">
        <v>583</v>
      </c>
      <c r="U53" s="3" t="s">
        <v>584</v>
      </c>
      <c r="V53" s="3" t="s">
        <v>585</v>
      </c>
      <c r="W53" s="3" t="s">
        <v>586</v>
      </c>
      <c r="X53" s="3" t="s">
        <v>587</v>
      </c>
      <c r="Y53" s="3" t="s">
        <v>588</v>
      </c>
      <c r="Z53" s="3" t="s">
        <v>589</v>
      </c>
      <c r="AB53" s="2">
        <f t="shared" si="11"/>
        <v>51</v>
      </c>
      <c r="AC53" s="2">
        <f t="shared" si="12"/>
        <v>39</v>
      </c>
      <c r="AD53" s="2">
        <f t="shared" si="13"/>
        <v>65</v>
      </c>
      <c r="AE53" s="2">
        <f t="shared" si="14"/>
        <v>48</v>
      </c>
      <c r="AF53" s="2">
        <f t="shared" si="15"/>
        <v>40</v>
      </c>
      <c r="AG53" s="2">
        <f t="shared" si="16"/>
        <v>37</v>
      </c>
      <c r="AH53" s="2">
        <f t="shared" si="17"/>
        <v>42</v>
      </c>
      <c r="AI53" s="2">
        <f t="shared" si="18"/>
        <v>33</v>
      </c>
      <c r="AJ53" s="2">
        <f t="shared" si="19"/>
        <v>78</v>
      </c>
      <c r="AK53" s="2">
        <f t="shared" si="20"/>
        <v>59</v>
      </c>
      <c r="AL53" s="2">
        <f t="shared" si="21"/>
        <v>49.2</v>
      </c>
    </row>
    <row r="54" spans="1:38" x14ac:dyDescent="0.25">
      <c r="A54" s="3">
        <v>53</v>
      </c>
      <c r="B54" s="3" t="s">
        <v>103</v>
      </c>
      <c r="C54" s="3" t="s">
        <v>364</v>
      </c>
      <c r="D54" s="3" t="s">
        <v>1266</v>
      </c>
      <c r="E54" s="3" t="s">
        <v>77</v>
      </c>
      <c r="F54" s="3">
        <v>30</v>
      </c>
      <c r="G54" s="3" t="s">
        <v>34</v>
      </c>
      <c r="H54" s="3" t="s">
        <v>10</v>
      </c>
      <c r="I54" s="3">
        <v>12</v>
      </c>
      <c r="J54" s="3" t="s">
        <v>35</v>
      </c>
      <c r="K54" s="3" t="s">
        <v>35</v>
      </c>
      <c r="L54" s="3" t="s">
        <v>78</v>
      </c>
      <c r="M54" s="3" t="s">
        <v>163</v>
      </c>
      <c r="N54" s="3" t="s">
        <v>11</v>
      </c>
      <c r="O54" s="3" t="s">
        <v>45</v>
      </c>
      <c r="P54" s="3" t="s">
        <v>42</v>
      </c>
      <c r="Q54" s="3" t="s">
        <v>1267</v>
      </c>
      <c r="R54" s="3" t="s">
        <v>1268</v>
      </c>
      <c r="S54" s="3" t="s">
        <v>1269</v>
      </c>
      <c r="T54" s="3" t="s">
        <v>1270</v>
      </c>
      <c r="U54" s="3"/>
      <c r="V54" s="3"/>
      <c r="W54" s="3"/>
      <c r="X54" s="3"/>
      <c r="Y54" s="3"/>
      <c r="Z54" s="3"/>
      <c r="AB54" s="2">
        <f t="shared" si="11"/>
        <v>33</v>
      </c>
      <c r="AC54" s="2">
        <f t="shared" si="12"/>
        <v>38</v>
      </c>
      <c r="AD54" s="2">
        <f t="shared" si="13"/>
        <v>19</v>
      </c>
      <c r="AE54" s="2">
        <f t="shared" si="14"/>
        <v>27</v>
      </c>
      <c r="AF54" s="2">
        <f t="shared" si="15"/>
        <v>0</v>
      </c>
      <c r="AG54" s="2">
        <f t="shared" si="16"/>
        <v>0</v>
      </c>
      <c r="AH54" s="2">
        <f t="shared" si="17"/>
        <v>0</v>
      </c>
      <c r="AI54" s="2">
        <f t="shared" si="18"/>
        <v>0</v>
      </c>
      <c r="AJ54" s="2">
        <f t="shared" si="19"/>
        <v>0</v>
      </c>
      <c r="AK54" s="2">
        <f t="shared" si="20"/>
        <v>0</v>
      </c>
      <c r="AL54" s="2">
        <f t="shared" si="21"/>
        <v>29.25</v>
      </c>
    </row>
    <row r="55" spans="1:38" x14ac:dyDescent="0.25">
      <c r="A55" s="3">
        <v>54</v>
      </c>
      <c r="B55" s="3" t="s">
        <v>103</v>
      </c>
      <c r="C55" s="3" t="s">
        <v>364</v>
      </c>
      <c r="D55" s="3" t="s">
        <v>979</v>
      </c>
      <c r="E55" s="3" t="s">
        <v>9</v>
      </c>
      <c r="F55" s="3">
        <v>32</v>
      </c>
      <c r="G55" s="3" t="s">
        <v>34</v>
      </c>
      <c r="H55" s="3" t="s">
        <v>10</v>
      </c>
      <c r="I55" s="3">
        <v>12</v>
      </c>
      <c r="J55" s="3" t="s">
        <v>35</v>
      </c>
      <c r="K55" s="3" t="s">
        <v>35</v>
      </c>
      <c r="L55" s="3" t="s">
        <v>78</v>
      </c>
      <c r="M55" s="3" t="s">
        <v>163</v>
      </c>
      <c r="N55" s="3" t="s">
        <v>11</v>
      </c>
      <c r="O55" s="3" t="s">
        <v>140</v>
      </c>
      <c r="P55" s="3" t="s">
        <v>42</v>
      </c>
      <c r="Q55" s="3" t="s">
        <v>980</v>
      </c>
      <c r="R55" s="3" t="s">
        <v>981</v>
      </c>
      <c r="S55" s="3" t="s">
        <v>982</v>
      </c>
      <c r="T55" s="3" t="s">
        <v>983</v>
      </c>
      <c r="U55" s="3" t="s">
        <v>984</v>
      </c>
      <c r="V55" s="3" t="s">
        <v>985</v>
      </c>
      <c r="W55" s="3" t="s">
        <v>986</v>
      </c>
      <c r="X55" s="3" t="s">
        <v>987</v>
      </c>
      <c r="Y55" s="3" t="s">
        <v>988</v>
      </c>
      <c r="Z55" s="3" t="s">
        <v>989</v>
      </c>
      <c r="AB55" s="2">
        <f t="shared" si="11"/>
        <v>20</v>
      </c>
      <c r="AC55" s="2">
        <f t="shared" si="12"/>
        <v>25</v>
      </c>
      <c r="AD55" s="2">
        <f t="shared" si="13"/>
        <v>19</v>
      </c>
      <c r="AE55" s="2">
        <f t="shared" si="14"/>
        <v>21</v>
      </c>
      <c r="AF55" s="2">
        <f t="shared" si="15"/>
        <v>28</v>
      </c>
      <c r="AG55" s="2">
        <f t="shared" si="16"/>
        <v>24</v>
      </c>
      <c r="AH55" s="2">
        <f t="shared" si="17"/>
        <v>26</v>
      </c>
      <c r="AI55" s="2">
        <f t="shared" si="18"/>
        <v>23</v>
      </c>
      <c r="AJ55" s="2">
        <f t="shared" si="19"/>
        <v>21</v>
      </c>
      <c r="AK55" s="2">
        <f t="shared" si="20"/>
        <v>16</v>
      </c>
      <c r="AL55" s="2">
        <f t="shared" si="21"/>
        <v>22.3</v>
      </c>
    </row>
    <row r="56" spans="1:38" ht="30" x14ac:dyDescent="0.25">
      <c r="A56" s="3">
        <v>55</v>
      </c>
      <c r="B56" s="3" t="s">
        <v>103</v>
      </c>
      <c r="C56" s="3" t="s">
        <v>364</v>
      </c>
      <c r="D56" s="3" t="s">
        <v>601</v>
      </c>
      <c r="E56" s="3" t="s">
        <v>9</v>
      </c>
      <c r="F56" s="3">
        <v>45</v>
      </c>
      <c r="G56" s="3" t="s">
        <v>34</v>
      </c>
      <c r="H56" s="3" t="s">
        <v>10</v>
      </c>
      <c r="I56" s="3">
        <v>8</v>
      </c>
      <c r="J56" s="3" t="s">
        <v>35</v>
      </c>
      <c r="K56" s="3" t="s">
        <v>35</v>
      </c>
      <c r="L56" s="3" t="s">
        <v>78</v>
      </c>
      <c r="M56" s="3" t="s">
        <v>163</v>
      </c>
      <c r="N56" s="3" t="s">
        <v>11</v>
      </c>
      <c r="O56" s="3" t="s">
        <v>45</v>
      </c>
      <c r="P56" s="3" t="s">
        <v>14</v>
      </c>
      <c r="Q56" s="3" t="s">
        <v>602</v>
      </c>
      <c r="R56" s="3" t="s">
        <v>603</v>
      </c>
      <c r="S56" s="3" t="s">
        <v>604</v>
      </c>
      <c r="T56" s="3" t="s">
        <v>605</v>
      </c>
      <c r="U56" s="3" t="s">
        <v>606</v>
      </c>
      <c r="V56" s="3" t="s">
        <v>607</v>
      </c>
      <c r="W56" s="3" t="s">
        <v>608</v>
      </c>
      <c r="X56" s="3" t="s">
        <v>609</v>
      </c>
      <c r="Y56" s="3" t="s">
        <v>610</v>
      </c>
      <c r="Z56" s="3" t="s">
        <v>611</v>
      </c>
      <c r="AB56" s="2">
        <f t="shared" si="11"/>
        <v>44</v>
      </c>
      <c r="AC56" s="2">
        <f t="shared" si="12"/>
        <v>58</v>
      </c>
      <c r="AD56" s="2">
        <f t="shared" si="13"/>
        <v>74</v>
      </c>
      <c r="AE56" s="2">
        <f t="shared" si="14"/>
        <v>57</v>
      </c>
      <c r="AF56" s="2">
        <f t="shared" si="15"/>
        <v>52</v>
      </c>
      <c r="AG56" s="2">
        <f t="shared" si="16"/>
        <v>33</v>
      </c>
      <c r="AH56" s="2">
        <f t="shared" si="17"/>
        <v>83</v>
      </c>
      <c r="AI56" s="2">
        <f t="shared" si="18"/>
        <v>31</v>
      </c>
      <c r="AJ56" s="2">
        <f t="shared" si="19"/>
        <v>35</v>
      </c>
      <c r="AK56" s="2">
        <f t="shared" si="20"/>
        <v>40</v>
      </c>
      <c r="AL56" s="2">
        <f t="shared" si="21"/>
        <v>50.7</v>
      </c>
    </row>
    <row r="57" spans="1:38" ht="30" x14ac:dyDescent="0.25">
      <c r="A57" s="3">
        <v>56</v>
      </c>
      <c r="B57" s="3" t="s">
        <v>103</v>
      </c>
      <c r="C57" s="3" t="s">
        <v>364</v>
      </c>
      <c r="D57" s="3" t="s">
        <v>1346</v>
      </c>
      <c r="E57" s="3" t="s">
        <v>77</v>
      </c>
      <c r="F57" s="3">
        <v>27</v>
      </c>
      <c r="G57" s="3" t="s">
        <v>34</v>
      </c>
      <c r="H57" s="3" t="s">
        <v>10</v>
      </c>
      <c r="I57" s="3">
        <v>10</v>
      </c>
      <c r="J57" s="3" t="s">
        <v>35</v>
      </c>
      <c r="K57" s="3" t="s">
        <v>35</v>
      </c>
      <c r="L57" s="3" t="s">
        <v>78</v>
      </c>
      <c r="M57" s="3" t="s">
        <v>163</v>
      </c>
      <c r="N57" s="3" t="s">
        <v>11</v>
      </c>
      <c r="O57" s="3" t="s">
        <v>45</v>
      </c>
      <c r="P57" s="3" t="s">
        <v>42</v>
      </c>
      <c r="Q57" s="3" t="s">
        <v>1347</v>
      </c>
      <c r="R57" s="3" t="s">
        <v>1348</v>
      </c>
      <c r="S57" s="3" t="s">
        <v>1349</v>
      </c>
      <c r="T57" s="3" t="s">
        <v>1350</v>
      </c>
      <c r="U57" s="3" t="s">
        <v>1351</v>
      </c>
      <c r="V57" s="3" t="s">
        <v>1352</v>
      </c>
      <c r="W57" s="3" t="s">
        <v>1353</v>
      </c>
      <c r="X57" s="3" t="s">
        <v>1354</v>
      </c>
      <c r="Y57" s="3" t="s">
        <v>1355</v>
      </c>
      <c r="Z57" s="3" t="s">
        <v>1356</v>
      </c>
      <c r="AB57" s="2">
        <f t="shared" si="11"/>
        <v>30</v>
      </c>
      <c r="AC57" s="2">
        <f t="shared" si="12"/>
        <v>34</v>
      </c>
      <c r="AD57" s="2">
        <f t="shared" si="13"/>
        <v>55</v>
      </c>
      <c r="AE57" s="2">
        <f t="shared" si="14"/>
        <v>47</v>
      </c>
      <c r="AF57" s="2">
        <f t="shared" si="15"/>
        <v>40</v>
      </c>
      <c r="AG57" s="2">
        <f t="shared" si="16"/>
        <v>39</v>
      </c>
      <c r="AH57" s="2">
        <f t="shared" si="17"/>
        <v>28</v>
      </c>
      <c r="AI57" s="2">
        <f t="shared" si="18"/>
        <v>47</v>
      </c>
      <c r="AJ57" s="2">
        <f t="shared" si="19"/>
        <v>31</v>
      </c>
      <c r="AK57" s="2">
        <f t="shared" si="20"/>
        <v>25</v>
      </c>
      <c r="AL57" s="2">
        <f t="shared" si="21"/>
        <v>37.6</v>
      </c>
    </row>
    <row r="58" spans="1:38" ht="30" x14ac:dyDescent="0.25">
      <c r="A58" s="3">
        <v>57</v>
      </c>
      <c r="B58" s="3" t="s">
        <v>103</v>
      </c>
      <c r="C58" s="3" t="s">
        <v>104</v>
      </c>
      <c r="D58" s="3" t="s">
        <v>241</v>
      </c>
      <c r="E58" s="3" t="s">
        <v>77</v>
      </c>
      <c r="F58" s="3">
        <v>17</v>
      </c>
      <c r="G58" s="3" t="s">
        <v>34</v>
      </c>
      <c r="H58" s="3" t="s">
        <v>10</v>
      </c>
      <c r="I58" s="3">
        <v>10</v>
      </c>
      <c r="J58" s="3" t="s">
        <v>11</v>
      </c>
      <c r="K58" s="3" t="s">
        <v>35</v>
      </c>
      <c r="L58" s="3" t="s">
        <v>78</v>
      </c>
      <c r="M58" s="3" t="s">
        <v>38</v>
      </c>
      <c r="N58" s="3" t="s">
        <v>11</v>
      </c>
      <c r="O58" s="3" t="s">
        <v>79</v>
      </c>
      <c r="P58" s="3" t="s">
        <v>42</v>
      </c>
      <c r="Q58" s="3" t="s">
        <v>242</v>
      </c>
      <c r="R58" s="3" t="s">
        <v>243</v>
      </c>
      <c r="S58" s="3" t="s">
        <v>244</v>
      </c>
      <c r="T58" s="3" t="s">
        <v>245</v>
      </c>
      <c r="U58" s="3" t="s">
        <v>246</v>
      </c>
      <c r="V58" s="3" t="s">
        <v>247</v>
      </c>
      <c r="W58" s="3" t="s">
        <v>248</v>
      </c>
      <c r="X58" s="3" t="s">
        <v>249</v>
      </c>
      <c r="Y58" s="3" t="s">
        <v>250</v>
      </c>
      <c r="Z58" s="3" t="s">
        <v>251</v>
      </c>
      <c r="AB58" s="2">
        <f t="shared" si="11"/>
        <v>42</v>
      </c>
      <c r="AC58" s="2">
        <f t="shared" si="12"/>
        <v>54</v>
      </c>
      <c r="AD58" s="2">
        <f t="shared" si="13"/>
        <v>30</v>
      </c>
      <c r="AE58" s="2">
        <f t="shared" si="14"/>
        <v>45</v>
      </c>
      <c r="AF58" s="2">
        <f t="shared" si="15"/>
        <v>37</v>
      </c>
      <c r="AG58" s="2">
        <f t="shared" si="16"/>
        <v>56</v>
      </c>
      <c r="AH58" s="2">
        <f t="shared" si="17"/>
        <v>38</v>
      </c>
      <c r="AI58" s="2">
        <f t="shared" si="18"/>
        <v>39</v>
      </c>
      <c r="AJ58" s="2">
        <f t="shared" si="19"/>
        <v>60</v>
      </c>
      <c r="AK58" s="2">
        <f t="shared" si="20"/>
        <v>32</v>
      </c>
      <c r="AL58" s="2">
        <f t="shared" si="21"/>
        <v>43.3</v>
      </c>
    </row>
    <row r="59" spans="1:38" x14ac:dyDescent="0.25">
      <c r="A59" s="3">
        <v>58</v>
      </c>
      <c r="B59" s="3" t="s">
        <v>103</v>
      </c>
      <c r="C59" s="3" t="s">
        <v>364</v>
      </c>
      <c r="D59" s="3" t="s">
        <v>1412</v>
      </c>
      <c r="E59" s="3" t="s">
        <v>9</v>
      </c>
      <c r="F59" s="3">
        <v>48</v>
      </c>
      <c r="G59" s="3" t="s">
        <v>34</v>
      </c>
      <c r="H59" s="3" t="s">
        <v>10</v>
      </c>
      <c r="I59" s="3">
        <v>5</v>
      </c>
      <c r="J59" s="3" t="s">
        <v>35</v>
      </c>
      <c r="K59" s="3" t="s">
        <v>11</v>
      </c>
      <c r="L59" s="3" t="s">
        <v>57</v>
      </c>
      <c r="M59" s="3" t="s">
        <v>12</v>
      </c>
      <c r="N59" s="3" t="s">
        <v>11</v>
      </c>
      <c r="O59" s="3" t="s">
        <v>175</v>
      </c>
      <c r="P59" s="3" t="s">
        <v>14</v>
      </c>
      <c r="Q59" s="3" t="s">
        <v>1413</v>
      </c>
      <c r="R59" s="3" t="s">
        <v>391</v>
      </c>
      <c r="S59" s="3" t="s">
        <v>1414</v>
      </c>
      <c r="T59" s="3" t="s">
        <v>1415</v>
      </c>
      <c r="U59" s="3" t="s">
        <v>1416</v>
      </c>
      <c r="V59" s="3" t="s">
        <v>1417</v>
      </c>
      <c r="W59" s="3" t="s">
        <v>1418</v>
      </c>
      <c r="X59" s="3" t="s">
        <v>1419</v>
      </c>
      <c r="Y59" s="3" t="s">
        <v>1420</v>
      </c>
      <c r="Z59" s="3" t="s">
        <v>1421</v>
      </c>
      <c r="AB59" s="2">
        <f t="shared" si="11"/>
        <v>27</v>
      </c>
      <c r="AC59" s="2">
        <f t="shared" si="12"/>
        <v>11</v>
      </c>
      <c r="AD59" s="2">
        <f t="shared" si="13"/>
        <v>10</v>
      </c>
      <c r="AE59" s="2">
        <f t="shared" si="14"/>
        <v>16</v>
      </c>
      <c r="AF59" s="2">
        <f t="shared" si="15"/>
        <v>32</v>
      </c>
      <c r="AG59" s="2">
        <f t="shared" si="16"/>
        <v>25</v>
      </c>
      <c r="AH59" s="2">
        <f t="shared" si="17"/>
        <v>20</v>
      </c>
      <c r="AI59" s="2">
        <f t="shared" si="18"/>
        <v>19</v>
      </c>
      <c r="AJ59" s="2">
        <f t="shared" si="19"/>
        <v>16</v>
      </c>
      <c r="AK59" s="2">
        <f t="shared" si="20"/>
        <v>24</v>
      </c>
      <c r="AL59" s="2">
        <f t="shared" si="21"/>
        <v>20</v>
      </c>
    </row>
    <row r="60" spans="1:38" ht="30" x14ac:dyDescent="0.25">
      <c r="A60" s="3">
        <v>59</v>
      </c>
      <c r="B60" s="3" t="s">
        <v>103</v>
      </c>
      <c r="C60" s="3" t="s">
        <v>364</v>
      </c>
      <c r="D60" s="3" t="s">
        <v>1379</v>
      </c>
      <c r="E60" s="3" t="s">
        <v>9</v>
      </c>
      <c r="F60" s="3">
        <v>27</v>
      </c>
      <c r="G60" s="3" t="s">
        <v>34</v>
      </c>
      <c r="H60" s="3" t="s">
        <v>10</v>
      </c>
      <c r="I60" s="3">
        <v>12</v>
      </c>
      <c r="J60" s="3" t="s">
        <v>35</v>
      </c>
      <c r="K60" s="3" t="s">
        <v>35</v>
      </c>
      <c r="L60" s="3" t="s">
        <v>78</v>
      </c>
      <c r="M60" s="3" t="s">
        <v>163</v>
      </c>
      <c r="N60" s="3" t="s">
        <v>11</v>
      </c>
      <c r="O60" s="3" t="s">
        <v>175</v>
      </c>
      <c r="P60" s="3" t="s">
        <v>42</v>
      </c>
      <c r="Q60" s="3" t="s">
        <v>1380</v>
      </c>
      <c r="R60" s="3" t="s">
        <v>1381</v>
      </c>
      <c r="S60" s="3" t="s">
        <v>1382</v>
      </c>
      <c r="T60" s="3" t="s">
        <v>1383</v>
      </c>
      <c r="U60" s="3" t="s">
        <v>1384</v>
      </c>
      <c r="V60" s="3" t="s">
        <v>1385</v>
      </c>
      <c r="W60" s="3" t="s">
        <v>1386</v>
      </c>
      <c r="X60" s="3" t="s">
        <v>1387</v>
      </c>
      <c r="Y60" s="3" t="s">
        <v>1388</v>
      </c>
      <c r="Z60" s="3" t="s">
        <v>1389</v>
      </c>
      <c r="AB60" s="2">
        <f t="shared" si="11"/>
        <v>27</v>
      </c>
      <c r="AC60" s="2">
        <f t="shared" si="12"/>
        <v>33</v>
      </c>
      <c r="AD60" s="2">
        <f t="shared" si="13"/>
        <v>36</v>
      </c>
      <c r="AE60" s="2">
        <f t="shared" si="14"/>
        <v>32</v>
      </c>
      <c r="AF60" s="2">
        <f t="shared" si="15"/>
        <v>31</v>
      </c>
      <c r="AG60" s="2">
        <f t="shared" si="16"/>
        <v>49</v>
      </c>
      <c r="AH60" s="2">
        <f t="shared" si="17"/>
        <v>36</v>
      </c>
      <c r="AI60" s="2">
        <f t="shared" si="18"/>
        <v>31</v>
      </c>
      <c r="AJ60" s="2">
        <f t="shared" si="19"/>
        <v>35</v>
      </c>
      <c r="AK60" s="2">
        <f t="shared" si="20"/>
        <v>25</v>
      </c>
      <c r="AL60" s="2">
        <f t="shared" si="21"/>
        <v>33.5</v>
      </c>
    </row>
    <row r="61" spans="1:38" x14ac:dyDescent="0.25">
      <c r="A61" s="3">
        <v>60</v>
      </c>
      <c r="B61" s="3" t="s">
        <v>103</v>
      </c>
      <c r="C61" s="3" t="s">
        <v>364</v>
      </c>
      <c r="D61" s="3" t="s">
        <v>1111</v>
      </c>
      <c r="E61" s="3" t="s">
        <v>9</v>
      </c>
      <c r="F61" s="3">
        <v>38</v>
      </c>
      <c r="G61" s="3" t="s">
        <v>34</v>
      </c>
      <c r="H61" s="3" t="s">
        <v>10</v>
      </c>
      <c r="I61" s="3">
        <v>12</v>
      </c>
      <c r="J61" s="3" t="s">
        <v>35</v>
      </c>
      <c r="K61" s="3" t="s">
        <v>35</v>
      </c>
      <c r="L61" s="3" t="s">
        <v>78</v>
      </c>
      <c r="M61" s="3" t="s">
        <v>899</v>
      </c>
      <c r="N61" s="3" t="s">
        <v>11</v>
      </c>
      <c r="O61" s="3" t="s">
        <v>175</v>
      </c>
      <c r="P61" s="3" t="s">
        <v>42</v>
      </c>
      <c r="Q61" s="3" t="s">
        <v>1112</v>
      </c>
      <c r="R61" s="3" t="s">
        <v>1113</v>
      </c>
      <c r="S61" s="3" t="s">
        <v>1114</v>
      </c>
      <c r="T61" s="3" t="s">
        <v>1115</v>
      </c>
      <c r="U61" s="3" t="s">
        <v>1116</v>
      </c>
      <c r="V61" s="3" t="s">
        <v>1117</v>
      </c>
      <c r="W61" s="3" t="s">
        <v>1118</v>
      </c>
      <c r="X61" s="3" t="s">
        <v>1119</v>
      </c>
      <c r="Y61" s="3" t="s">
        <v>1120</v>
      </c>
      <c r="Z61" s="3" t="s">
        <v>1121</v>
      </c>
      <c r="AB61" s="2">
        <f t="shared" si="11"/>
        <v>31</v>
      </c>
      <c r="AC61" s="2">
        <f t="shared" si="12"/>
        <v>20</v>
      </c>
      <c r="AD61" s="2">
        <f t="shared" si="13"/>
        <v>19</v>
      </c>
      <c r="AE61" s="2">
        <f t="shared" si="14"/>
        <v>35</v>
      </c>
      <c r="AF61" s="2">
        <f t="shared" si="15"/>
        <v>27</v>
      </c>
      <c r="AG61" s="2">
        <f t="shared" si="16"/>
        <v>16</v>
      </c>
      <c r="AH61" s="2">
        <f t="shared" si="17"/>
        <v>20</v>
      </c>
      <c r="AI61" s="2">
        <f t="shared" si="18"/>
        <v>29</v>
      </c>
      <c r="AJ61" s="2">
        <f t="shared" si="19"/>
        <v>29</v>
      </c>
      <c r="AK61" s="2">
        <f t="shared" si="20"/>
        <v>32</v>
      </c>
      <c r="AL61" s="2">
        <f t="shared" si="21"/>
        <v>25.8</v>
      </c>
    </row>
    <row r="62" spans="1:38" ht="30" x14ac:dyDescent="0.25">
      <c r="A62" s="3">
        <v>61</v>
      </c>
      <c r="B62" s="3" t="s">
        <v>103</v>
      </c>
      <c r="C62" s="3" t="s">
        <v>364</v>
      </c>
      <c r="D62" s="3" t="s">
        <v>1508</v>
      </c>
      <c r="E62" s="3" t="s">
        <v>9</v>
      </c>
      <c r="F62" s="3">
        <v>20</v>
      </c>
      <c r="G62" s="3" t="s">
        <v>34</v>
      </c>
      <c r="H62" s="3" t="s">
        <v>10</v>
      </c>
      <c r="I62" s="3">
        <v>8</v>
      </c>
      <c r="J62" s="3" t="s">
        <v>35</v>
      </c>
      <c r="K62" s="3" t="s">
        <v>35</v>
      </c>
      <c r="L62" s="3" t="s">
        <v>78</v>
      </c>
      <c r="M62" s="3" t="s">
        <v>38</v>
      </c>
      <c r="N62" s="3" t="s">
        <v>11</v>
      </c>
      <c r="O62" s="3" t="s">
        <v>45</v>
      </c>
      <c r="P62" s="3" t="s">
        <v>42</v>
      </c>
      <c r="Q62" s="3" t="s">
        <v>1509</v>
      </c>
      <c r="R62" s="3" t="s">
        <v>1510</v>
      </c>
      <c r="S62" s="3" t="s">
        <v>1511</v>
      </c>
      <c r="T62" s="3" t="s">
        <v>1512</v>
      </c>
      <c r="U62" s="3" t="s">
        <v>1513</v>
      </c>
      <c r="V62" s="3" t="s">
        <v>1514</v>
      </c>
      <c r="W62" s="3" t="s">
        <v>1515</v>
      </c>
      <c r="X62" s="3" t="s">
        <v>1516</v>
      </c>
      <c r="Y62" s="3" t="s">
        <v>1517</v>
      </c>
      <c r="Z62" s="3" t="s">
        <v>1518</v>
      </c>
      <c r="AB62" s="2">
        <f t="shared" si="11"/>
        <v>25</v>
      </c>
      <c r="AC62" s="2">
        <f t="shared" si="12"/>
        <v>28</v>
      </c>
      <c r="AD62" s="2">
        <f t="shared" si="13"/>
        <v>31</v>
      </c>
      <c r="AE62" s="2">
        <f t="shared" si="14"/>
        <v>28</v>
      </c>
      <c r="AF62" s="2">
        <f t="shared" si="15"/>
        <v>35</v>
      </c>
      <c r="AG62" s="2">
        <f t="shared" si="16"/>
        <v>38</v>
      </c>
      <c r="AH62" s="2">
        <f t="shared" si="17"/>
        <v>48</v>
      </c>
      <c r="AI62" s="2">
        <f t="shared" si="18"/>
        <v>32</v>
      </c>
      <c r="AJ62" s="2">
        <f t="shared" si="19"/>
        <v>19</v>
      </c>
      <c r="AK62" s="2">
        <f t="shared" si="20"/>
        <v>29</v>
      </c>
      <c r="AL62" s="2">
        <f t="shared" si="21"/>
        <v>31.3</v>
      </c>
    </row>
    <row r="63" spans="1:38" ht="30" x14ac:dyDescent="0.25">
      <c r="A63" s="3">
        <v>62</v>
      </c>
      <c r="B63" s="3" t="s">
        <v>103</v>
      </c>
      <c r="C63" s="3" t="s">
        <v>364</v>
      </c>
      <c r="D63" s="3" t="s">
        <v>647</v>
      </c>
      <c r="E63" s="3" t="s">
        <v>9</v>
      </c>
      <c r="F63" s="3">
        <v>45</v>
      </c>
      <c r="G63" s="3" t="s">
        <v>34</v>
      </c>
      <c r="H63" s="3" t="s">
        <v>10</v>
      </c>
      <c r="I63" s="3">
        <v>8</v>
      </c>
      <c r="J63" s="3" t="s">
        <v>35</v>
      </c>
      <c r="K63" s="3" t="s">
        <v>35</v>
      </c>
      <c r="L63" s="3" t="s">
        <v>57</v>
      </c>
      <c r="M63" s="3" t="s">
        <v>38</v>
      </c>
      <c r="N63" s="3" t="s">
        <v>11</v>
      </c>
      <c r="O63" s="3" t="s">
        <v>175</v>
      </c>
      <c r="P63" s="3" t="s">
        <v>42</v>
      </c>
      <c r="Q63" s="3" t="s">
        <v>648</v>
      </c>
      <c r="R63" s="3" t="s">
        <v>649</v>
      </c>
      <c r="S63" s="3" t="s">
        <v>650</v>
      </c>
      <c r="T63" s="3" t="s">
        <v>651</v>
      </c>
      <c r="U63" s="3" t="s">
        <v>652</v>
      </c>
      <c r="V63" s="3" t="s">
        <v>653</v>
      </c>
      <c r="W63" s="3" t="s">
        <v>654</v>
      </c>
      <c r="X63" s="3" t="s">
        <v>655</v>
      </c>
      <c r="Y63" s="3" t="s">
        <v>656</v>
      </c>
      <c r="Z63" s="3" t="s">
        <v>657</v>
      </c>
      <c r="AB63" s="2">
        <f t="shared" si="11"/>
        <v>19</v>
      </c>
      <c r="AC63" s="2">
        <f t="shared" si="12"/>
        <v>29</v>
      </c>
      <c r="AD63" s="2">
        <f t="shared" si="13"/>
        <v>35</v>
      </c>
      <c r="AE63" s="2">
        <f t="shared" si="14"/>
        <v>37</v>
      </c>
      <c r="AF63" s="2">
        <f t="shared" si="15"/>
        <v>34</v>
      </c>
      <c r="AG63" s="2">
        <f t="shared" si="16"/>
        <v>39</v>
      </c>
      <c r="AH63" s="2">
        <f t="shared" si="17"/>
        <v>37</v>
      </c>
      <c r="AI63" s="2">
        <f t="shared" si="18"/>
        <v>37</v>
      </c>
      <c r="AJ63" s="2">
        <f t="shared" si="19"/>
        <v>31</v>
      </c>
      <c r="AK63" s="2">
        <f t="shared" si="20"/>
        <v>50</v>
      </c>
      <c r="AL63" s="2">
        <f t="shared" si="21"/>
        <v>34.799999999999997</v>
      </c>
    </row>
    <row r="64" spans="1:38" ht="30" x14ac:dyDescent="0.25">
      <c r="A64" s="3">
        <v>63</v>
      </c>
      <c r="B64" s="3" t="s">
        <v>103</v>
      </c>
      <c r="C64" s="3" t="s">
        <v>364</v>
      </c>
      <c r="D64" s="3" t="s">
        <v>636</v>
      </c>
      <c r="E64" s="3" t="s">
        <v>77</v>
      </c>
      <c r="F64" s="3">
        <v>65</v>
      </c>
      <c r="G64" s="3" t="s">
        <v>34</v>
      </c>
      <c r="H64" s="3" t="s">
        <v>10</v>
      </c>
      <c r="I64" s="3">
        <v>8</v>
      </c>
      <c r="J64" s="3" t="s">
        <v>35</v>
      </c>
      <c r="K64" s="3" t="s">
        <v>11</v>
      </c>
      <c r="L64" s="3" t="s">
        <v>40</v>
      </c>
      <c r="M64" s="3" t="s">
        <v>12</v>
      </c>
      <c r="N64" s="3" t="s">
        <v>11</v>
      </c>
      <c r="O64" s="3" t="s">
        <v>45</v>
      </c>
      <c r="P64" s="3" t="s">
        <v>14</v>
      </c>
      <c r="Q64" s="3" t="s">
        <v>637</v>
      </c>
      <c r="R64" s="3" t="s">
        <v>638</v>
      </c>
      <c r="S64" s="3" t="s">
        <v>639</v>
      </c>
      <c r="T64" s="3" t="s">
        <v>640</v>
      </c>
      <c r="U64" s="3" t="s">
        <v>641</v>
      </c>
      <c r="V64" s="3" t="s">
        <v>642</v>
      </c>
      <c r="W64" s="3" t="s">
        <v>643</v>
      </c>
      <c r="X64" s="3" t="s">
        <v>644</v>
      </c>
      <c r="Y64" s="3" t="s">
        <v>645</v>
      </c>
      <c r="Z64" s="3" t="s">
        <v>646</v>
      </c>
      <c r="AB64" s="2">
        <f t="shared" si="11"/>
        <v>16</v>
      </c>
      <c r="AC64" s="2">
        <f t="shared" si="12"/>
        <v>42</v>
      </c>
      <c r="AD64" s="2">
        <f t="shared" si="13"/>
        <v>22</v>
      </c>
      <c r="AE64" s="2">
        <f t="shared" si="14"/>
        <v>49</v>
      </c>
      <c r="AF64" s="2">
        <f t="shared" si="15"/>
        <v>58</v>
      </c>
      <c r="AG64" s="2">
        <f t="shared" si="16"/>
        <v>25</v>
      </c>
      <c r="AH64" s="2">
        <f t="shared" si="17"/>
        <v>23</v>
      </c>
      <c r="AI64" s="2">
        <f t="shared" si="18"/>
        <v>44</v>
      </c>
      <c r="AJ64" s="2">
        <f t="shared" si="19"/>
        <v>39</v>
      </c>
      <c r="AK64" s="2">
        <f t="shared" si="20"/>
        <v>19</v>
      </c>
      <c r="AL64" s="2">
        <f t="shared" si="21"/>
        <v>33.700000000000003</v>
      </c>
    </row>
    <row r="65" spans="1:38" ht="30" x14ac:dyDescent="0.25">
      <c r="A65" s="3">
        <v>64</v>
      </c>
      <c r="B65" s="3" t="s">
        <v>103</v>
      </c>
      <c r="C65" s="3" t="s">
        <v>104</v>
      </c>
      <c r="D65" s="3" t="s">
        <v>263</v>
      </c>
      <c r="E65" s="3" t="s">
        <v>77</v>
      </c>
      <c r="F65" s="3">
        <v>19</v>
      </c>
      <c r="G65" s="3" t="s">
        <v>34</v>
      </c>
      <c r="H65" s="3" t="s">
        <v>10</v>
      </c>
      <c r="I65" s="3">
        <v>10</v>
      </c>
      <c r="J65" s="3" t="s">
        <v>11</v>
      </c>
      <c r="K65" s="3" t="s">
        <v>35</v>
      </c>
      <c r="L65" s="3" t="s">
        <v>57</v>
      </c>
      <c r="M65" s="3" t="s">
        <v>38</v>
      </c>
      <c r="N65" s="3" t="s">
        <v>35</v>
      </c>
      <c r="O65" s="3" t="s">
        <v>79</v>
      </c>
      <c r="P65" s="3" t="s">
        <v>42</v>
      </c>
      <c r="Q65" s="3" t="s">
        <v>264</v>
      </c>
      <c r="R65" s="3" t="s">
        <v>265</v>
      </c>
      <c r="S65" s="3" t="s">
        <v>266</v>
      </c>
      <c r="T65" s="3" t="s">
        <v>267</v>
      </c>
      <c r="U65" s="3" t="s">
        <v>268</v>
      </c>
      <c r="V65" s="3" t="s">
        <v>269</v>
      </c>
      <c r="W65" s="3" t="s">
        <v>270</v>
      </c>
      <c r="X65" s="3" t="s">
        <v>271</v>
      </c>
      <c r="Y65" s="3" t="s">
        <v>272</v>
      </c>
      <c r="Z65" s="3" t="s">
        <v>273</v>
      </c>
      <c r="AB65" s="2">
        <f t="shared" si="11"/>
        <v>48</v>
      </c>
      <c r="AC65" s="2">
        <f t="shared" si="12"/>
        <v>36</v>
      </c>
      <c r="AD65" s="2">
        <f t="shared" si="13"/>
        <v>44</v>
      </c>
      <c r="AE65" s="2">
        <f t="shared" si="14"/>
        <v>35</v>
      </c>
      <c r="AF65" s="2">
        <f t="shared" si="15"/>
        <v>31</v>
      </c>
      <c r="AG65" s="2">
        <f t="shared" si="16"/>
        <v>74</v>
      </c>
      <c r="AH65" s="2">
        <f t="shared" si="17"/>
        <v>54</v>
      </c>
      <c r="AI65" s="2">
        <f t="shared" si="18"/>
        <v>50</v>
      </c>
      <c r="AJ65" s="2">
        <f t="shared" si="19"/>
        <v>51</v>
      </c>
      <c r="AK65" s="2">
        <f t="shared" si="20"/>
        <v>45</v>
      </c>
      <c r="AL65" s="2">
        <f t="shared" si="21"/>
        <v>46.8</v>
      </c>
    </row>
    <row r="66" spans="1:38" x14ac:dyDescent="0.25">
      <c r="A66" s="3">
        <v>65</v>
      </c>
      <c r="B66" s="3" t="s">
        <v>103</v>
      </c>
      <c r="C66" s="3" t="s">
        <v>364</v>
      </c>
      <c r="D66" s="3" t="s">
        <v>1312</v>
      </c>
      <c r="E66" s="3" t="s">
        <v>9</v>
      </c>
      <c r="F66" s="3">
        <v>30</v>
      </c>
      <c r="G66" s="3" t="s">
        <v>34</v>
      </c>
      <c r="H66" s="3" t="s">
        <v>10</v>
      </c>
      <c r="I66" s="3">
        <v>12</v>
      </c>
      <c r="J66" s="3" t="s">
        <v>35</v>
      </c>
      <c r="K66" s="3" t="s">
        <v>35</v>
      </c>
      <c r="L66" s="3" t="s">
        <v>78</v>
      </c>
      <c r="M66" s="3" t="s">
        <v>163</v>
      </c>
      <c r="N66" s="3" t="s">
        <v>11</v>
      </c>
      <c r="O66" s="3" t="s">
        <v>1313</v>
      </c>
      <c r="P66" s="3" t="s">
        <v>42</v>
      </c>
      <c r="Q66" s="3" t="s">
        <v>1314</v>
      </c>
      <c r="R66" s="3" t="s">
        <v>1315</v>
      </c>
      <c r="S66" s="3" t="s">
        <v>1316</v>
      </c>
      <c r="T66" s="3" t="s">
        <v>1317</v>
      </c>
      <c r="U66" s="3" t="s">
        <v>1318</v>
      </c>
      <c r="V66" s="3" t="s">
        <v>1319</v>
      </c>
      <c r="W66" s="3" t="s">
        <v>1320</v>
      </c>
      <c r="X66" s="3" t="s">
        <v>1321</v>
      </c>
      <c r="Y66" s="3" t="s">
        <v>1322</v>
      </c>
      <c r="Z66" s="3" t="s">
        <v>1323</v>
      </c>
      <c r="AB66" s="2">
        <f t="shared" si="11"/>
        <v>24</v>
      </c>
      <c r="AC66" s="2">
        <f t="shared" si="12"/>
        <v>27</v>
      </c>
      <c r="AD66" s="2">
        <f t="shared" si="13"/>
        <v>26</v>
      </c>
      <c r="AE66" s="2">
        <f t="shared" si="14"/>
        <v>34</v>
      </c>
      <c r="AF66" s="2">
        <f t="shared" si="15"/>
        <v>23</v>
      </c>
      <c r="AG66" s="2">
        <f t="shared" si="16"/>
        <v>24</v>
      </c>
      <c r="AH66" s="2">
        <f t="shared" si="17"/>
        <v>27</v>
      </c>
      <c r="AI66" s="2">
        <f t="shared" si="18"/>
        <v>23</v>
      </c>
      <c r="AJ66" s="2">
        <f t="shared" si="19"/>
        <v>27</v>
      </c>
      <c r="AK66" s="2">
        <f t="shared" si="20"/>
        <v>28</v>
      </c>
      <c r="AL66" s="2">
        <f t="shared" si="21"/>
        <v>26.3</v>
      </c>
    </row>
    <row r="67" spans="1:38" ht="30" x14ac:dyDescent="0.25">
      <c r="A67" s="3">
        <v>66</v>
      </c>
      <c r="B67" s="3" t="s">
        <v>103</v>
      </c>
      <c r="C67" s="3" t="s">
        <v>104</v>
      </c>
      <c r="D67" s="3" t="s">
        <v>174</v>
      </c>
      <c r="E67" s="3" t="s">
        <v>77</v>
      </c>
      <c r="F67" s="3">
        <v>22</v>
      </c>
      <c r="G67" s="3" t="s">
        <v>34</v>
      </c>
      <c r="H67" s="3" t="s">
        <v>10</v>
      </c>
      <c r="I67" s="3">
        <v>12</v>
      </c>
      <c r="J67" s="3" t="s">
        <v>35</v>
      </c>
      <c r="K67" s="3" t="s">
        <v>35</v>
      </c>
      <c r="L67" s="3" t="s">
        <v>57</v>
      </c>
      <c r="M67" s="3" t="s">
        <v>725</v>
      </c>
      <c r="N67" s="3" t="s">
        <v>35</v>
      </c>
      <c r="O67" s="3" t="s">
        <v>175</v>
      </c>
      <c r="P67" s="3" t="s">
        <v>42</v>
      </c>
      <c r="Q67" s="3" t="s">
        <v>176</v>
      </c>
      <c r="R67" s="3" t="s">
        <v>177</v>
      </c>
      <c r="S67" s="3" t="s">
        <v>178</v>
      </c>
      <c r="T67" s="3" t="s">
        <v>179</v>
      </c>
      <c r="U67" s="3" t="s">
        <v>180</v>
      </c>
      <c r="V67" s="3" t="s">
        <v>181</v>
      </c>
      <c r="W67" s="3" t="s">
        <v>182</v>
      </c>
      <c r="X67" s="3" t="s">
        <v>183</v>
      </c>
      <c r="Y67" s="3" t="s">
        <v>184</v>
      </c>
      <c r="Z67" s="3" t="s">
        <v>185</v>
      </c>
      <c r="AB67" s="2">
        <f t="shared" ref="AB67:AB130" si="22">LEN(Q67)</f>
        <v>74</v>
      </c>
      <c r="AC67" s="2">
        <f t="shared" ref="AC67:AC130" si="23">LEN(R67)</f>
        <v>86</v>
      </c>
      <c r="AD67" s="2">
        <f t="shared" ref="AD67:AD130" si="24">LEN(S67)</f>
        <v>51</v>
      </c>
      <c r="AE67" s="2">
        <f t="shared" ref="AE67:AE130" si="25">LEN(T67)</f>
        <v>48</v>
      </c>
      <c r="AF67" s="2">
        <f t="shared" ref="AF67:AF130" si="26">LEN(U67)</f>
        <v>58</v>
      </c>
      <c r="AG67" s="2">
        <f t="shared" ref="AG67:AG130" si="27">LEN(V67)</f>
        <v>65</v>
      </c>
      <c r="AH67" s="2">
        <f t="shared" ref="AH67:AH130" si="28">LEN(W67)</f>
        <v>53</v>
      </c>
      <c r="AI67" s="2">
        <f t="shared" ref="AI67:AI130" si="29">LEN(X67)</f>
        <v>54</v>
      </c>
      <c r="AJ67" s="2">
        <f t="shared" ref="AJ67:AJ130" si="30">LEN(Y67)</f>
        <v>59</v>
      </c>
      <c r="AK67" s="2">
        <f t="shared" ref="AK67:AK130" si="31">LEN(Z67)</f>
        <v>61</v>
      </c>
      <c r="AL67" s="2">
        <f t="shared" ref="AL67:AL130" si="32">AVERAGEIF(AB67:AK67,"&gt;0")</f>
        <v>60.9</v>
      </c>
    </row>
    <row r="68" spans="1:38" ht="30" x14ac:dyDescent="0.25">
      <c r="A68" s="3">
        <v>67</v>
      </c>
      <c r="B68" s="3" t="s">
        <v>103</v>
      </c>
      <c r="C68" s="3" t="s">
        <v>104</v>
      </c>
      <c r="D68" s="3" t="s">
        <v>252</v>
      </c>
      <c r="E68" s="3" t="s">
        <v>77</v>
      </c>
      <c r="F68" s="3">
        <v>18</v>
      </c>
      <c r="G68" s="3" t="s">
        <v>34</v>
      </c>
      <c r="H68" s="3" t="s">
        <v>10</v>
      </c>
      <c r="I68" s="3">
        <v>12</v>
      </c>
      <c r="J68" s="3" t="s">
        <v>35</v>
      </c>
      <c r="K68" s="3" t="s">
        <v>35</v>
      </c>
      <c r="L68" s="3" t="s">
        <v>78</v>
      </c>
      <c r="M68" s="3" t="s">
        <v>38</v>
      </c>
      <c r="N68" s="3" t="s">
        <v>11</v>
      </c>
      <c r="O68" s="3" t="s">
        <v>79</v>
      </c>
      <c r="P68" s="3" t="s">
        <v>42</v>
      </c>
      <c r="Q68" s="3" t="s">
        <v>253</v>
      </c>
      <c r="R68" s="3" t="s">
        <v>254</v>
      </c>
      <c r="S68" s="3" t="s">
        <v>255</v>
      </c>
      <c r="T68" s="3" t="s">
        <v>256</v>
      </c>
      <c r="U68" s="3" t="s">
        <v>257</v>
      </c>
      <c r="V68" s="3" t="s">
        <v>258</v>
      </c>
      <c r="W68" s="3" t="s">
        <v>259</v>
      </c>
      <c r="X68" s="3" t="s">
        <v>260</v>
      </c>
      <c r="Y68" s="3" t="s">
        <v>261</v>
      </c>
      <c r="Z68" s="3" t="s">
        <v>262</v>
      </c>
      <c r="AB68" s="2">
        <f t="shared" si="22"/>
        <v>25</v>
      </c>
      <c r="AC68" s="2">
        <f t="shared" si="23"/>
        <v>39</v>
      </c>
      <c r="AD68" s="2">
        <f t="shared" si="24"/>
        <v>31</v>
      </c>
      <c r="AE68" s="2">
        <f t="shared" si="25"/>
        <v>30</v>
      </c>
      <c r="AF68" s="2">
        <f t="shared" si="26"/>
        <v>38</v>
      </c>
      <c r="AG68" s="2">
        <f t="shared" si="27"/>
        <v>40</v>
      </c>
      <c r="AH68" s="2">
        <f t="shared" si="28"/>
        <v>54</v>
      </c>
      <c r="AI68" s="2">
        <f t="shared" si="29"/>
        <v>31</v>
      </c>
      <c r="AJ68" s="2">
        <f t="shared" si="30"/>
        <v>36</v>
      </c>
      <c r="AK68" s="2">
        <f t="shared" si="31"/>
        <v>41</v>
      </c>
      <c r="AL68" s="2">
        <f t="shared" si="32"/>
        <v>36.5</v>
      </c>
    </row>
    <row r="69" spans="1:38" ht="30" x14ac:dyDescent="0.25">
      <c r="A69" s="3">
        <v>68</v>
      </c>
      <c r="B69" s="3" t="s">
        <v>103</v>
      </c>
      <c r="C69" s="3" t="s">
        <v>364</v>
      </c>
      <c r="D69" s="3" t="s">
        <v>990</v>
      </c>
      <c r="E69" s="3" t="s">
        <v>77</v>
      </c>
      <c r="F69" s="3">
        <v>25</v>
      </c>
      <c r="G69" s="3" t="s">
        <v>34</v>
      </c>
      <c r="H69" s="3" t="s">
        <v>10</v>
      </c>
      <c r="I69" s="3">
        <v>12</v>
      </c>
      <c r="J69" s="3" t="s">
        <v>35</v>
      </c>
      <c r="K69" s="3" t="s">
        <v>35</v>
      </c>
      <c r="L69" s="3" t="s">
        <v>78</v>
      </c>
      <c r="M69" s="3" t="s">
        <v>163</v>
      </c>
      <c r="N69" s="3" t="s">
        <v>35</v>
      </c>
      <c r="O69" s="3" t="s">
        <v>140</v>
      </c>
      <c r="P69" s="3" t="s">
        <v>42</v>
      </c>
      <c r="Q69" s="3" t="s">
        <v>991</v>
      </c>
      <c r="R69" s="3" t="s">
        <v>992</v>
      </c>
      <c r="S69" s="3" t="s">
        <v>993</v>
      </c>
      <c r="T69" s="3" t="s">
        <v>994</v>
      </c>
      <c r="U69" s="3" t="s">
        <v>995</v>
      </c>
      <c r="V69" s="3" t="s">
        <v>996</v>
      </c>
      <c r="W69" s="3" t="s">
        <v>997</v>
      </c>
      <c r="X69" s="3" t="s">
        <v>998</v>
      </c>
      <c r="Y69" s="3" t="s">
        <v>999</v>
      </c>
      <c r="Z69" s="3" t="s">
        <v>1000</v>
      </c>
      <c r="AB69" s="2">
        <f t="shared" si="22"/>
        <v>28</v>
      </c>
      <c r="AC69" s="2">
        <f t="shared" si="23"/>
        <v>52</v>
      </c>
      <c r="AD69" s="2">
        <f t="shared" si="24"/>
        <v>36</v>
      </c>
      <c r="AE69" s="2">
        <f t="shared" si="25"/>
        <v>20</v>
      </c>
      <c r="AF69" s="2">
        <f t="shared" si="26"/>
        <v>33</v>
      </c>
      <c r="AG69" s="2">
        <f t="shared" si="27"/>
        <v>21</v>
      </c>
      <c r="AH69" s="2">
        <f t="shared" si="28"/>
        <v>13</v>
      </c>
      <c r="AI69" s="2">
        <f t="shared" si="29"/>
        <v>27</v>
      </c>
      <c r="AJ69" s="2">
        <f t="shared" si="30"/>
        <v>18</v>
      </c>
      <c r="AK69" s="2">
        <f t="shared" si="31"/>
        <v>20</v>
      </c>
      <c r="AL69" s="2">
        <f t="shared" si="32"/>
        <v>26.8</v>
      </c>
    </row>
    <row r="70" spans="1:38" ht="30" x14ac:dyDescent="0.25">
      <c r="A70" s="3">
        <v>69</v>
      </c>
      <c r="B70" s="3" t="s">
        <v>103</v>
      </c>
      <c r="C70" s="3" t="s">
        <v>364</v>
      </c>
      <c r="D70" s="3" t="s">
        <v>430</v>
      </c>
      <c r="E70" s="3" t="s">
        <v>9</v>
      </c>
      <c r="F70" s="3">
        <v>40</v>
      </c>
      <c r="G70" s="3" t="s">
        <v>34</v>
      </c>
      <c r="H70" s="3" t="s">
        <v>10</v>
      </c>
      <c r="I70" s="3">
        <v>0</v>
      </c>
      <c r="J70" s="3" t="s">
        <v>35</v>
      </c>
      <c r="K70" s="3" t="s">
        <v>35</v>
      </c>
      <c r="L70" s="3" t="s">
        <v>78</v>
      </c>
      <c r="M70" s="3" t="s">
        <v>38</v>
      </c>
      <c r="N70" s="3" t="s">
        <v>11</v>
      </c>
      <c r="O70" s="3" t="s">
        <v>140</v>
      </c>
      <c r="P70" s="3" t="s">
        <v>14</v>
      </c>
      <c r="Q70" s="3" t="s">
        <v>431</v>
      </c>
      <c r="R70" s="3" t="s">
        <v>432</v>
      </c>
      <c r="S70" s="3" t="s">
        <v>433</v>
      </c>
      <c r="T70" s="3" t="s">
        <v>434</v>
      </c>
      <c r="U70" s="3" t="s">
        <v>435</v>
      </c>
      <c r="V70" s="3" t="s">
        <v>436</v>
      </c>
      <c r="W70" s="3" t="s">
        <v>437</v>
      </c>
      <c r="X70" s="3" t="s">
        <v>438</v>
      </c>
      <c r="Y70" s="3" t="s">
        <v>439</v>
      </c>
      <c r="Z70" s="3" t="s">
        <v>440</v>
      </c>
      <c r="AB70" s="2">
        <f t="shared" si="22"/>
        <v>28</v>
      </c>
      <c r="AC70" s="2">
        <f t="shared" si="23"/>
        <v>23</v>
      </c>
      <c r="AD70" s="2">
        <f t="shared" si="24"/>
        <v>26</v>
      </c>
      <c r="AE70" s="2">
        <f t="shared" si="25"/>
        <v>33</v>
      </c>
      <c r="AF70" s="2">
        <f t="shared" si="26"/>
        <v>27</v>
      </c>
      <c r="AG70" s="2">
        <f t="shared" si="27"/>
        <v>29</v>
      </c>
      <c r="AH70" s="2">
        <f t="shared" si="28"/>
        <v>57</v>
      </c>
      <c r="AI70" s="2">
        <f t="shared" si="29"/>
        <v>45</v>
      </c>
      <c r="AJ70" s="2">
        <f t="shared" si="30"/>
        <v>73</v>
      </c>
      <c r="AK70" s="2">
        <f t="shared" si="31"/>
        <v>60</v>
      </c>
      <c r="AL70" s="2">
        <f t="shared" si="32"/>
        <v>40.1</v>
      </c>
    </row>
    <row r="71" spans="1:38" x14ac:dyDescent="0.25">
      <c r="A71" s="3">
        <v>70</v>
      </c>
      <c r="B71" s="3" t="s">
        <v>103</v>
      </c>
      <c r="C71" s="3" t="s">
        <v>104</v>
      </c>
      <c r="D71" s="3" t="s">
        <v>151</v>
      </c>
      <c r="E71" s="3" t="s">
        <v>9</v>
      </c>
      <c r="F71" s="3">
        <v>28</v>
      </c>
      <c r="G71" s="3" t="s">
        <v>34</v>
      </c>
      <c r="H71" s="3" t="s">
        <v>10</v>
      </c>
      <c r="I71" s="3">
        <v>12</v>
      </c>
      <c r="J71" s="3" t="s">
        <v>35</v>
      </c>
      <c r="K71" s="3" t="s">
        <v>35</v>
      </c>
      <c r="L71" s="3" t="s">
        <v>78</v>
      </c>
      <c r="M71" s="3" t="s">
        <v>38</v>
      </c>
      <c r="N71" s="3" t="s">
        <v>35</v>
      </c>
      <c r="O71" s="3" t="s">
        <v>140</v>
      </c>
      <c r="P71" s="3" t="s">
        <v>42</v>
      </c>
      <c r="Q71" s="3" t="s">
        <v>152</v>
      </c>
      <c r="R71" s="3" t="s">
        <v>153</v>
      </c>
      <c r="S71" s="3" t="s">
        <v>154</v>
      </c>
      <c r="T71" s="3" t="s">
        <v>155</v>
      </c>
      <c r="U71" s="3" t="s">
        <v>156</v>
      </c>
      <c r="V71" s="3" t="s">
        <v>157</v>
      </c>
      <c r="W71" s="3" t="s">
        <v>158</v>
      </c>
      <c r="X71" s="3" t="s">
        <v>159</v>
      </c>
      <c r="Y71" s="3" t="s">
        <v>160</v>
      </c>
      <c r="Z71" s="3" t="s">
        <v>161</v>
      </c>
      <c r="AB71" s="2">
        <f t="shared" si="22"/>
        <v>20</v>
      </c>
      <c r="AC71" s="2">
        <f t="shared" si="23"/>
        <v>9</v>
      </c>
      <c r="AD71" s="2">
        <f t="shared" si="24"/>
        <v>18</v>
      </c>
      <c r="AE71" s="2">
        <f t="shared" si="25"/>
        <v>14</v>
      </c>
      <c r="AF71" s="2">
        <f t="shared" si="26"/>
        <v>6</v>
      </c>
      <c r="AG71" s="2">
        <f t="shared" si="27"/>
        <v>4</v>
      </c>
      <c r="AH71" s="2">
        <f t="shared" si="28"/>
        <v>20</v>
      </c>
      <c r="AI71" s="2">
        <f t="shared" si="29"/>
        <v>7</v>
      </c>
      <c r="AJ71" s="2">
        <f t="shared" si="30"/>
        <v>19</v>
      </c>
      <c r="AK71" s="2">
        <f t="shared" si="31"/>
        <v>13</v>
      </c>
      <c r="AL71" s="2">
        <f t="shared" si="32"/>
        <v>13</v>
      </c>
    </row>
    <row r="72" spans="1:38" ht="30" x14ac:dyDescent="0.25">
      <c r="A72" s="3">
        <v>71</v>
      </c>
      <c r="B72" s="3" t="s">
        <v>103</v>
      </c>
      <c r="C72" s="3" t="s">
        <v>364</v>
      </c>
      <c r="D72" s="3" t="s">
        <v>1149</v>
      </c>
      <c r="E72" s="3" t="s">
        <v>9</v>
      </c>
      <c r="F72" s="3">
        <v>42</v>
      </c>
      <c r="G72" s="3" t="s">
        <v>34</v>
      </c>
      <c r="H72" s="3" t="s">
        <v>10</v>
      </c>
      <c r="I72" s="3">
        <v>10</v>
      </c>
      <c r="J72" s="3" t="s">
        <v>35</v>
      </c>
      <c r="K72" s="3" t="s">
        <v>35</v>
      </c>
      <c r="L72" s="3" t="s">
        <v>78</v>
      </c>
      <c r="M72" s="3" t="s">
        <v>163</v>
      </c>
      <c r="N72" s="3" t="s">
        <v>35</v>
      </c>
      <c r="O72" s="3" t="s">
        <v>1191</v>
      </c>
      <c r="P72" s="3" t="s">
        <v>42</v>
      </c>
      <c r="Q72" s="3" t="s">
        <v>1150</v>
      </c>
      <c r="R72" s="3" t="s">
        <v>1151</v>
      </c>
      <c r="S72" s="3" t="s">
        <v>1152</v>
      </c>
      <c r="T72" s="3" t="s">
        <v>1153</v>
      </c>
      <c r="U72" s="3" t="s">
        <v>1154</v>
      </c>
      <c r="V72" s="3" t="s">
        <v>1155</v>
      </c>
      <c r="W72" s="3" t="s">
        <v>1156</v>
      </c>
      <c r="X72" s="3" t="s">
        <v>1157</v>
      </c>
      <c r="Y72" s="3" t="s">
        <v>1158</v>
      </c>
      <c r="Z72" s="3" t="s">
        <v>1159</v>
      </c>
      <c r="AB72" s="2">
        <f t="shared" si="22"/>
        <v>44</v>
      </c>
      <c r="AC72" s="2">
        <f t="shared" si="23"/>
        <v>30</v>
      </c>
      <c r="AD72" s="2">
        <f t="shared" si="24"/>
        <v>22</v>
      </c>
      <c r="AE72" s="2">
        <f t="shared" si="25"/>
        <v>36</v>
      </c>
      <c r="AF72" s="2">
        <f t="shared" si="26"/>
        <v>35</v>
      </c>
      <c r="AG72" s="2">
        <f t="shared" si="27"/>
        <v>30</v>
      </c>
      <c r="AH72" s="2">
        <f t="shared" si="28"/>
        <v>24</v>
      </c>
      <c r="AI72" s="2">
        <f t="shared" si="29"/>
        <v>55</v>
      </c>
      <c r="AJ72" s="2">
        <f t="shared" si="30"/>
        <v>27</v>
      </c>
      <c r="AK72" s="2">
        <f t="shared" si="31"/>
        <v>31</v>
      </c>
      <c r="AL72" s="2">
        <f t="shared" si="32"/>
        <v>33.4</v>
      </c>
    </row>
    <row r="73" spans="1:38" x14ac:dyDescent="0.25">
      <c r="A73" s="3">
        <v>72</v>
      </c>
      <c r="B73" s="3" t="s">
        <v>103</v>
      </c>
      <c r="C73" s="3" t="s">
        <v>364</v>
      </c>
      <c r="D73" s="3" t="s">
        <v>1609</v>
      </c>
      <c r="E73" s="3" t="s">
        <v>77</v>
      </c>
      <c r="F73" s="3">
        <v>62</v>
      </c>
      <c r="G73" s="3" t="s">
        <v>34</v>
      </c>
      <c r="H73" s="3" t="s">
        <v>10</v>
      </c>
      <c r="I73" s="3">
        <v>10</v>
      </c>
      <c r="J73" s="3" t="s">
        <v>35</v>
      </c>
      <c r="K73" s="3" t="s">
        <v>35</v>
      </c>
      <c r="L73" s="3" t="s">
        <v>78</v>
      </c>
      <c r="M73" s="3" t="s">
        <v>899</v>
      </c>
      <c r="N73" s="3" t="s">
        <v>11</v>
      </c>
      <c r="O73" s="3" t="s">
        <v>175</v>
      </c>
      <c r="P73" s="3" t="s">
        <v>14</v>
      </c>
      <c r="Q73" s="3" t="s">
        <v>1610</v>
      </c>
      <c r="R73" s="3" t="s">
        <v>1611</v>
      </c>
      <c r="S73" s="3" t="s">
        <v>1612</v>
      </c>
      <c r="T73" s="3" t="s">
        <v>1613</v>
      </c>
      <c r="U73" s="3" t="s">
        <v>1614</v>
      </c>
      <c r="V73" s="3" t="s">
        <v>1615</v>
      </c>
      <c r="W73" s="3" t="s">
        <v>1616</v>
      </c>
      <c r="X73" s="3" t="s">
        <v>1617</v>
      </c>
      <c r="Y73" s="3" t="s">
        <v>1618</v>
      </c>
      <c r="Z73" s="3" t="s">
        <v>1619</v>
      </c>
      <c r="AB73" s="2">
        <f t="shared" si="22"/>
        <v>34</v>
      </c>
      <c r="AC73" s="2">
        <f t="shared" si="23"/>
        <v>23</v>
      </c>
      <c r="AD73" s="2">
        <f t="shared" si="24"/>
        <v>43</v>
      </c>
      <c r="AE73" s="2">
        <f t="shared" si="25"/>
        <v>26</v>
      </c>
      <c r="AF73" s="2">
        <f t="shared" si="26"/>
        <v>37</v>
      </c>
      <c r="AG73" s="2">
        <f t="shared" si="27"/>
        <v>17</v>
      </c>
      <c r="AH73" s="2">
        <f t="shared" si="28"/>
        <v>24</v>
      </c>
      <c r="AI73" s="2">
        <f t="shared" si="29"/>
        <v>34</v>
      </c>
      <c r="AJ73" s="2">
        <f t="shared" si="30"/>
        <v>36</v>
      </c>
      <c r="AK73" s="2">
        <f t="shared" si="31"/>
        <v>32</v>
      </c>
      <c r="AL73" s="2">
        <f t="shared" si="32"/>
        <v>30.6</v>
      </c>
    </row>
    <row r="74" spans="1:38" ht="30" x14ac:dyDescent="0.25">
      <c r="A74" s="3">
        <v>73</v>
      </c>
      <c r="B74" s="3" t="s">
        <v>103</v>
      </c>
      <c r="C74" s="3" t="s">
        <v>102</v>
      </c>
      <c r="D74" s="3" t="s">
        <v>33</v>
      </c>
      <c r="E74" s="3" t="s">
        <v>9</v>
      </c>
      <c r="F74" s="3">
        <v>18</v>
      </c>
      <c r="G74" s="3" t="s">
        <v>34</v>
      </c>
      <c r="H74" s="3" t="s">
        <v>10</v>
      </c>
      <c r="I74" s="3">
        <v>12</v>
      </c>
      <c r="J74" s="3" t="s">
        <v>35</v>
      </c>
      <c r="K74" s="3" t="s">
        <v>35</v>
      </c>
      <c r="L74" s="3" t="s">
        <v>78</v>
      </c>
      <c r="M74" s="3" t="s">
        <v>38</v>
      </c>
      <c r="N74" s="3" t="s">
        <v>35</v>
      </c>
      <c r="O74" s="3" t="s">
        <v>45</v>
      </c>
      <c r="P74" s="3" t="s">
        <v>42</v>
      </c>
      <c r="Q74" s="3" t="s">
        <v>46</v>
      </c>
      <c r="R74" s="3" t="s">
        <v>47</v>
      </c>
      <c r="S74" s="3" t="s">
        <v>48</v>
      </c>
      <c r="T74" s="3" t="s">
        <v>49</v>
      </c>
      <c r="U74" s="3" t="s">
        <v>50</v>
      </c>
      <c r="V74" s="3" t="s">
        <v>51</v>
      </c>
      <c r="W74" s="3" t="s">
        <v>52</v>
      </c>
      <c r="X74" s="3" t="s">
        <v>53</v>
      </c>
      <c r="Y74" s="3" t="s">
        <v>54</v>
      </c>
      <c r="Z74" s="3" t="s">
        <v>55</v>
      </c>
      <c r="AB74" s="2">
        <f t="shared" si="22"/>
        <v>17</v>
      </c>
      <c r="AC74" s="2">
        <f t="shared" si="23"/>
        <v>26</v>
      </c>
      <c r="AD74" s="2">
        <f t="shared" si="24"/>
        <v>29</v>
      </c>
      <c r="AE74" s="2">
        <f t="shared" si="25"/>
        <v>38</v>
      </c>
      <c r="AF74" s="2">
        <f t="shared" si="26"/>
        <v>24</v>
      </c>
      <c r="AG74" s="2">
        <f t="shared" si="27"/>
        <v>29</v>
      </c>
      <c r="AH74" s="2">
        <f t="shared" si="28"/>
        <v>29</v>
      </c>
      <c r="AI74" s="2">
        <f t="shared" si="29"/>
        <v>45</v>
      </c>
      <c r="AJ74" s="2">
        <f t="shared" si="30"/>
        <v>37</v>
      </c>
      <c r="AK74" s="2">
        <f t="shared" si="31"/>
        <v>19</v>
      </c>
      <c r="AL74" s="2">
        <f t="shared" si="32"/>
        <v>29.3</v>
      </c>
    </row>
    <row r="75" spans="1:38" x14ac:dyDescent="0.25">
      <c r="A75" s="3">
        <v>74</v>
      </c>
      <c r="B75" s="3" t="s">
        <v>103</v>
      </c>
      <c r="C75" s="3" t="s">
        <v>364</v>
      </c>
      <c r="D75" s="3" t="s">
        <v>702</v>
      </c>
      <c r="E75" s="3" t="s">
        <v>9</v>
      </c>
      <c r="F75" s="3">
        <v>65</v>
      </c>
      <c r="G75" s="3" t="s">
        <v>34</v>
      </c>
      <c r="H75" s="3" t="s">
        <v>10</v>
      </c>
      <c r="I75" s="3">
        <v>8</v>
      </c>
      <c r="J75" s="3" t="s">
        <v>35</v>
      </c>
      <c r="K75" s="3" t="s">
        <v>35</v>
      </c>
      <c r="L75" s="3" t="s">
        <v>57</v>
      </c>
      <c r="M75" s="3" t="s">
        <v>703</v>
      </c>
      <c r="N75" s="3" t="s">
        <v>11</v>
      </c>
      <c r="O75" s="3" t="s">
        <v>45</v>
      </c>
      <c r="P75" s="3" t="s">
        <v>14</v>
      </c>
      <c r="Q75" s="3" t="s">
        <v>704</v>
      </c>
      <c r="R75" s="3" t="s">
        <v>705</v>
      </c>
      <c r="S75" s="3" t="s">
        <v>706</v>
      </c>
      <c r="T75" s="3" t="s">
        <v>707</v>
      </c>
      <c r="U75" s="3" t="s">
        <v>708</v>
      </c>
      <c r="V75" s="3" t="s">
        <v>709</v>
      </c>
      <c r="W75" s="3" t="s">
        <v>710</v>
      </c>
      <c r="X75" s="3" t="s">
        <v>711</v>
      </c>
      <c r="Y75" s="3" t="s">
        <v>712</v>
      </c>
      <c r="Z75" s="3" t="s">
        <v>713</v>
      </c>
      <c r="AB75" s="2">
        <f t="shared" si="22"/>
        <v>24</v>
      </c>
      <c r="AC75" s="2">
        <f t="shared" si="23"/>
        <v>32</v>
      </c>
      <c r="AD75" s="2">
        <f t="shared" si="24"/>
        <v>20</v>
      </c>
      <c r="AE75" s="2">
        <f t="shared" si="25"/>
        <v>25</v>
      </c>
      <c r="AF75" s="2">
        <f t="shared" si="26"/>
        <v>19</v>
      </c>
      <c r="AG75" s="2">
        <f t="shared" si="27"/>
        <v>23</v>
      </c>
      <c r="AH75" s="2">
        <f t="shared" si="28"/>
        <v>21</v>
      </c>
      <c r="AI75" s="2">
        <f t="shared" si="29"/>
        <v>27</v>
      </c>
      <c r="AJ75" s="2">
        <f t="shared" si="30"/>
        <v>42</v>
      </c>
      <c r="AK75" s="2">
        <f t="shared" si="31"/>
        <v>32</v>
      </c>
      <c r="AL75" s="2">
        <f t="shared" si="32"/>
        <v>26.5</v>
      </c>
    </row>
    <row r="76" spans="1:38" x14ac:dyDescent="0.25">
      <c r="A76" s="3">
        <v>75</v>
      </c>
      <c r="B76" s="3" t="s">
        <v>103</v>
      </c>
      <c r="C76" s="3" t="s">
        <v>364</v>
      </c>
      <c r="D76" s="3" t="s">
        <v>1292</v>
      </c>
      <c r="E76" s="3" t="s">
        <v>77</v>
      </c>
      <c r="F76" s="3">
        <v>38</v>
      </c>
      <c r="G76" s="3" t="s">
        <v>34</v>
      </c>
      <c r="H76" s="3" t="s">
        <v>10</v>
      </c>
      <c r="I76" s="3">
        <v>12</v>
      </c>
      <c r="J76" s="3" t="s">
        <v>35</v>
      </c>
      <c r="K76" s="3" t="s">
        <v>35</v>
      </c>
      <c r="L76" s="3" t="s">
        <v>78</v>
      </c>
      <c r="M76" s="3" t="s">
        <v>163</v>
      </c>
      <c r="N76" s="3" t="s">
        <v>11</v>
      </c>
      <c r="O76" s="3" t="s">
        <v>45</v>
      </c>
      <c r="P76" s="3" t="s">
        <v>42</v>
      </c>
      <c r="Q76" s="3" t="s">
        <v>1293</v>
      </c>
      <c r="R76" s="3" t="s">
        <v>1294</v>
      </c>
      <c r="S76" s="3" t="s">
        <v>1295</v>
      </c>
      <c r="T76" s="3" t="s">
        <v>1296</v>
      </c>
      <c r="U76" s="3" t="s">
        <v>1297</v>
      </c>
      <c r="V76" s="3" t="s">
        <v>1187</v>
      </c>
      <c r="W76" s="3" t="s">
        <v>1298</v>
      </c>
      <c r="X76" s="3" t="s">
        <v>1299</v>
      </c>
      <c r="Y76" s="3" t="s">
        <v>1300</v>
      </c>
      <c r="Z76" s="3" t="s">
        <v>507</v>
      </c>
      <c r="AB76" s="2">
        <f t="shared" si="22"/>
        <v>30</v>
      </c>
      <c r="AC76" s="2">
        <f t="shared" si="23"/>
        <v>33</v>
      </c>
      <c r="AD76" s="2">
        <f t="shared" si="24"/>
        <v>38</v>
      </c>
      <c r="AE76" s="2">
        <f t="shared" si="25"/>
        <v>24</v>
      </c>
      <c r="AF76" s="2">
        <f t="shared" si="26"/>
        <v>28</v>
      </c>
      <c r="AG76" s="2">
        <f t="shared" si="27"/>
        <v>14</v>
      </c>
      <c r="AH76" s="2">
        <f t="shared" si="28"/>
        <v>27</v>
      </c>
      <c r="AI76" s="2">
        <f t="shared" si="29"/>
        <v>27</v>
      </c>
      <c r="AJ76" s="2">
        <f t="shared" si="30"/>
        <v>23</v>
      </c>
      <c r="AK76" s="2">
        <f t="shared" si="31"/>
        <v>28</v>
      </c>
      <c r="AL76" s="2">
        <f t="shared" si="32"/>
        <v>27.2</v>
      </c>
    </row>
    <row r="77" spans="1:38" x14ac:dyDescent="0.25">
      <c r="A77" s="3">
        <v>76</v>
      </c>
      <c r="B77" s="3" t="s">
        <v>103</v>
      </c>
      <c r="C77" s="3" t="s">
        <v>364</v>
      </c>
      <c r="D77" s="3" t="s">
        <v>1433</v>
      </c>
      <c r="E77" s="3" t="s">
        <v>9</v>
      </c>
      <c r="F77" s="3">
        <v>28</v>
      </c>
      <c r="G77" s="3" t="s">
        <v>34</v>
      </c>
      <c r="H77" s="3" t="s">
        <v>10</v>
      </c>
      <c r="I77" s="3">
        <v>8</v>
      </c>
      <c r="J77" s="3" t="s">
        <v>35</v>
      </c>
      <c r="K77" s="3" t="s">
        <v>35</v>
      </c>
      <c r="L77" s="3" t="s">
        <v>78</v>
      </c>
      <c r="M77" s="3" t="s">
        <v>38</v>
      </c>
      <c r="N77" s="3" t="s">
        <v>11</v>
      </c>
      <c r="O77" s="3" t="s">
        <v>175</v>
      </c>
      <c r="P77" s="3" t="s">
        <v>14</v>
      </c>
      <c r="Q77" s="3" t="s">
        <v>387</v>
      </c>
      <c r="R77" s="3" t="s">
        <v>1434</v>
      </c>
      <c r="S77" s="3" t="s">
        <v>1435</v>
      </c>
      <c r="T77" s="3" t="s">
        <v>1436</v>
      </c>
      <c r="U77" s="3" t="s">
        <v>1437</v>
      </c>
      <c r="V77" s="3" t="s">
        <v>1438</v>
      </c>
      <c r="W77" s="3" t="s">
        <v>1439</v>
      </c>
      <c r="X77" s="3" t="s">
        <v>1049</v>
      </c>
      <c r="Y77" s="3" t="s">
        <v>1440</v>
      </c>
      <c r="Z77" s="3" t="s">
        <v>1441</v>
      </c>
      <c r="AB77" s="2">
        <f t="shared" si="22"/>
        <v>16</v>
      </c>
      <c r="AC77" s="2">
        <f t="shared" si="23"/>
        <v>22</v>
      </c>
      <c r="AD77" s="2">
        <f t="shared" si="24"/>
        <v>21</v>
      </c>
      <c r="AE77" s="2">
        <f t="shared" si="25"/>
        <v>20</v>
      </c>
      <c r="AF77" s="2">
        <f t="shared" si="26"/>
        <v>23</v>
      </c>
      <c r="AG77" s="2">
        <f t="shared" si="27"/>
        <v>21</v>
      </c>
      <c r="AH77" s="2">
        <f t="shared" si="28"/>
        <v>28</v>
      </c>
      <c r="AI77" s="2">
        <f t="shared" si="29"/>
        <v>13</v>
      </c>
      <c r="AJ77" s="2">
        <f t="shared" si="30"/>
        <v>22</v>
      </c>
      <c r="AK77" s="2">
        <f t="shared" si="31"/>
        <v>15</v>
      </c>
      <c r="AL77" s="2">
        <f t="shared" si="32"/>
        <v>20.100000000000001</v>
      </c>
    </row>
    <row r="78" spans="1:38" ht="30" x14ac:dyDescent="0.25">
      <c r="A78" s="3">
        <v>77</v>
      </c>
      <c r="B78" s="3" t="s">
        <v>103</v>
      </c>
      <c r="C78" s="3" t="s">
        <v>364</v>
      </c>
      <c r="D78" s="3" t="s">
        <v>419</v>
      </c>
      <c r="E78" s="3" t="s">
        <v>9</v>
      </c>
      <c r="F78" s="3">
        <v>39</v>
      </c>
      <c r="G78" s="3" t="s">
        <v>34</v>
      </c>
      <c r="H78" s="3" t="s">
        <v>10</v>
      </c>
      <c r="I78" s="3">
        <v>0</v>
      </c>
      <c r="J78" s="3" t="s">
        <v>35</v>
      </c>
      <c r="K78" s="3" t="s">
        <v>35</v>
      </c>
      <c r="L78" s="3" t="s">
        <v>78</v>
      </c>
      <c r="M78" s="3" t="s">
        <v>163</v>
      </c>
      <c r="N78" s="3" t="s">
        <v>11</v>
      </c>
      <c r="O78" s="3" t="s">
        <v>441</v>
      </c>
      <c r="P78" s="3" t="s">
        <v>60</v>
      </c>
      <c r="Q78" s="3" t="s">
        <v>420</v>
      </c>
      <c r="R78" s="3" t="s">
        <v>421</v>
      </c>
      <c r="S78" s="3" t="s">
        <v>422</v>
      </c>
      <c r="T78" s="3" t="s">
        <v>423</v>
      </c>
      <c r="U78" s="3" t="s">
        <v>424</v>
      </c>
      <c r="V78" s="3" t="s">
        <v>425</v>
      </c>
      <c r="W78" s="3" t="s">
        <v>426</v>
      </c>
      <c r="X78" s="3" t="s">
        <v>427</v>
      </c>
      <c r="Y78" s="3" t="s">
        <v>428</v>
      </c>
      <c r="Z78" s="3" t="s">
        <v>429</v>
      </c>
      <c r="AB78" s="2">
        <f t="shared" si="22"/>
        <v>81</v>
      </c>
      <c r="AC78" s="2">
        <f t="shared" si="23"/>
        <v>68</v>
      </c>
      <c r="AD78" s="2">
        <f t="shared" si="24"/>
        <v>70</v>
      </c>
      <c r="AE78" s="2">
        <f t="shared" si="25"/>
        <v>25</v>
      </c>
      <c r="AF78" s="2">
        <f t="shared" si="26"/>
        <v>60</v>
      </c>
      <c r="AG78" s="2">
        <f t="shared" si="27"/>
        <v>32</v>
      </c>
      <c r="AH78" s="2">
        <f t="shared" si="28"/>
        <v>64</v>
      </c>
      <c r="AI78" s="2">
        <f t="shared" si="29"/>
        <v>34</v>
      </c>
      <c r="AJ78" s="2">
        <f t="shared" si="30"/>
        <v>44</v>
      </c>
      <c r="AK78" s="2">
        <f t="shared" si="31"/>
        <v>27</v>
      </c>
      <c r="AL78" s="2">
        <f t="shared" si="32"/>
        <v>50.5</v>
      </c>
    </row>
    <row r="79" spans="1:38" ht="30" x14ac:dyDescent="0.25">
      <c r="A79" s="3">
        <v>78</v>
      </c>
      <c r="B79" s="3" t="s">
        <v>103</v>
      </c>
      <c r="C79" s="3" t="s">
        <v>104</v>
      </c>
      <c r="D79" s="3" t="s">
        <v>307</v>
      </c>
      <c r="E79" s="3" t="s">
        <v>77</v>
      </c>
      <c r="F79" s="3">
        <v>33</v>
      </c>
      <c r="G79" s="3" t="s">
        <v>34</v>
      </c>
      <c r="H79" s="3" t="s">
        <v>10</v>
      </c>
      <c r="I79" s="3">
        <v>12</v>
      </c>
      <c r="J79" s="3" t="s">
        <v>35</v>
      </c>
      <c r="K79" s="3" t="s">
        <v>35</v>
      </c>
      <c r="L79" s="3" t="s">
        <v>308</v>
      </c>
      <c r="M79" s="3" t="s">
        <v>38</v>
      </c>
      <c r="N79" s="3" t="s">
        <v>35</v>
      </c>
      <c r="O79" s="3" t="s">
        <v>140</v>
      </c>
      <c r="P79" s="3" t="s">
        <v>42</v>
      </c>
      <c r="Q79" s="3" t="s">
        <v>309</v>
      </c>
      <c r="R79" s="3" t="s">
        <v>310</v>
      </c>
      <c r="S79" s="3" t="s">
        <v>311</v>
      </c>
      <c r="T79" s="3" t="s">
        <v>312</v>
      </c>
      <c r="U79" s="3" t="s">
        <v>313</v>
      </c>
      <c r="V79" s="3" t="s">
        <v>314</v>
      </c>
      <c r="W79" s="3" t="s">
        <v>315</v>
      </c>
      <c r="X79" s="3" t="s">
        <v>316</v>
      </c>
      <c r="Y79" s="3" t="s">
        <v>317</v>
      </c>
      <c r="Z79" s="3" t="s">
        <v>318</v>
      </c>
      <c r="AB79" s="2">
        <f t="shared" si="22"/>
        <v>19</v>
      </c>
      <c r="AC79" s="2">
        <f t="shared" si="23"/>
        <v>31</v>
      </c>
      <c r="AD79" s="2">
        <f t="shared" si="24"/>
        <v>40</v>
      </c>
      <c r="AE79" s="2">
        <f t="shared" si="25"/>
        <v>49</v>
      </c>
      <c r="AF79" s="2">
        <f t="shared" si="26"/>
        <v>31</v>
      </c>
      <c r="AG79" s="2">
        <f t="shared" si="27"/>
        <v>17</v>
      </c>
      <c r="AH79" s="2">
        <f t="shared" si="28"/>
        <v>25</v>
      </c>
      <c r="AI79" s="2">
        <f t="shared" si="29"/>
        <v>24</v>
      </c>
      <c r="AJ79" s="2">
        <f t="shared" si="30"/>
        <v>34</v>
      </c>
      <c r="AK79" s="2">
        <f t="shared" si="31"/>
        <v>31</v>
      </c>
      <c r="AL79" s="2">
        <f t="shared" si="32"/>
        <v>30.1</v>
      </c>
    </row>
    <row r="80" spans="1:38" x14ac:dyDescent="0.25">
      <c r="A80" s="3">
        <v>79</v>
      </c>
      <c r="B80" s="3" t="s">
        <v>103</v>
      </c>
      <c r="C80" s="3" t="s">
        <v>364</v>
      </c>
      <c r="D80" s="3" t="s">
        <v>969</v>
      </c>
      <c r="E80" s="3" t="s">
        <v>77</v>
      </c>
      <c r="F80" s="3">
        <v>29</v>
      </c>
      <c r="G80" s="3" t="s">
        <v>34</v>
      </c>
      <c r="H80" s="3" t="s">
        <v>10</v>
      </c>
      <c r="I80" s="3">
        <v>12</v>
      </c>
      <c r="J80" s="3" t="s">
        <v>35</v>
      </c>
      <c r="K80" s="3" t="s">
        <v>35</v>
      </c>
      <c r="L80" s="3" t="s">
        <v>78</v>
      </c>
      <c r="M80" s="3" t="s">
        <v>899</v>
      </c>
      <c r="N80" s="3" t="s">
        <v>11</v>
      </c>
      <c r="O80" s="3" t="s">
        <v>175</v>
      </c>
      <c r="P80" s="3" t="s">
        <v>42</v>
      </c>
      <c r="Q80" s="3" t="s">
        <v>970</v>
      </c>
      <c r="R80" s="3" t="s">
        <v>971</v>
      </c>
      <c r="S80" s="3" t="s">
        <v>972</v>
      </c>
      <c r="T80" s="3" t="s">
        <v>973</v>
      </c>
      <c r="U80" s="3" t="s">
        <v>974</v>
      </c>
      <c r="V80" s="3" t="s">
        <v>975</v>
      </c>
      <c r="W80" s="3" t="s">
        <v>976</v>
      </c>
      <c r="X80" s="3" t="s">
        <v>977</v>
      </c>
      <c r="Y80" s="3" t="s">
        <v>391</v>
      </c>
      <c r="Z80" s="3" t="s">
        <v>978</v>
      </c>
      <c r="AB80" s="2">
        <f t="shared" si="22"/>
        <v>17</v>
      </c>
      <c r="AC80" s="2">
        <f t="shared" si="23"/>
        <v>32</v>
      </c>
      <c r="AD80" s="2">
        <f t="shared" si="24"/>
        <v>10</v>
      </c>
      <c r="AE80" s="2">
        <f t="shared" si="25"/>
        <v>28</v>
      </c>
      <c r="AF80" s="2">
        <f t="shared" si="26"/>
        <v>30</v>
      </c>
      <c r="AG80" s="2">
        <f t="shared" si="27"/>
        <v>28</v>
      </c>
      <c r="AH80" s="2">
        <f t="shared" si="28"/>
        <v>23</v>
      </c>
      <c r="AI80" s="2">
        <f t="shared" si="29"/>
        <v>25</v>
      </c>
      <c r="AJ80" s="2">
        <f t="shared" si="30"/>
        <v>11</v>
      </c>
      <c r="AK80" s="2">
        <f t="shared" si="31"/>
        <v>23</v>
      </c>
      <c r="AL80" s="2">
        <f t="shared" si="32"/>
        <v>22.7</v>
      </c>
    </row>
    <row r="81" spans="1:38" x14ac:dyDescent="0.25">
      <c r="A81" s="3">
        <v>80</v>
      </c>
      <c r="B81" s="3" t="s">
        <v>103</v>
      </c>
      <c r="C81" s="3" t="s">
        <v>364</v>
      </c>
      <c r="D81" s="3" t="s">
        <v>875</v>
      </c>
      <c r="E81" s="3" t="s">
        <v>77</v>
      </c>
      <c r="F81" s="3">
        <v>21</v>
      </c>
      <c r="G81" s="3" t="s">
        <v>34</v>
      </c>
      <c r="H81" s="3" t="s">
        <v>10</v>
      </c>
      <c r="I81" s="3">
        <v>12</v>
      </c>
      <c r="J81" s="3" t="s">
        <v>35</v>
      </c>
      <c r="K81" s="3" t="s">
        <v>35</v>
      </c>
      <c r="L81" s="3" t="s">
        <v>78</v>
      </c>
      <c r="M81" s="3" t="s">
        <v>38</v>
      </c>
      <c r="N81" s="3" t="s">
        <v>11</v>
      </c>
      <c r="O81" s="3" t="s">
        <v>175</v>
      </c>
      <c r="P81" s="3" t="s">
        <v>14</v>
      </c>
      <c r="Q81" s="3" t="s">
        <v>876</v>
      </c>
      <c r="R81" s="3" t="s">
        <v>877</v>
      </c>
      <c r="S81" s="3" t="s">
        <v>878</v>
      </c>
      <c r="T81" s="3" t="s">
        <v>879</v>
      </c>
      <c r="U81" s="3" t="s">
        <v>880</v>
      </c>
      <c r="V81" s="3" t="s">
        <v>881</v>
      </c>
      <c r="W81" s="3" t="s">
        <v>882</v>
      </c>
      <c r="X81" s="3" t="s">
        <v>883</v>
      </c>
      <c r="Y81" s="3" t="s">
        <v>884</v>
      </c>
      <c r="Z81" s="3" t="s">
        <v>885</v>
      </c>
      <c r="AB81" s="2">
        <f t="shared" si="22"/>
        <v>27</v>
      </c>
      <c r="AC81" s="2">
        <f t="shared" si="23"/>
        <v>24</v>
      </c>
      <c r="AD81" s="2">
        <f t="shared" si="24"/>
        <v>38</v>
      </c>
      <c r="AE81" s="2">
        <f t="shared" si="25"/>
        <v>32</v>
      </c>
      <c r="AF81" s="2">
        <f t="shared" si="26"/>
        <v>23</v>
      </c>
      <c r="AG81" s="2">
        <f t="shared" si="27"/>
        <v>24</v>
      </c>
      <c r="AH81" s="2">
        <f t="shared" si="28"/>
        <v>31</v>
      </c>
      <c r="AI81" s="2">
        <f t="shared" si="29"/>
        <v>32</v>
      </c>
      <c r="AJ81" s="2">
        <f t="shared" si="30"/>
        <v>19</v>
      </c>
      <c r="AK81" s="2">
        <f t="shared" si="31"/>
        <v>33</v>
      </c>
      <c r="AL81" s="2">
        <f t="shared" si="32"/>
        <v>28.3</v>
      </c>
    </row>
    <row r="82" spans="1:38" ht="30" x14ac:dyDescent="0.25">
      <c r="A82" s="3">
        <v>81</v>
      </c>
      <c r="B82" s="3" t="s">
        <v>103</v>
      </c>
      <c r="C82" s="3" t="s">
        <v>102</v>
      </c>
      <c r="D82" s="3" t="s">
        <v>56</v>
      </c>
      <c r="E82" s="3" t="s">
        <v>9</v>
      </c>
      <c r="F82" s="3">
        <v>38</v>
      </c>
      <c r="G82" s="3" t="s">
        <v>34</v>
      </c>
      <c r="H82" s="3" t="s">
        <v>10</v>
      </c>
      <c r="I82" s="3">
        <v>10</v>
      </c>
      <c r="J82" s="3" t="s">
        <v>35</v>
      </c>
      <c r="K82" s="3" t="s">
        <v>35</v>
      </c>
      <c r="L82" s="3" t="s">
        <v>57</v>
      </c>
      <c r="M82" s="3" t="s">
        <v>58</v>
      </c>
      <c r="N82" s="3" t="s">
        <v>35</v>
      </c>
      <c r="O82" s="3" t="s">
        <v>59</v>
      </c>
      <c r="P82" s="3" t="s">
        <v>60</v>
      </c>
      <c r="Q82" s="3" t="s">
        <v>61</v>
      </c>
      <c r="R82" s="3" t="s">
        <v>62</v>
      </c>
      <c r="S82" s="3" t="s">
        <v>63</v>
      </c>
      <c r="T82" s="3" t="s">
        <v>64</v>
      </c>
      <c r="U82" s="3" t="s">
        <v>65</v>
      </c>
      <c r="V82" s="3" t="s">
        <v>66</v>
      </c>
      <c r="W82" s="3" t="s">
        <v>67</v>
      </c>
      <c r="X82" s="3" t="s">
        <v>68</v>
      </c>
      <c r="Y82" s="3" t="s">
        <v>69</v>
      </c>
      <c r="Z82" s="3" t="s">
        <v>70</v>
      </c>
      <c r="AB82" s="2">
        <f t="shared" si="22"/>
        <v>22</v>
      </c>
      <c r="AC82" s="2">
        <f t="shared" si="23"/>
        <v>17</v>
      </c>
      <c r="AD82" s="2">
        <f t="shared" si="24"/>
        <v>62</v>
      </c>
      <c r="AE82" s="2">
        <f t="shared" si="25"/>
        <v>23</v>
      </c>
      <c r="AF82" s="2">
        <f t="shared" si="26"/>
        <v>32</v>
      </c>
      <c r="AG82" s="2">
        <f t="shared" si="27"/>
        <v>62</v>
      </c>
      <c r="AH82" s="2">
        <f t="shared" si="28"/>
        <v>27</v>
      </c>
      <c r="AI82" s="2">
        <f t="shared" si="29"/>
        <v>22</v>
      </c>
      <c r="AJ82" s="2">
        <f t="shared" si="30"/>
        <v>42</v>
      </c>
      <c r="AK82" s="2">
        <f t="shared" si="31"/>
        <v>29</v>
      </c>
      <c r="AL82" s="2">
        <f t="shared" si="32"/>
        <v>33.799999999999997</v>
      </c>
    </row>
    <row r="83" spans="1:38" ht="30" x14ac:dyDescent="0.25">
      <c r="A83" s="3">
        <v>82</v>
      </c>
      <c r="B83" s="3" t="s">
        <v>103</v>
      </c>
      <c r="C83" s="3" t="s">
        <v>364</v>
      </c>
      <c r="D83" s="3" t="s">
        <v>1401</v>
      </c>
      <c r="E83" s="3" t="s">
        <v>9</v>
      </c>
      <c r="F83" s="3">
        <v>56</v>
      </c>
      <c r="G83" s="3" t="s">
        <v>34</v>
      </c>
      <c r="H83" s="3" t="s">
        <v>10</v>
      </c>
      <c r="I83" s="3">
        <v>5</v>
      </c>
      <c r="J83" s="3" t="s">
        <v>35</v>
      </c>
      <c r="K83" s="3" t="s">
        <v>11</v>
      </c>
      <c r="L83" s="3" t="s">
        <v>57</v>
      </c>
      <c r="M83" s="3" t="s">
        <v>12</v>
      </c>
      <c r="N83" s="3" t="s">
        <v>11</v>
      </c>
      <c r="O83" s="3" t="s">
        <v>45</v>
      </c>
      <c r="P83" s="3" t="s">
        <v>14</v>
      </c>
      <c r="Q83" s="3" t="s">
        <v>1402</v>
      </c>
      <c r="R83" s="3" t="s">
        <v>1403</v>
      </c>
      <c r="S83" s="3" t="s">
        <v>1404</v>
      </c>
      <c r="T83" s="3" t="s">
        <v>1405</v>
      </c>
      <c r="U83" s="3" t="s">
        <v>1406</v>
      </c>
      <c r="V83" s="3" t="s">
        <v>1407</v>
      </c>
      <c r="W83" s="3" t="s">
        <v>1408</v>
      </c>
      <c r="X83" s="3" t="s">
        <v>1409</v>
      </c>
      <c r="Y83" s="3" t="s">
        <v>1410</v>
      </c>
      <c r="Z83" s="3" t="s">
        <v>1411</v>
      </c>
      <c r="AB83" s="2">
        <f t="shared" si="22"/>
        <v>16</v>
      </c>
      <c r="AC83" s="2">
        <f t="shared" si="23"/>
        <v>20</v>
      </c>
      <c r="AD83" s="2">
        <f t="shared" si="24"/>
        <v>24</v>
      </c>
      <c r="AE83" s="2">
        <f t="shared" si="25"/>
        <v>22</v>
      </c>
      <c r="AF83" s="2">
        <f t="shared" si="26"/>
        <v>51</v>
      </c>
      <c r="AG83" s="2">
        <f t="shared" si="27"/>
        <v>20</v>
      </c>
      <c r="AH83" s="2">
        <f t="shared" si="28"/>
        <v>20</v>
      </c>
      <c r="AI83" s="2">
        <f t="shared" si="29"/>
        <v>25</v>
      </c>
      <c r="AJ83" s="2">
        <f t="shared" si="30"/>
        <v>26</v>
      </c>
      <c r="AK83" s="2">
        <f t="shared" si="31"/>
        <v>30</v>
      </c>
      <c r="AL83" s="2">
        <f t="shared" si="32"/>
        <v>25.4</v>
      </c>
    </row>
    <row r="84" spans="1:38" x14ac:dyDescent="0.25">
      <c r="A84" s="3">
        <v>83</v>
      </c>
      <c r="B84" s="3" t="s">
        <v>103</v>
      </c>
      <c r="C84" s="3" t="s">
        <v>364</v>
      </c>
      <c r="D84" s="3" t="s">
        <v>1460</v>
      </c>
      <c r="E84" s="3" t="s">
        <v>77</v>
      </c>
      <c r="F84" s="3">
        <v>36</v>
      </c>
      <c r="G84" s="3" t="s">
        <v>34</v>
      </c>
      <c r="H84" s="3" t="s">
        <v>10</v>
      </c>
      <c r="I84" s="3">
        <v>8</v>
      </c>
      <c r="J84" s="3" t="s">
        <v>35</v>
      </c>
      <c r="K84" s="3" t="s">
        <v>35</v>
      </c>
      <c r="L84" s="3" t="s">
        <v>78</v>
      </c>
      <c r="M84" s="3" t="s">
        <v>38</v>
      </c>
      <c r="N84" s="3" t="s">
        <v>35</v>
      </c>
      <c r="O84" s="3" t="s">
        <v>45</v>
      </c>
      <c r="P84" s="3" t="s">
        <v>14</v>
      </c>
      <c r="Q84" s="3" t="s">
        <v>459</v>
      </c>
      <c r="R84" s="3" t="s">
        <v>1461</v>
      </c>
      <c r="S84" s="3" t="s">
        <v>1462</v>
      </c>
      <c r="T84" s="3" t="s">
        <v>1081</v>
      </c>
      <c r="U84" s="3" t="s">
        <v>1124</v>
      </c>
      <c r="V84" s="3" t="s">
        <v>1463</v>
      </c>
      <c r="W84" s="3" t="s">
        <v>1464</v>
      </c>
      <c r="X84" s="3" t="s">
        <v>1465</v>
      </c>
      <c r="Y84" s="3" t="s">
        <v>1466</v>
      </c>
      <c r="Z84" s="3" t="s">
        <v>1467</v>
      </c>
      <c r="AB84" s="2">
        <f t="shared" si="22"/>
        <v>22</v>
      </c>
      <c r="AC84" s="2">
        <f t="shared" si="23"/>
        <v>16</v>
      </c>
      <c r="AD84" s="2">
        <f t="shared" si="24"/>
        <v>12</v>
      </c>
      <c r="AE84" s="2">
        <f t="shared" si="25"/>
        <v>8</v>
      </c>
      <c r="AF84" s="2">
        <f t="shared" si="26"/>
        <v>18</v>
      </c>
      <c r="AG84" s="2">
        <f t="shared" si="27"/>
        <v>25</v>
      </c>
      <c r="AH84" s="2">
        <f t="shared" si="28"/>
        <v>25</v>
      </c>
      <c r="AI84" s="2">
        <f t="shared" si="29"/>
        <v>33</v>
      </c>
      <c r="AJ84" s="2">
        <f t="shared" si="30"/>
        <v>17</v>
      </c>
      <c r="AK84" s="2">
        <f t="shared" si="31"/>
        <v>13</v>
      </c>
      <c r="AL84" s="2">
        <f t="shared" si="32"/>
        <v>18.899999999999999</v>
      </c>
    </row>
    <row r="85" spans="1:38" x14ac:dyDescent="0.25">
      <c r="A85" s="3">
        <v>84</v>
      </c>
      <c r="B85" s="3" t="s">
        <v>103</v>
      </c>
      <c r="C85" s="3" t="s">
        <v>364</v>
      </c>
      <c r="D85" s="3" t="s">
        <v>691</v>
      </c>
      <c r="E85" s="3" t="s">
        <v>9</v>
      </c>
      <c r="F85" s="3">
        <v>55</v>
      </c>
      <c r="G85" s="3" t="s">
        <v>34</v>
      </c>
      <c r="H85" s="3" t="s">
        <v>10</v>
      </c>
      <c r="I85" s="3">
        <v>5</v>
      </c>
      <c r="J85" s="3" t="s">
        <v>35</v>
      </c>
      <c r="K85" s="3" t="s">
        <v>11</v>
      </c>
      <c r="L85" s="3" t="s">
        <v>57</v>
      </c>
      <c r="M85" s="3" t="s">
        <v>12</v>
      </c>
      <c r="N85" s="3" t="s">
        <v>11</v>
      </c>
      <c r="O85" s="3" t="s">
        <v>45</v>
      </c>
      <c r="P85" s="3" t="s">
        <v>14</v>
      </c>
      <c r="Q85" s="3" t="s">
        <v>692</v>
      </c>
      <c r="R85" s="3" t="s">
        <v>693</v>
      </c>
      <c r="S85" s="3" t="s">
        <v>694</v>
      </c>
      <c r="T85" s="3" t="s">
        <v>695</v>
      </c>
      <c r="U85" s="3" t="s">
        <v>696</v>
      </c>
      <c r="V85" s="3" t="s">
        <v>697</v>
      </c>
      <c r="W85" s="3" t="s">
        <v>698</v>
      </c>
      <c r="X85" s="3" t="s">
        <v>699</v>
      </c>
      <c r="Y85" s="3" t="s">
        <v>700</v>
      </c>
      <c r="Z85" s="3" t="s">
        <v>701</v>
      </c>
      <c r="AB85" s="2">
        <f t="shared" si="22"/>
        <v>18</v>
      </c>
      <c r="AC85" s="2">
        <f t="shared" si="23"/>
        <v>19</v>
      </c>
      <c r="AD85" s="2">
        <f t="shared" si="24"/>
        <v>29</v>
      </c>
      <c r="AE85" s="2">
        <f t="shared" si="25"/>
        <v>23</v>
      </c>
      <c r="AF85" s="2">
        <f t="shared" si="26"/>
        <v>26</v>
      </c>
      <c r="AG85" s="2">
        <f t="shared" si="27"/>
        <v>40</v>
      </c>
      <c r="AH85" s="2">
        <f t="shared" si="28"/>
        <v>29</v>
      </c>
      <c r="AI85" s="2">
        <f t="shared" si="29"/>
        <v>29</v>
      </c>
      <c r="AJ85" s="2">
        <f t="shared" si="30"/>
        <v>34</v>
      </c>
      <c r="AK85" s="2">
        <f t="shared" si="31"/>
        <v>38</v>
      </c>
      <c r="AL85" s="2">
        <f t="shared" si="32"/>
        <v>28.5</v>
      </c>
    </row>
    <row r="86" spans="1:38" x14ac:dyDescent="0.25">
      <c r="A86" s="3">
        <v>85</v>
      </c>
      <c r="B86" s="3" t="s">
        <v>103</v>
      </c>
      <c r="C86" s="3" t="s">
        <v>364</v>
      </c>
      <c r="D86" s="3" t="s">
        <v>1080</v>
      </c>
      <c r="E86" s="3" t="s">
        <v>77</v>
      </c>
      <c r="F86" s="3">
        <v>20</v>
      </c>
      <c r="G86" s="3" t="s">
        <v>34</v>
      </c>
      <c r="H86" s="3" t="s">
        <v>10</v>
      </c>
      <c r="I86" s="3">
        <v>12</v>
      </c>
      <c r="J86" s="3" t="s">
        <v>35</v>
      </c>
      <c r="K86" s="3" t="s">
        <v>35</v>
      </c>
      <c r="L86" s="3" t="s">
        <v>57</v>
      </c>
      <c r="M86" s="3" t="s">
        <v>38</v>
      </c>
      <c r="N86" s="3" t="s">
        <v>11</v>
      </c>
      <c r="O86" s="3" t="s">
        <v>175</v>
      </c>
      <c r="P86" s="3" t="s">
        <v>42</v>
      </c>
      <c r="Q86" s="3" t="s">
        <v>892</v>
      </c>
      <c r="R86" s="3" t="s">
        <v>1081</v>
      </c>
      <c r="S86" s="3" t="s">
        <v>1082</v>
      </c>
      <c r="T86" s="3" t="s">
        <v>1083</v>
      </c>
      <c r="U86" s="3" t="s">
        <v>1084</v>
      </c>
      <c r="V86" s="3" t="s">
        <v>1085</v>
      </c>
      <c r="W86" s="3" t="s">
        <v>1086</v>
      </c>
      <c r="X86" s="3" t="s">
        <v>1087</v>
      </c>
      <c r="Y86" s="3" t="s">
        <v>1088</v>
      </c>
      <c r="Z86" s="3" t="s">
        <v>1089</v>
      </c>
      <c r="AB86" s="2">
        <f t="shared" si="22"/>
        <v>13</v>
      </c>
      <c r="AC86" s="2">
        <f t="shared" si="23"/>
        <v>8</v>
      </c>
      <c r="AD86" s="2">
        <f t="shared" si="24"/>
        <v>18</v>
      </c>
      <c r="AE86" s="2">
        <f t="shared" si="25"/>
        <v>9</v>
      </c>
      <c r="AF86" s="2">
        <f t="shared" si="26"/>
        <v>30</v>
      </c>
      <c r="AG86" s="2">
        <f t="shared" si="27"/>
        <v>23</v>
      </c>
      <c r="AH86" s="2">
        <f t="shared" si="28"/>
        <v>16</v>
      </c>
      <c r="AI86" s="2">
        <f t="shared" si="29"/>
        <v>9</v>
      </c>
      <c r="AJ86" s="2">
        <f t="shared" si="30"/>
        <v>35</v>
      </c>
      <c r="AK86" s="2">
        <f t="shared" si="31"/>
        <v>20</v>
      </c>
      <c r="AL86" s="2">
        <f t="shared" si="32"/>
        <v>18.100000000000001</v>
      </c>
    </row>
    <row r="87" spans="1:38" ht="30" x14ac:dyDescent="0.25">
      <c r="A87" s="3">
        <v>86</v>
      </c>
      <c r="B87" s="3" t="s">
        <v>103</v>
      </c>
      <c r="C87" s="3" t="s">
        <v>104</v>
      </c>
      <c r="D87" s="3" t="s">
        <v>116</v>
      </c>
      <c r="E87" s="3" t="s">
        <v>9</v>
      </c>
      <c r="F87" s="3">
        <v>20</v>
      </c>
      <c r="G87" s="3" t="s">
        <v>34</v>
      </c>
      <c r="H87" s="3" t="s">
        <v>10</v>
      </c>
      <c r="I87" s="3">
        <v>12</v>
      </c>
      <c r="J87" s="3" t="s">
        <v>35</v>
      </c>
      <c r="K87" s="3" t="s">
        <v>35</v>
      </c>
      <c r="L87" s="3" t="s">
        <v>57</v>
      </c>
      <c r="M87" s="3" t="s">
        <v>38</v>
      </c>
      <c r="N87" s="3" t="s">
        <v>35</v>
      </c>
      <c r="O87" s="3" t="s">
        <v>79</v>
      </c>
      <c r="P87" s="3" t="s">
        <v>42</v>
      </c>
      <c r="Q87" s="3" t="s">
        <v>117</v>
      </c>
      <c r="R87" s="3" t="s">
        <v>118</v>
      </c>
      <c r="S87" s="3" t="s">
        <v>119</v>
      </c>
      <c r="T87" s="3" t="s">
        <v>120</v>
      </c>
      <c r="U87" s="3" t="s">
        <v>121</v>
      </c>
      <c r="V87" s="3" t="s">
        <v>122</v>
      </c>
      <c r="W87" s="3" t="s">
        <v>123</v>
      </c>
      <c r="X87" s="3" t="s">
        <v>124</v>
      </c>
      <c r="Y87" s="3" t="s">
        <v>125</v>
      </c>
      <c r="Z87" s="3" t="s">
        <v>126</v>
      </c>
      <c r="AB87" s="2">
        <f t="shared" si="22"/>
        <v>47</v>
      </c>
      <c r="AC87" s="2">
        <f t="shared" si="23"/>
        <v>33</v>
      </c>
      <c r="AD87" s="2">
        <f t="shared" si="24"/>
        <v>39</v>
      </c>
      <c r="AE87" s="2">
        <f t="shared" si="25"/>
        <v>62</v>
      </c>
      <c r="AF87" s="2">
        <f t="shared" si="26"/>
        <v>38</v>
      </c>
      <c r="AG87" s="2">
        <f t="shared" si="27"/>
        <v>44</v>
      </c>
      <c r="AH87" s="2">
        <f t="shared" si="28"/>
        <v>58</v>
      </c>
      <c r="AI87" s="2">
        <f t="shared" si="29"/>
        <v>43</v>
      </c>
      <c r="AJ87" s="2">
        <f t="shared" si="30"/>
        <v>42</v>
      </c>
      <c r="AK87" s="2">
        <f t="shared" si="31"/>
        <v>40</v>
      </c>
      <c r="AL87" s="2">
        <f t="shared" si="32"/>
        <v>44.6</v>
      </c>
    </row>
    <row r="88" spans="1:38" ht="30" x14ac:dyDescent="0.25">
      <c r="A88" s="3">
        <v>87</v>
      </c>
      <c r="B88" s="3" t="s">
        <v>103</v>
      </c>
      <c r="C88" s="3" t="s">
        <v>364</v>
      </c>
      <c r="D88" s="3" t="s">
        <v>545</v>
      </c>
      <c r="E88" s="3" t="s">
        <v>77</v>
      </c>
      <c r="F88" s="3">
        <v>37</v>
      </c>
      <c r="G88" s="3" t="s">
        <v>34</v>
      </c>
      <c r="H88" s="3" t="s">
        <v>10</v>
      </c>
      <c r="I88" s="3">
        <v>12</v>
      </c>
      <c r="J88" s="3" t="s">
        <v>35</v>
      </c>
      <c r="K88" s="3" t="s">
        <v>35</v>
      </c>
      <c r="L88" s="3" t="s">
        <v>78</v>
      </c>
      <c r="M88" s="3" t="s">
        <v>163</v>
      </c>
      <c r="N88" s="3" t="s">
        <v>11</v>
      </c>
      <c r="O88" s="3" t="s">
        <v>140</v>
      </c>
      <c r="P88" s="3" t="s">
        <v>42</v>
      </c>
      <c r="Q88" s="3" t="s">
        <v>546</v>
      </c>
      <c r="R88" s="3" t="s">
        <v>547</v>
      </c>
      <c r="S88" s="3" t="s">
        <v>548</v>
      </c>
      <c r="T88" s="3" t="s">
        <v>549</v>
      </c>
      <c r="U88" s="3" t="s">
        <v>550</v>
      </c>
      <c r="V88" s="3" t="s">
        <v>551</v>
      </c>
      <c r="W88" s="3" t="s">
        <v>552</v>
      </c>
      <c r="X88" s="3" t="s">
        <v>553</v>
      </c>
      <c r="Y88" s="3" t="s">
        <v>554</v>
      </c>
      <c r="Z88" s="3" t="s">
        <v>555</v>
      </c>
      <c r="AB88" s="2">
        <f t="shared" si="22"/>
        <v>56</v>
      </c>
      <c r="AC88" s="2">
        <f t="shared" si="23"/>
        <v>25</v>
      </c>
      <c r="AD88" s="2">
        <f t="shared" si="24"/>
        <v>42</v>
      </c>
      <c r="AE88" s="2">
        <f t="shared" si="25"/>
        <v>61</v>
      </c>
      <c r="AF88" s="2">
        <f t="shared" si="26"/>
        <v>35</v>
      </c>
      <c r="AG88" s="2">
        <f t="shared" si="27"/>
        <v>73</v>
      </c>
      <c r="AH88" s="2">
        <f t="shared" si="28"/>
        <v>33</v>
      </c>
      <c r="AI88" s="2">
        <f t="shared" si="29"/>
        <v>51</v>
      </c>
      <c r="AJ88" s="2">
        <f t="shared" si="30"/>
        <v>61</v>
      </c>
      <c r="AK88" s="2">
        <f t="shared" si="31"/>
        <v>48</v>
      </c>
      <c r="AL88" s="2">
        <f t="shared" si="32"/>
        <v>48.5</v>
      </c>
    </row>
    <row r="89" spans="1:38" x14ac:dyDescent="0.25">
      <c r="A89" s="3">
        <v>88</v>
      </c>
      <c r="B89" s="3" t="s">
        <v>103</v>
      </c>
      <c r="C89" s="3" t="s">
        <v>364</v>
      </c>
      <c r="D89" s="3" t="s">
        <v>1477</v>
      </c>
      <c r="E89" s="3" t="s">
        <v>77</v>
      </c>
      <c r="F89" s="3">
        <v>60</v>
      </c>
      <c r="G89" s="3" t="s">
        <v>34</v>
      </c>
      <c r="H89" s="3" t="s">
        <v>10</v>
      </c>
      <c r="I89" s="3">
        <v>10</v>
      </c>
      <c r="J89" s="3" t="s">
        <v>35</v>
      </c>
      <c r="K89" s="3" t="s">
        <v>35</v>
      </c>
      <c r="L89" s="3" t="s">
        <v>57</v>
      </c>
      <c r="M89" s="3" t="s">
        <v>38</v>
      </c>
      <c r="N89" s="3" t="s">
        <v>35</v>
      </c>
      <c r="O89" s="3" t="s">
        <v>45</v>
      </c>
      <c r="P89" s="3" t="s">
        <v>60</v>
      </c>
      <c r="Q89" s="3" t="s">
        <v>1478</v>
      </c>
      <c r="R89" s="3" t="s">
        <v>391</v>
      </c>
      <c r="S89" s="3" t="s">
        <v>1479</v>
      </c>
      <c r="T89" s="3" t="s">
        <v>1480</v>
      </c>
      <c r="U89" s="3" t="s">
        <v>1481</v>
      </c>
      <c r="V89" s="3" t="s">
        <v>1482</v>
      </c>
      <c r="W89" s="3" t="s">
        <v>1483</v>
      </c>
      <c r="X89" s="3" t="s">
        <v>1484</v>
      </c>
      <c r="Y89" s="3" t="s">
        <v>1485</v>
      </c>
      <c r="Z89" s="3" t="s">
        <v>1486</v>
      </c>
      <c r="AB89" s="2">
        <f t="shared" si="22"/>
        <v>17</v>
      </c>
      <c r="AC89" s="2">
        <f t="shared" si="23"/>
        <v>11</v>
      </c>
      <c r="AD89" s="2">
        <f t="shared" si="24"/>
        <v>33</v>
      </c>
      <c r="AE89" s="2">
        <f t="shared" si="25"/>
        <v>26</v>
      </c>
      <c r="AF89" s="2">
        <f t="shared" si="26"/>
        <v>15</v>
      </c>
      <c r="AG89" s="2">
        <f t="shared" si="27"/>
        <v>15</v>
      </c>
      <c r="AH89" s="2">
        <f t="shared" si="28"/>
        <v>26</v>
      </c>
      <c r="AI89" s="2">
        <f t="shared" si="29"/>
        <v>20</v>
      </c>
      <c r="AJ89" s="2">
        <f t="shared" si="30"/>
        <v>18</v>
      </c>
      <c r="AK89" s="2">
        <f t="shared" si="31"/>
        <v>14</v>
      </c>
      <c r="AL89" s="2">
        <f t="shared" si="32"/>
        <v>19.5</v>
      </c>
    </row>
    <row r="90" spans="1:38" x14ac:dyDescent="0.25">
      <c r="A90" s="3">
        <v>89</v>
      </c>
      <c r="B90" s="3" t="s">
        <v>103</v>
      </c>
      <c r="C90" s="3" t="s">
        <v>364</v>
      </c>
      <c r="D90" s="3" t="s">
        <v>1628</v>
      </c>
      <c r="E90" s="3" t="s">
        <v>77</v>
      </c>
      <c r="F90" s="3">
        <v>48</v>
      </c>
      <c r="G90" s="3" t="s">
        <v>34</v>
      </c>
      <c r="H90" s="3" t="s">
        <v>10</v>
      </c>
      <c r="I90" s="3">
        <v>0</v>
      </c>
      <c r="J90" s="3" t="s">
        <v>35</v>
      </c>
      <c r="K90" s="3" t="s">
        <v>35</v>
      </c>
      <c r="L90" s="3" t="s">
        <v>57</v>
      </c>
      <c r="M90" s="3" t="s">
        <v>38</v>
      </c>
      <c r="N90" s="3" t="s">
        <v>11</v>
      </c>
      <c r="O90" s="3" t="s">
        <v>175</v>
      </c>
      <c r="P90" s="3" t="s">
        <v>42</v>
      </c>
      <c r="Q90" s="3" t="s">
        <v>1621</v>
      </c>
      <c r="R90" s="3" t="s">
        <v>1629</v>
      </c>
      <c r="S90" s="3" t="s">
        <v>1630</v>
      </c>
      <c r="T90" s="3" t="s">
        <v>892</v>
      </c>
      <c r="U90" s="3" t="s">
        <v>1631</v>
      </c>
      <c r="V90" s="3" t="s">
        <v>1632</v>
      </c>
      <c r="W90" s="3" t="s">
        <v>1584</v>
      </c>
      <c r="X90" s="3" t="s">
        <v>1627</v>
      </c>
      <c r="Y90" s="3" t="s">
        <v>1633</v>
      </c>
      <c r="Z90" s="3" t="s">
        <v>1626</v>
      </c>
      <c r="AB90" s="2">
        <f t="shared" si="22"/>
        <v>9</v>
      </c>
      <c r="AC90" s="2">
        <f t="shared" si="23"/>
        <v>19</v>
      </c>
      <c r="AD90" s="2">
        <f t="shared" si="24"/>
        <v>24</v>
      </c>
      <c r="AE90" s="2">
        <f t="shared" si="25"/>
        <v>13</v>
      </c>
      <c r="AF90" s="2">
        <f t="shared" si="26"/>
        <v>36</v>
      </c>
      <c r="AG90" s="2">
        <f t="shared" si="27"/>
        <v>44</v>
      </c>
      <c r="AH90" s="2">
        <f t="shared" si="28"/>
        <v>17</v>
      </c>
      <c r="AI90" s="2">
        <f t="shared" si="29"/>
        <v>18</v>
      </c>
      <c r="AJ90" s="2">
        <f t="shared" si="30"/>
        <v>10</v>
      </c>
      <c r="AK90" s="2">
        <f t="shared" si="31"/>
        <v>21</v>
      </c>
      <c r="AL90" s="2">
        <f t="shared" si="32"/>
        <v>21.1</v>
      </c>
    </row>
    <row r="91" spans="1:38" x14ac:dyDescent="0.25">
      <c r="A91" s="3">
        <v>90</v>
      </c>
      <c r="B91" s="3" t="s">
        <v>103</v>
      </c>
      <c r="C91" s="3" t="s">
        <v>364</v>
      </c>
      <c r="D91" s="3" t="s">
        <v>1498</v>
      </c>
      <c r="E91" s="3" t="s">
        <v>77</v>
      </c>
      <c r="F91" s="3">
        <v>22</v>
      </c>
      <c r="G91" s="3" t="s">
        <v>34</v>
      </c>
      <c r="H91" s="3" t="s">
        <v>10</v>
      </c>
      <c r="I91" s="3">
        <v>8</v>
      </c>
      <c r="J91" s="3" t="s">
        <v>35</v>
      </c>
      <c r="K91" s="3" t="s">
        <v>35</v>
      </c>
      <c r="L91" s="3" t="s">
        <v>78</v>
      </c>
      <c r="M91" s="3" t="s">
        <v>38</v>
      </c>
      <c r="N91" s="3" t="s">
        <v>11</v>
      </c>
      <c r="O91" s="3" t="s">
        <v>45</v>
      </c>
      <c r="P91" s="3" t="s">
        <v>14</v>
      </c>
      <c r="Q91" s="3" t="s">
        <v>1499</v>
      </c>
      <c r="R91" s="3" t="s">
        <v>892</v>
      </c>
      <c r="S91" s="3" t="s">
        <v>1500</v>
      </c>
      <c r="T91" s="3" t="s">
        <v>1501</v>
      </c>
      <c r="U91" s="3" t="s">
        <v>1502</v>
      </c>
      <c r="V91" s="3" t="s">
        <v>1503</v>
      </c>
      <c r="W91" s="3" t="s">
        <v>1504</v>
      </c>
      <c r="X91" s="3" t="s">
        <v>1505</v>
      </c>
      <c r="Y91" s="3" t="s">
        <v>1506</v>
      </c>
      <c r="Z91" s="3" t="s">
        <v>1507</v>
      </c>
      <c r="AB91" s="2">
        <f t="shared" si="22"/>
        <v>12</v>
      </c>
      <c r="AC91" s="2">
        <f t="shared" si="23"/>
        <v>13</v>
      </c>
      <c r="AD91" s="2">
        <f t="shared" si="24"/>
        <v>20</v>
      </c>
      <c r="AE91" s="2">
        <f t="shared" si="25"/>
        <v>27</v>
      </c>
      <c r="AF91" s="2">
        <f t="shared" si="26"/>
        <v>32</v>
      </c>
      <c r="AG91" s="2">
        <f t="shared" si="27"/>
        <v>24</v>
      </c>
      <c r="AH91" s="2">
        <f t="shared" si="28"/>
        <v>23</v>
      </c>
      <c r="AI91" s="2">
        <f t="shared" si="29"/>
        <v>18</v>
      </c>
      <c r="AJ91" s="2">
        <f t="shared" si="30"/>
        <v>23</v>
      </c>
      <c r="AK91" s="2">
        <f t="shared" si="31"/>
        <v>23</v>
      </c>
      <c r="AL91" s="2">
        <f t="shared" si="32"/>
        <v>21.5</v>
      </c>
    </row>
    <row r="92" spans="1:38" x14ac:dyDescent="0.25">
      <c r="A92" s="3">
        <v>91</v>
      </c>
      <c r="B92" s="3" t="s">
        <v>103</v>
      </c>
      <c r="C92" s="3" t="s">
        <v>364</v>
      </c>
      <c r="D92" s="3" t="s">
        <v>1390</v>
      </c>
      <c r="E92" s="3" t="s">
        <v>77</v>
      </c>
      <c r="F92" s="3">
        <v>43</v>
      </c>
      <c r="G92" s="3" t="s">
        <v>34</v>
      </c>
      <c r="H92" s="3" t="s">
        <v>10</v>
      </c>
      <c r="I92" s="3">
        <v>12</v>
      </c>
      <c r="J92" s="3" t="s">
        <v>35</v>
      </c>
      <c r="K92" s="3" t="s">
        <v>35</v>
      </c>
      <c r="L92" s="3" t="s">
        <v>78</v>
      </c>
      <c r="M92" s="3" t="s">
        <v>163</v>
      </c>
      <c r="N92" s="3" t="s">
        <v>11</v>
      </c>
      <c r="O92" s="3" t="s">
        <v>45</v>
      </c>
      <c r="P92" s="3" t="s">
        <v>42</v>
      </c>
      <c r="Q92" s="3" t="s">
        <v>1391</v>
      </c>
      <c r="R92" s="3" t="s">
        <v>1392</v>
      </c>
      <c r="S92" s="3" t="s">
        <v>1393</v>
      </c>
      <c r="T92" s="3" t="s">
        <v>1394</v>
      </c>
      <c r="U92" s="3" t="s">
        <v>1395</v>
      </c>
      <c r="V92" s="3" t="s">
        <v>1396</v>
      </c>
      <c r="W92" s="3" t="s">
        <v>1397</v>
      </c>
      <c r="X92" s="3" t="s">
        <v>1398</v>
      </c>
      <c r="Y92" s="3" t="s">
        <v>1399</v>
      </c>
      <c r="Z92" s="3" t="s">
        <v>1400</v>
      </c>
      <c r="AB92" s="2">
        <f t="shared" si="22"/>
        <v>34</v>
      </c>
      <c r="AC92" s="2">
        <f t="shared" si="23"/>
        <v>38</v>
      </c>
      <c r="AD92" s="2">
        <f t="shared" si="24"/>
        <v>33</v>
      </c>
      <c r="AE92" s="2">
        <f t="shared" si="25"/>
        <v>29</v>
      </c>
      <c r="AF92" s="2">
        <f t="shared" si="26"/>
        <v>23</v>
      </c>
      <c r="AG92" s="2">
        <f t="shared" si="27"/>
        <v>35</v>
      </c>
      <c r="AH92" s="2">
        <f t="shared" si="28"/>
        <v>30</v>
      </c>
      <c r="AI92" s="2">
        <f t="shared" si="29"/>
        <v>30</v>
      </c>
      <c r="AJ92" s="2">
        <f t="shared" si="30"/>
        <v>35</v>
      </c>
      <c r="AK92" s="2">
        <f t="shared" si="31"/>
        <v>38</v>
      </c>
      <c r="AL92" s="2">
        <f t="shared" si="32"/>
        <v>32.5</v>
      </c>
    </row>
    <row r="93" spans="1:38" x14ac:dyDescent="0.25">
      <c r="A93" s="3">
        <v>92</v>
      </c>
      <c r="B93" s="3" t="s">
        <v>103</v>
      </c>
      <c r="C93" s="3" t="s">
        <v>364</v>
      </c>
      <c r="D93" s="3" t="s">
        <v>1634</v>
      </c>
      <c r="E93" s="3" t="s">
        <v>9</v>
      </c>
      <c r="F93" s="3">
        <v>38</v>
      </c>
      <c r="G93" s="3" t="s">
        <v>34</v>
      </c>
      <c r="H93" s="3" t="s">
        <v>10</v>
      </c>
      <c r="I93" s="3">
        <v>0</v>
      </c>
      <c r="J93" s="3" t="s">
        <v>35</v>
      </c>
      <c r="K93" s="3" t="s">
        <v>35</v>
      </c>
      <c r="L93" s="3" t="s">
        <v>57</v>
      </c>
      <c r="M93" s="3" t="s">
        <v>38</v>
      </c>
      <c r="N93" s="3" t="s">
        <v>11</v>
      </c>
      <c r="O93" s="3" t="s">
        <v>175</v>
      </c>
      <c r="P93" s="3" t="s">
        <v>14</v>
      </c>
      <c r="Q93" s="3" t="s">
        <v>1635</v>
      </c>
      <c r="R93" s="3" t="s">
        <v>1636</v>
      </c>
      <c r="S93" s="3" t="s">
        <v>1637</v>
      </c>
      <c r="T93" s="3" t="s">
        <v>1638</v>
      </c>
      <c r="U93" s="3" t="s">
        <v>1639</v>
      </c>
      <c r="V93" s="3" t="s">
        <v>1640</v>
      </c>
      <c r="W93" s="3" t="s">
        <v>1641</v>
      </c>
      <c r="X93" s="3" t="s">
        <v>1642</v>
      </c>
      <c r="Y93" s="3"/>
      <c r="Z93" s="3"/>
      <c r="AB93" s="2">
        <f t="shared" si="22"/>
        <v>23</v>
      </c>
      <c r="AC93" s="2">
        <f t="shared" si="23"/>
        <v>35</v>
      </c>
      <c r="AD93" s="2">
        <f t="shared" si="24"/>
        <v>29</v>
      </c>
      <c r="AE93" s="2">
        <f t="shared" si="25"/>
        <v>37</v>
      </c>
      <c r="AF93" s="2">
        <f t="shared" si="26"/>
        <v>39</v>
      </c>
      <c r="AG93" s="2">
        <f t="shared" si="27"/>
        <v>22</v>
      </c>
      <c r="AH93" s="2">
        <f t="shared" si="28"/>
        <v>39</v>
      </c>
      <c r="AI93" s="2">
        <f t="shared" si="29"/>
        <v>27</v>
      </c>
      <c r="AJ93" s="2">
        <f t="shared" si="30"/>
        <v>0</v>
      </c>
      <c r="AK93" s="2">
        <f t="shared" si="31"/>
        <v>0</v>
      </c>
      <c r="AL93" s="2">
        <f t="shared" si="32"/>
        <v>31.375</v>
      </c>
    </row>
    <row r="94" spans="1:38" x14ac:dyDescent="0.25">
      <c r="A94" s="3">
        <v>93</v>
      </c>
      <c r="B94" s="3" t="s">
        <v>103</v>
      </c>
      <c r="C94" s="3" t="s">
        <v>364</v>
      </c>
      <c r="D94" s="3" t="s">
        <v>1566</v>
      </c>
      <c r="E94" s="3" t="s">
        <v>77</v>
      </c>
      <c r="F94" s="3">
        <v>22</v>
      </c>
      <c r="G94" s="3" t="s">
        <v>34</v>
      </c>
      <c r="H94" s="3" t="s">
        <v>10</v>
      </c>
      <c r="I94" s="3">
        <v>12</v>
      </c>
      <c r="J94" s="3" t="s">
        <v>35</v>
      </c>
      <c r="K94" s="3" t="s">
        <v>35</v>
      </c>
      <c r="L94" s="3" t="s">
        <v>78</v>
      </c>
      <c r="M94" s="3" t="s">
        <v>38</v>
      </c>
      <c r="N94" s="3" t="s">
        <v>11</v>
      </c>
      <c r="O94" s="3" t="s">
        <v>175</v>
      </c>
      <c r="P94" s="3" t="s">
        <v>14</v>
      </c>
      <c r="Q94" s="3" t="s">
        <v>1567</v>
      </c>
      <c r="R94" s="3" t="s">
        <v>1568</v>
      </c>
      <c r="S94" s="3" t="s">
        <v>1569</v>
      </c>
      <c r="T94" s="3" t="s">
        <v>1570</v>
      </c>
      <c r="U94" s="3" t="s">
        <v>1571</v>
      </c>
      <c r="V94" s="3" t="s">
        <v>1572</v>
      </c>
      <c r="W94" s="3" t="s">
        <v>1573</v>
      </c>
      <c r="X94" s="3" t="s">
        <v>1574</v>
      </c>
      <c r="Y94" s="3" t="s">
        <v>1575</v>
      </c>
      <c r="Z94" s="3" t="s">
        <v>1576</v>
      </c>
      <c r="AB94" s="2">
        <f t="shared" si="22"/>
        <v>24</v>
      </c>
      <c r="AC94" s="2">
        <f t="shared" si="23"/>
        <v>22</v>
      </c>
      <c r="AD94" s="2">
        <f t="shared" si="24"/>
        <v>26</v>
      </c>
      <c r="AE94" s="2">
        <f t="shared" si="25"/>
        <v>17</v>
      </c>
      <c r="AF94" s="2">
        <f t="shared" si="26"/>
        <v>33</v>
      </c>
      <c r="AG94" s="2">
        <f t="shared" si="27"/>
        <v>15</v>
      </c>
      <c r="AH94" s="2">
        <f t="shared" si="28"/>
        <v>18</v>
      </c>
      <c r="AI94" s="2">
        <f t="shared" si="29"/>
        <v>21</v>
      </c>
      <c r="AJ94" s="2">
        <f t="shared" si="30"/>
        <v>36</v>
      </c>
      <c r="AK94" s="2">
        <f t="shared" si="31"/>
        <v>19</v>
      </c>
      <c r="AL94" s="2">
        <f t="shared" si="32"/>
        <v>23.1</v>
      </c>
    </row>
    <row r="95" spans="1:38" ht="30" x14ac:dyDescent="0.25">
      <c r="A95" s="3">
        <v>94</v>
      </c>
      <c r="B95" s="3" t="s">
        <v>103</v>
      </c>
      <c r="C95" s="3" t="s">
        <v>104</v>
      </c>
      <c r="D95" s="3" t="s">
        <v>106</v>
      </c>
      <c r="E95" s="3" t="s">
        <v>9</v>
      </c>
      <c r="F95" s="3">
        <v>18</v>
      </c>
      <c r="G95" s="3" t="s">
        <v>34</v>
      </c>
      <c r="H95" s="3" t="s">
        <v>10</v>
      </c>
      <c r="I95" s="3">
        <v>12</v>
      </c>
      <c r="J95" s="3" t="s">
        <v>35</v>
      </c>
      <c r="K95" s="3" t="s">
        <v>35</v>
      </c>
      <c r="L95" s="3" t="s">
        <v>57</v>
      </c>
      <c r="M95" s="3" t="s">
        <v>38</v>
      </c>
      <c r="N95" s="3" t="s">
        <v>35</v>
      </c>
      <c r="O95" s="3" t="s">
        <v>79</v>
      </c>
      <c r="P95" s="3" t="s">
        <v>42</v>
      </c>
      <c r="Q95" s="3" t="s">
        <v>107</v>
      </c>
      <c r="R95" s="3" t="s">
        <v>108</v>
      </c>
      <c r="S95" s="3" t="s">
        <v>109</v>
      </c>
      <c r="T95" s="3" t="s">
        <v>110</v>
      </c>
      <c r="U95" s="3" t="s">
        <v>111</v>
      </c>
      <c r="V95" s="3" t="s">
        <v>112</v>
      </c>
      <c r="W95" s="3" t="s">
        <v>113</v>
      </c>
      <c r="X95" s="3" t="s">
        <v>114</v>
      </c>
      <c r="Y95" s="3" t="s">
        <v>115</v>
      </c>
      <c r="Z95" s="3"/>
      <c r="AB95" s="2">
        <f t="shared" si="22"/>
        <v>62</v>
      </c>
      <c r="AC95" s="2">
        <f t="shared" si="23"/>
        <v>44</v>
      </c>
      <c r="AD95" s="2">
        <f t="shared" si="24"/>
        <v>55</v>
      </c>
      <c r="AE95" s="2">
        <f t="shared" si="25"/>
        <v>45</v>
      </c>
      <c r="AF95" s="2">
        <f t="shared" si="26"/>
        <v>49</v>
      </c>
      <c r="AG95" s="2">
        <f t="shared" si="27"/>
        <v>32</v>
      </c>
      <c r="AH95" s="2">
        <f t="shared" si="28"/>
        <v>35</v>
      </c>
      <c r="AI95" s="2">
        <f t="shared" si="29"/>
        <v>42</v>
      </c>
      <c r="AJ95" s="2">
        <f t="shared" si="30"/>
        <v>39</v>
      </c>
      <c r="AK95" s="2">
        <f t="shared" si="31"/>
        <v>0</v>
      </c>
      <c r="AL95" s="2">
        <f t="shared" si="32"/>
        <v>44.777777777777779</v>
      </c>
    </row>
    <row r="96" spans="1:38" x14ac:dyDescent="0.25">
      <c r="A96" s="3">
        <v>95</v>
      </c>
      <c r="B96" s="3" t="s">
        <v>103</v>
      </c>
      <c r="C96" s="3" t="s">
        <v>104</v>
      </c>
      <c r="D96" s="3" t="s">
        <v>329</v>
      </c>
      <c r="E96" s="3" t="s">
        <v>77</v>
      </c>
      <c r="F96" s="3">
        <v>25</v>
      </c>
      <c r="G96" s="3" t="s">
        <v>34</v>
      </c>
      <c r="H96" s="3" t="s">
        <v>10</v>
      </c>
      <c r="I96" s="3">
        <v>12</v>
      </c>
      <c r="J96" s="3" t="s">
        <v>35</v>
      </c>
      <c r="K96" s="3" t="s">
        <v>35</v>
      </c>
      <c r="L96" s="3" t="s">
        <v>57</v>
      </c>
      <c r="M96" s="3" t="s">
        <v>330</v>
      </c>
      <c r="N96" s="3" t="s">
        <v>35</v>
      </c>
      <c r="O96" s="3" t="s">
        <v>79</v>
      </c>
      <c r="P96" s="3" t="s">
        <v>42</v>
      </c>
      <c r="Q96" s="3" t="s">
        <v>331</v>
      </c>
      <c r="R96" s="3" t="s">
        <v>332</v>
      </c>
      <c r="S96" s="3" t="s">
        <v>333</v>
      </c>
      <c r="T96" s="3" t="s">
        <v>334</v>
      </c>
      <c r="U96" s="3" t="s">
        <v>335</v>
      </c>
      <c r="V96" s="3" t="s">
        <v>336</v>
      </c>
      <c r="W96" s="3" t="s">
        <v>337</v>
      </c>
      <c r="X96" s="3" t="s">
        <v>338</v>
      </c>
      <c r="Y96" s="3" t="s">
        <v>339</v>
      </c>
      <c r="Z96" s="3" t="s">
        <v>340</v>
      </c>
      <c r="AB96" s="2">
        <f t="shared" si="22"/>
        <v>12</v>
      </c>
      <c r="AC96" s="2">
        <f t="shared" si="23"/>
        <v>40</v>
      </c>
      <c r="AD96" s="2">
        <f t="shared" si="24"/>
        <v>38</v>
      </c>
      <c r="AE96" s="2">
        <f t="shared" si="25"/>
        <v>33</v>
      </c>
      <c r="AF96" s="2">
        <f t="shared" si="26"/>
        <v>39</v>
      </c>
      <c r="AG96" s="2">
        <f t="shared" si="27"/>
        <v>38</v>
      </c>
      <c r="AH96" s="2">
        <f t="shared" si="28"/>
        <v>20</v>
      </c>
      <c r="AI96" s="2">
        <f t="shared" si="29"/>
        <v>27</v>
      </c>
      <c r="AJ96" s="2">
        <f t="shared" si="30"/>
        <v>42</v>
      </c>
      <c r="AK96" s="2">
        <f t="shared" si="31"/>
        <v>37</v>
      </c>
      <c r="AL96" s="2">
        <f t="shared" si="32"/>
        <v>32.6</v>
      </c>
    </row>
    <row r="97" spans="1:38" x14ac:dyDescent="0.25">
      <c r="A97" s="3">
        <v>96</v>
      </c>
      <c r="B97" s="3" t="s">
        <v>103</v>
      </c>
      <c r="C97" s="3" t="s">
        <v>364</v>
      </c>
      <c r="D97" s="3" t="s">
        <v>1033</v>
      </c>
      <c r="E97" s="3" t="s">
        <v>77</v>
      </c>
      <c r="F97" s="3">
        <v>25</v>
      </c>
      <c r="G97" s="3" t="s">
        <v>34</v>
      </c>
      <c r="H97" s="3" t="s">
        <v>10</v>
      </c>
      <c r="I97" s="3">
        <v>10</v>
      </c>
      <c r="J97" s="3" t="s">
        <v>35</v>
      </c>
      <c r="K97" s="3" t="s">
        <v>35</v>
      </c>
      <c r="L97" s="3" t="s">
        <v>78</v>
      </c>
      <c r="M97" s="3" t="s">
        <v>163</v>
      </c>
      <c r="N97" s="3" t="s">
        <v>11</v>
      </c>
      <c r="O97" s="3" t="s">
        <v>45</v>
      </c>
      <c r="P97" s="3" t="s">
        <v>42</v>
      </c>
      <c r="Q97" s="3" t="s">
        <v>1034</v>
      </c>
      <c r="R97" s="3" t="s">
        <v>1035</v>
      </c>
      <c r="S97" s="3" t="s">
        <v>1036</v>
      </c>
      <c r="T97" s="3" t="s">
        <v>1037</v>
      </c>
      <c r="U97" s="3" t="s">
        <v>1038</v>
      </c>
      <c r="V97" s="3" t="s">
        <v>1039</v>
      </c>
      <c r="W97" s="3" t="s">
        <v>1040</v>
      </c>
      <c r="X97" s="3" t="s">
        <v>1041</v>
      </c>
      <c r="Y97" s="3" t="s">
        <v>1042</v>
      </c>
      <c r="Z97" s="3" t="s">
        <v>1043</v>
      </c>
      <c r="AB97" s="2">
        <f t="shared" si="22"/>
        <v>23</v>
      </c>
      <c r="AC97" s="2">
        <f t="shared" si="23"/>
        <v>47</v>
      </c>
      <c r="AD97" s="2">
        <f t="shared" si="24"/>
        <v>34</v>
      </c>
      <c r="AE97" s="2">
        <f t="shared" si="25"/>
        <v>23</v>
      </c>
      <c r="AF97" s="2">
        <f t="shared" si="26"/>
        <v>26</v>
      </c>
      <c r="AG97" s="2">
        <f t="shared" si="27"/>
        <v>12</v>
      </c>
      <c r="AH97" s="2">
        <f t="shared" si="28"/>
        <v>27</v>
      </c>
      <c r="AI97" s="2">
        <f t="shared" si="29"/>
        <v>17</v>
      </c>
      <c r="AJ97" s="2">
        <f t="shared" si="30"/>
        <v>29</v>
      </c>
      <c r="AK97" s="2">
        <f t="shared" si="31"/>
        <v>27</v>
      </c>
      <c r="AL97" s="2">
        <f t="shared" si="32"/>
        <v>26.5</v>
      </c>
    </row>
    <row r="98" spans="1:38" ht="30" x14ac:dyDescent="0.25">
      <c r="A98" s="3">
        <v>97</v>
      </c>
      <c r="B98" s="3" t="s">
        <v>103</v>
      </c>
      <c r="C98" s="3" t="s">
        <v>364</v>
      </c>
      <c r="D98" s="3" t="s">
        <v>568</v>
      </c>
      <c r="E98" s="3" t="s">
        <v>77</v>
      </c>
      <c r="F98" s="3">
        <v>31</v>
      </c>
      <c r="G98" s="3" t="s">
        <v>34</v>
      </c>
      <c r="H98" s="3" t="s">
        <v>10</v>
      </c>
      <c r="I98" s="3">
        <v>12</v>
      </c>
      <c r="J98" s="3" t="s">
        <v>35</v>
      </c>
      <c r="K98" s="3" t="s">
        <v>35</v>
      </c>
      <c r="L98" s="3" t="s">
        <v>78</v>
      </c>
      <c r="M98" s="3" t="s">
        <v>163</v>
      </c>
      <c r="N98" s="3" t="s">
        <v>11</v>
      </c>
      <c r="O98" s="3" t="s">
        <v>45</v>
      </c>
      <c r="P98" s="3" t="s">
        <v>42</v>
      </c>
      <c r="Q98" s="3" t="s">
        <v>569</v>
      </c>
      <c r="R98" s="3" t="s">
        <v>570</v>
      </c>
      <c r="S98" s="3" t="s">
        <v>571</v>
      </c>
      <c r="T98" s="3" t="s">
        <v>572</v>
      </c>
      <c r="U98" s="3" t="s">
        <v>573</v>
      </c>
      <c r="V98" s="3" t="s">
        <v>574</v>
      </c>
      <c r="W98" s="3" t="s">
        <v>575</v>
      </c>
      <c r="X98" s="3" t="s">
        <v>576</v>
      </c>
      <c r="Y98" s="3" t="s">
        <v>577</v>
      </c>
      <c r="Z98" s="3" t="s">
        <v>578</v>
      </c>
      <c r="AB98" s="2">
        <f t="shared" si="22"/>
        <v>32</v>
      </c>
      <c r="AC98" s="2">
        <f t="shared" si="23"/>
        <v>45</v>
      </c>
      <c r="AD98" s="2">
        <f t="shared" si="24"/>
        <v>41</v>
      </c>
      <c r="AE98" s="2">
        <f t="shared" si="25"/>
        <v>46</v>
      </c>
      <c r="AF98" s="2">
        <f t="shared" si="26"/>
        <v>32</v>
      </c>
      <c r="AG98" s="2">
        <f t="shared" si="27"/>
        <v>40</v>
      </c>
      <c r="AH98" s="2">
        <f t="shared" si="28"/>
        <v>46</v>
      </c>
      <c r="AI98" s="2">
        <f t="shared" si="29"/>
        <v>31</v>
      </c>
      <c r="AJ98" s="2">
        <f t="shared" si="30"/>
        <v>49</v>
      </c>
      <c r="AK98" s="2">
        <f t="shared" si="31"/>
        <v>44</v>
      </c>
      <c r="AL98" s="2">
        <f t="shared" si="32"/>
        <v>40.6</v>
      </c>
    </row>
    <row r="99" spans="1:38" x14ac:dyDescent="0.25">
      <c r="A99" s="3">
        <v>98</v>
      </c>
      <c r="B99" s="3" t="s">
        <v>103</v>
      </c>
      <c r="C99" s="3" t="s">
        <v>364</v>
      </c>
      <c r="D99" s="3" t="s">
        <v>864</v>
      </c>
      <c r="E99" s="3" t="s">
        <v>9</v>
      </c>
      <c r="F99" s="3">
        <v>20</v>
      </c>
      <c r="G99" s="3" t="s">
        <v>34</v>
      </c>
      <c r="H99" s="3" t="s">
        <v>10</v>
      </c>
      <c r="I99" s="3">
        <v>10</v>
      </c>
      <c r="J99" s="3" t="s">
        <v>35</v>
      </c>
      <c r="K99" s="3" t="s">
        <v>35</v>
      </c>
      <c r="L99" s="3" t="s">
        <v>78</v>
      </c>
      <c r="M99" s="3" t="s">
        <v>38</v>
      </c>
      <c r="N99" s="3" t="s">
        <v>11</v>
      </c>
      <c r="O99" s="3" t="s">
        <v>175</v>
      </c>
      <c r="P99" s="3" t="s">
        <v>14</v>
      </c>
      <c r="Q99" s="3" t="s">
        <v>865</v>
      </c>
      <c r="R99" s="3" t="s">
        <v>866</v>
      </c>
      <c r="S99" s="3" t="s">
        <v>867</v>
      </c>
      <c r="T99" s="3" t="s">
        <v>868</v>
      </c>
      <c r="U99" s="3" t="s">
        <v>869</v>
      </c>
      <c r="V99" s="3" t="s">
        <v>870</v>
      </c>
      <c r="W99" s="3" t="s">
        <v>871</v>
      </c>
      <c r="X99" s="3" t="s">
        <v>872</v>
      </c>
      <c r="Y99" s="3" t="s">
        <v>873</v>
      </c>
      <c r="Z99" s="3" t="s">
        <v>874</v>
      </c>
      <c r="AB99" s="2">
        <f t="shared" si="22"/>
        <v>27</v>
      </c>
      <c r="AC99" s="2">
        <f t="shared" si="23"/>
        <v>28</v>
      </c>
      <c r="AD99" s="2">
        <f t="shared" si="24"/>
        <v>16</v>
      </c>
      <c r="AE99" s="2">
        <f t="shared" si="25"/>
        <v>22</v>
      </c>
      <c r="AF99" s="2">
        <f t="shared" si="26"/>
        <v>27</v>
      </c>
      <c r="AG99" s="2">
        <f t="shared" si="27"/>
        <v>35</v>
      </c>
      <c r="AH99" s="2">
        <f t="shared" si="28"/>
        <v>29</v>
      </c>
      <c r="AI99" s="2">
        <f t="shared" si="29"/>
        <v>25</v>
      </c>
      <c r="AJ99" s="2">
        <f t="shared" si="30"/>
        <v>43</v>
      </c>
      <c r="AK99" s="2">
        <f t="shared" si="31"/>
        <v>25</v>
      </c>
      <c r="AL99" s="2">
        <f t="shared" si="32"/>
        <v>27.7</v>
      </c>
    </row>
    <row r="100" spans="1:38" x14ac:dyDescent="0.25">
      <c r="A100" s="3">
        <v>99</v>
      </c>
      <c r="B100" s="3" t="s">
        <v>103</v>
      </c>
      <c r="C100" s="3" t="s">
        <v>364</v>
      </c>
      <c r="D100" s="3" t="s">
        <v>1368</v>
      </c>
      <c r="E100" s="3" t="s">
        <v>9</v>
      </c>
      <c r="F100" s="3">
        <v>25</v>
      </c>
      <c r="G100" s="3" t="s">
        <v>34</v>
      </c>
      <c r="H100" s="3" t="s">
        <v>10</v>
      </c>
      <c r="I100" s="3">
        <v>10</v>
      </c>
      <c r="J100" s="3" t="s">
        <v>35</v>
      </c>
      <c r="K100" s="3" t="s">
        <v>35</v>
      </c>
      <c r="L100" s="3" t="s">
        <v>78</v>
      </c>
      <c r="M100" s="3" t="s">
        <v>163</v>
      </c>
      <c r="N100" s="3" t="s">
        <v>11</v>
      </c>
      <c r="O100" s="3" t="s">
        <v>45</v>
      </c>
      <c r="P100" s="3" t="s">
        <v>42</v>
      </c>
      <c r="Q100" s="3" t="s">
        <v>1369</v>
      </c>
      <c r="R100" s="3" t="s">
        <v>1370</v>
      </c>
      <c r="S100" s="3" t="s">
        <v>1371</v>
      </c>
      <c r="T100" s="3" t="s">
        <v>1372</v>
      </c>
      <c r="U100" s="3" t="s">
        <v>1373</v>
      </c>
      <c r="V100" s="3" t="s">
        <v>1374</v>
      </c>
      <c r="W100" s="3" t="s">
        <v>1375</v>
      </c>
      <c r="X100" s="3" t="s">
        <v>1376</v>
      </c>
      <c r="Y100" s="3" t="s">
        <v>1377</v>
      </c>
      <c r="Z100" s="3" t="s">
        <v>1378</v>
      </c>
      <c r="AB100" s="2">
        <f t="shared" si="22"/>
        <v>31</v>
      </c>
      <c r="AC100" s="2">
        <f t="shared" si="23"/>
        <v>17</v>
      </c>
      <c r="AD100" s="2">
        <f t="shared" si="24"/>
        <v>20</v>
      </c>
      <c r="AE100" s="2">
        <f t="shared" si="25"/>
        <v>27</v>
      </c>
      <c r="AF100" s="2">
        <f t="shared" si="26"/>
        <v>39</v>
      </c>
      <c r="AG100" s="2">
        <f t="shared" si="27"/>
        <v>30</v>
      </c>
      <c r="AH100" s="2">
        <f t="shared" si="28"/>
        <v>27</v>
      </c>
      <c r="AI100" s="2">
        <f t="shared" si="29"/>
        <v>23</v>
      </c>
      <c r="AJ100" s="2">
        <f t="shared" si="30"/>
        <v>36</v>
      </c>
      <c r="AK100" s="2">
        <f t="shared" si="31"/>
        <v>27</v>
      </c>
      <c r="AL100" s="2">
        <f t="shared" si="32"/>
        <v>27.7</v>
      </c>
    </row>
    <row r="101" spans="1:38" x14ac:dyDescent="0.25">
      <c r="A101" s="3">
        <v>100</v>
      </c>
      <c r="B101" s="3" t="s">
        <v>103</v>
      </c>
      <c r="C101" s="3" t="s">
        <v>364</v>
      </c>
      <c r="D101" s="3" t="s">
        <v>1245</v>
      </c>
      <c r="E101" s="3" t="s">
        <v>9</v>
      </c>
      <c r="F101" s="3">
        <v>30</v>
      </c>
      <c r="G101" s="3" t="s">
        <v>34</v>
      </c>
      <c r="H101" s="3" t="s">
        <v>10</v>
      </c>
      <c r="I101" s="3">
        <v>8</v>
      </c>
      <c r="J101" s="3" t="s">
        <v>35</v>
      </c>
      <c r="K101" s="3" t="s">
        <v>35</v>
      </c>
      <c r="L101" s="3" t="s">
        <v>78</v>
      </c>
      <c r="M101" s="3" t="s">
        <v>38</v>
      </c>
      <c r="N101" s="3" t="s">
        <v>11</v>
      </c>
      <c r="O101" s="3" t="s">
        <v>175</v>
      </c>
      <c r="P101" s="3" t="s">
        <v>14</v>
      </c>
      <c r="Q101" s="3" t="s">
        <v>1246</v>
      </c>
      <c r="R101" s="3" t="s">
        <v>1247</v>
      </c>
      <c r="S101" s="3" t="s">
        <v>1248</v>
      </c>
      <c r="T101" s="3" t="s">
        <v>1249</v>
      </c>
      <c r="U101" s="3" t="s">
        <v>1250</v>
      </c>
      <c r="V101" s="3" t="s">
        <v>1251</v>
      </c>
      <c r="W101" s="3" t="s">
        <v>1252</v>
      </c>
      <c r="X101" s="3" t="s">
        <v>1253</v>
      </c>
      <c r="Y101" s="3" t="s">
        <v>1254</v>
      </c>
      <c r="Z101" s="3" t="s">
        <v>1255</v>
      </c>
      <c r="AB101" s="2">
        <f t="shared" si="22"/>
        <v>33</v>
      </c>
      <c r="AC101" s="2">
        <f t="shared" si="23"/>
        <v>16</v>
      </c>
      <c r="AD101" s="2">
        <f t="shared" si="24"/>
        <v>17</v>
      </c>
      <c r="AE101" s="2">
        <f t="shared" si="25"/>
        <v>35</v>
      </c>
      <c r="AF101" s="2">
        <f t="shared" si="26"/>
        <v>28</v>
      </c>
      <c r="AG101" s="2">
        <f t="shared" si="27"/>
        <v>30</v>
      </c>
      <c r="AH101" s="2">
        <f t="shared" si="28"/>
        <v>27</v>
      </c>
      <c r="AI101" s="2">
        <f t="shared" si="29"/>
        <v>24</v>
      </c>
      <c r="AJ101" s="2">
        <f t="shared" si="30"/>
        <v>29</v>
      </c>
      <c r="AK101" s="2">
        <f t="shared" si="31"/>
        <v>24</v>
      </c>
      <c r="AL101" s="2">
        <f t="shared" si="32"/>
        <v>26.3</v>
      </c>
    </row>
    <row r="102" spans="1:38" ht="45" x14ac:dyDescent="0.25">
      <c r="A102" s="3">
        <v>101</v>
      </c>
      <c r="B102" s="3" t="s">
        <v>103</v>
      </c>
      <c r="C102" s="3" t="s">
        <v>102</v>
      </c>
      <c r="D102" s="3" t="s">
        <v>71</v>
      </c>
      <c r="E102" s="3" t="s">
        <v>9</v>
      </c>
      <c r="F102" s="3">
        <v>30</v>
      </c>
      <c r="G102" s="3" t="s">
        <v>34</v>
      </c>
      <c r="H102" s="3" t="s">
        <v>10</v>
      </c>
      <c r="I102" s="3">
        <v>10</v>
      </c>
      <c r="J102" s="3" t="s">
        <v>35</v>
      </c>
      <c r="K102" s="3" t="s">
        <v>35</v>
      </c>
      <c r="L102" s="3" t="s">
        <v>57</v>
      </c>
      <c r="M102" s="3" t="s">
        <v>38</v>
      </c>
      <c r="N102" s="3" t="s">
        <v>11</v>
      </c>
      <c r="O102" s="3" t="s">
        <v>59</v>
      </c>
      <c r="P102" s="3" t="s">
        <v>60</v>
      </c>
      <c r="Q102" s="3" t="s">
        <v>72</v>
      </c>
      <c r="R102" s="3" t="s">
        <v>73</v>
      </c>
      <c r="S102" s="3" t="s">
        <v>74</v>
      </c>
      <c r="T102" s="3" t="s">
        <v>75</v>
      </c>
      <c r="U102" s="3"/>
      <c r="V102" s="3"/>
      <c r="W102" s="3"/>
      <c r="X102" s="3"/>
      <c r="Y102" s="3"/>
      <c r="Z102" s="3"/>
      <c r="AB102" s="2">
        <f t="shared" si="22"/>
        <v>49</v>
      </c>
      <c r="AC102" s="2">
        <f t="shared" si="23"/>
        <v>39</v>
      </c>
      <c r="AD102" s="2">
        <f t="shared" si="24"/>
        <v>20</v>
      </c>
      <c r="AE102" s="2">
        <f t="shared" si="25"/>
        <v>93</v>
      </c>
      <c r="AF102" s="2">
        <f t="shared" si="26"/>
        <v>0</v>
      </c>
      <c r="AG102" s="2">
        <f t="shared" si="27"/>
        <v>0</v>
      </c>
      <c r="AH102" s="2">
        <f t="shared" si="28"/>
        <v>0</v>
      </c>
      <c r="AI102" s="2">
        <f t="shared" si="29"/>
        <v>0</v>
      </c>
      <c r="AJ102" s="2">
        <f t="shared" si="30"/>
        <v>0</v>
      </c>
      <c r="AK102" s="2">
        <f t="shared" si="31"/>
        <v>0</v>
      </c>
      <c r="AL102" s="2">
        <f t="shared" si="32"/>
        <v>50.25</v>
      </c>
    </row>
    <row r="103" spans="1:38" ht="30" x14ac:dyDescent="0.25">
      <c r="A103" s="3">
        <v>102</v>
      </c>
      <c r="B103" s="3" t="s">
        <v>103</v>
      </c>
      <c r="C103" s="3" t="s">
        <v>364</v>
      </c>
      <c r="D103" s="3" t="s">
        <v>1202</v>
      </c>
      <c r="E103" s="3" t="s">
        <v>9</v>
      </c>
      <c r="F103" s="3">
        <v>35</v>
      </c>
      <c r="G103" s="3" t="s">
        <v>34</v>
      </c>
      <c r="H103" s="3" t="s">
        <v>10</v>
      </c>
      <c r="I103" s="3">
        <v>10</v>
      </c>
      <c r="J103" s="3" t="s">
        <v>35</v>
      </c>
      <c r="K103" s="3" t="s">
        <v>35</v>
      </c>
      <c r="L103" s="3" t="s">
        <v>78</v>
      </c>
      <c r="M103" s="3" t="s">
        <v>38</v>
      </c>
      <c r="N103" s="3" t="s">
        <v>11</v>
      </c>
      <c r="O103" s="3" t="s">
        <v>175</v>
      </c>
      <c r="P103" s="3" t="s">
        <v>42</v>
      </c>
      <c r="Q103" s="3" t="s">
        <v>901</v>
      </c>
      <c r="R103" s="3" t="s">
        <v>1203</v>
      </c>
      <c r="S103" s="3" t="s">
        <v>1204</v>
      </c>
      <c r="T103" s="3" t="s">
        <v>1205</v>
      </c>
      <c r="U103" s="3" t="s">
        <v>1206</v>
      </c>
      <c r="V103" s="3" t="s">
        <v>1207</v>
      </c>
      <c r="W103" s="3" t="s">
        <v>1208</v>
      </c>
      <c r="X103" s="3" t="s">
        <v>1209</v>
      </c>
      <c r="Y103" s="3" t="s">
        <v>1210</v>
      </c>
      <c r="Z103" s="3" t="s">
        <v>1211</v>
      </c>
      <c r="AB103" s="2">
        <f t="shared" si="22"/>
        <v>14</v>
      </c>
      <c r="AC103" s="2">
        <f t="shared" si="23"/>
        <v>16</v>
      </c>
      <c r="AD103" s="2">
        <f t="shared" si="24"/>
        <v>38</v>
      </c>
      <c r="AE103" s="2">
        <f t="shared" si="25"/>
        <v>29</v>
      </c>
      <c r="AF103" s="2">
        <f t="shared" si="26"/>
        <v>49</v>
      </c>
      <c r="AG103" s="2">
        <f t="shared" si="27"/>
        <v>34</v>
      </c>
      <c r="AH103" s="2">
        <f t="shared" si="28"/>
        <v>43</v>
      </c>
      <c r="AI103" s="2">
        <f t="shared" si="29"/>
        <v>24</v>
      </c>
      <c r="AJ103" s="2">
        <f t="shared" si="30"/>
        <v>63</v>
      </c>
      <c r="AK103" s="2">
        <f t="shared" si="31"/>
        <v>28</v>
      </c>
      <c r="AL103" s="2">
        <f t="shared" si="32"/>
        <v>33.799999999999997</v>
      </c>
    </row>
    <row r="104" spans="1:38" x14ac:dyDescent="0.25">
      <c r="A104" s="3">
        <v>103</v>
      </c>
      <c r="B104" s="3" t="s">
        <v>103</v>
      </c>
      <c r="C104" s="3" t="s">
        <v>364</v>
      </c>
      <c r="D104" s="3" t="s">
        <v>949</v>
      </c>
      <c r="E104" s="3" t="s">
        <v>77</v>
      </c>
      <c r="F104" s="3">
        <v>20</v>
      </c>
      <c r="G104" s="3" t="s">
        <v>34</v>
      </c>
      <c r="H104" s="3" t="s">
        <v>10</v>
      </c>
      <c r="I104" s="3">
        <v>12</v>
      </c>
      <c r="J104" s="3" t="s">
        <v>35</v>
      </c>
      <c r="K104" s="3" t="s">
        <v>35</v>
      </c>
      <c r="L104" s="3" t="s">
        <v>78</v>
      </c>
      <c r="M104" s="3" t="s">
        <v>38</v>
      </c>
      <c r="N104" s="3" t="s">
        <v>11</v>
      </c>
      <c r="O104" s="3" t="s">
        <v>175</v>
      </c>
      <c r="P104" s="3" t="s">
        <v>14</v>
      </c>
      <c r="Q104" s="3" t="s">
        <v>950</v>
      </c>
      <c r="R104" s="3" t="s">
        <v>951</v>
      </c>
      <c r="S104" s="3" t="s">
        <v>952</v>
      </c>
      <c r="T104" s="3" t="s">
        <v>796</v>
      </c>
      <c r="U104" s="3" t="s">
        <v>953</v>
      </c>
      <c r="V104" s="3" t="s">
        <v>954</v>
      </c>
      <c r="W104" s="3" t="s">
        <v>792</v>
      </c>
      <c r="X104" s="3" t="s">
        <v>955</v>
      </c>
      <c r="Y104" s="3" t="s">
        <v>956</v>
      </c>
      <c r="Z104" s="3" t="s">
        <v>957</v>
      </c>
      <c r="AB104" s="2">
        <f t="shared" si="22"/>
        <v>22</v>
      </c>
      <c r="AC104" s="2">
        <f t="shared" si="23"/>
        <v>22</v>
      </c>
      <c r="AD104" s="2">
        <f t="shared" si="24"/>
        <v>31</v>
      </c>
      <c r="AE104" s="2">
        <f t="shared" si="25"/>
        <v>10</v>
      </c>
      <c r="AF104" s="2">
        <f t="shared" si="26"/>
        <v>21</v>
      </c>
      <c r="AG104" s="2">
        <f t="shared" si="27"/>
        <v>32</v>
      </c>
      <c r="AH104" s="2">
        <f t="shared" si="28"/>
        <v>27</v>
      </c>
      <c r="AI104" s="2">
        <f t="shared" si="29"/>
        <v>26</v>
      </c>
      <c r="AJ104" s="2">
        <f t="shared" si="30"/>
        <v>25</v>
      </c>
      <c r="AK104" s="2">
        <f t="shared" si="31"/>
        <v>22</v>
      </c>
      <c r="AL104" s="2">
        <f t="shared" si="32"/>
        <v>23.8</v>
      </c>
    </row>
    <row r="105" spans="1:38" x14ac:dyDescent="0.25">
      <c r="A105" s="3">
        <v>104</v>
      </c>
      <c r="B105" s="3" t="s">
        <v>103</v>
      </c>
      <c r="C105" s="3" t="s">
        <v>364</v>
      </c>
      <c r="D105" s="3" t="s">
        <v>1577</v>
      </c>
      <c r="E105" s="3" t="s">
        <v>77</v>
      </c>
      <c r="F105" s="3">
        <v>38</v>
      </c>
      <c r="G105" s="3" t="s">
        <v>34</v>
      </c>
      <c r="H105" s="3" t="s">
        <v>10</v>
      </c>
      <c r="I105" s="3">
        <v>10</v>
      </c>
      <c r="J105" s="3" t="s">
        <v>35</v>
      </c>
      <c r="K105" s="3" t="s">
        <v>35</v>
      </c>
      <c r="L105" s="3" t="s">
        <v>78</v>
      </c>
      <c r="M105" s="3" t="s">
        <v>38</v>
      </c>
      <c r="N105" s="3" t="s">
        <v>11</v>
      </c>
      <c r="O105" s="3" t="s">
        <v>175</v>
      </c>
      <c r="P105" s="3" t="s">
        <v>14</v>
      </c>
      <c r="Q105" s="3" t="s">
        <v>1578</v>
      </c>
      <c r="R105" s="3" t="s">
        <v>1579</v>
      </c>
      <c r="S105" s="3" t="s">
        <v>1580</v>
      </c>
      <c r="T105" s="3" t="s">
        <v>1581</v>
      </c>
      <c r="U105" s="3" t="s">
        <v>1582</v>
      </c>
      <c r="V105" s="3" t="s">
        <v>1583</v>
      </c>
      <c r="W105" s="3" t="s">
        <v>1584</v>
      </c>
      <c r="X105" s="3" t="s">
        <v>1585</v>
      </c>
      <c r="Y105" s="3" t="s">
        <v>1586</v>
      </c>
      <c r="Z105" s="3" t="s">
        <v>1587</v>
      </c>
      <c r="AB105" s="2">
        <f t="shared" si="22"/>
        <v>25</v>
      </c>
      <c r="AC105" s="2">
        <f t="shared" si="23"/>
        <v>24</v>
      </c>
      <c r="AD105" s="2">
        <f t="shared" si="24"/>
        <v>22</v>
      </c>
      <c r="AE105" s="2">
        <f t="shared" si="25"/>
        <v>20</v>
      </c>
      <c r="AF105" s="2">
        <f t="shared" si="26"/>
        <v>21</v>
      </c>
      <c r="AG105" s="2">
        <f t="shared" si="27"/>
        <v>31</v>
      </c>
      <c r="AH105" s="2">
        <f t="shared" si="28"/>
        <v>17</v>
      </c>
      <c r="AI105" s="2">
        <f t="shared" si="29"/>
        <v>29</v>
      </c>
      <c r="AJ105" s="2">
        <f t="shared" si="30"/>
        <v>23</v>
      </c>
      <c r="AK105" s="2">
        <f t="shared" si="31"/>
        <v>9</v>
      </c>
      <c r="AL105" s="2">
        <f t="shared" si="32"/>
        <v>22.1</v>
      </c>
    </row>
    <row r="106" spans="1:38" ht="30" x14ac:dyDescent="0.25">
      <c r="A106" s="3">
        <v>105</v>
      </c>
      <c r="B106" s="3" t="s">
        <v>103</v>
      </c>
      <c r="C106" s="3" t="s">
        <v>364</v>
      </c>
      <c r="D106" s="3" t="s">
        <v>1271</v>
      </c>
      <c r="E106" s="3" t="s">
        <v>77</v>
      </c>
      <c r="F106" s="3">
        <v>36</v>
      </c>
      <c r="G106" s="3" t="s">
        <v>34</v>
      </c>
      <c r="H106" s="3" t="s">
        <v>10</v>
      </c>
      <c r="I106" s="3">
        <v>10</v>
      </c>
      <c r="J106" s="3" t="s">
        <v>35</v>
      </c>
      <c r="K106" s="3" t="s">
        <v>35</v>
      </c>
      <c r="L106" s="3" t="s">
        <v>78</v>
      </c>
      <c r="M106" s="3" t="s">
        <v>163</v>
      </c>
      <c r="N106" s="3" t="s">
        <v>11</v>
      </c>
      <c r="O106" s="3" t="s">
        <v>45</v>
      </c>
      <c r="P106" s="3" t="s">
        <v>42</v>
      </c>
      <c r="Q106" s="3" t="s">
        <v>1272</v>
      </c>
      <c r="R106" s="3" t="s">
        <v>1273</v>
      </c>
      <c r="S106" s="3" t="s">
        <v>1274</v>
      </c>
      <c r="T106" s="3" t="s">
        <v>1275</v>
      </c>
      <c r="U106" s="3" t="s">
        <v>1276</v>
      </c>
      <c r="V106" s="3" t="s">
        <v>1277</v>
      </c>
      <c r="W106" s="3" t="s">
        <v>1278</v>
      </c>
      <c r="X106" s="3" t="s">
        <v>1279</v>
      </c>
      <c r="Y106" s="3" t="s">
        <v>1184</v>
      </c>
      <c r="Z106" s="3" t="s">
        <v>1280</v>
      </c>
      <c r="AB106" s="2">
        <f t="shared" si="22"/>
        <v>52</v>
      </c>
      <c r="AC106" s="2">
        <f t="shared" si="23"/>
        <v>46</v>
      </c>
      <c r="AD106" s="2">
        <f t="shared" si="24"/>
        <v>37</v>
      </c>
      <c r="AE106" s="2">
        <f t="shared" si="25"/>
        <v>38</v>
      </c>
      <c r="AF106" s="2">
        <f t="shared" si="26"/>
        <v>41</v>
      </c>
      <c r="AG106" s="2">
        <f t="shared" si="27"/>
        <v>23</v>
      </c>
      <c r="AH106" s="2">
        <f t="shared" si="28"/>
        <v>43</v>
      </c>
      <c r="AI106" s="2">
        <f t="shared" si="29"/>
        <v>28</v>
      </c>
      <c r="AJ106" s="2">
        <f t="shared" si="30"/>
        <v>34</v>
      </c>
      <c r="AK106" s="2">
        <f t="shared" si="31"/>
        <v>40</v>
      </c>
      <c r="AL106" s="2">
        <f t="shared" si="32"/>
        <v>38.200000000000003</v>
      </c>
    </row>
    <row r="107" spans="1:38" x14ac:dyDescent="0.25">
      <c r="A107" s="3">
        <v>106</v>
      </c>
      <c r="B107" s="3" t="s">
        <v>103</v>
      </c>
      <c r="C107" s="3" t="s">
        <v>364</v>
      </c>
      <c r="D107" s="3" t="s">
        <v>1452</v>
      </c>
      <c r="E107" s="3" t="s">
        <v>9</v>
      </c>
      <c r="F107" s="3">
        <v>50</v>
      </c>
      <c r="G107" s="3" t="s">
        <v>34</v>
      </c>
      <c r="H107" s="3" t="s">
        <v>10</v>
      </c>
      <c r="I107" s="3">
        <v>10</v>
      </c>
      <c r="J107" s="3" t="s">
        <v>35</v>
      </c>
      <c r="K107" s="3" t="s">
        <v>35</v>
      </c>
      <c r="L107" s="3" t="s">
        <v>78</v>
      </c>
      <c r="M107" s="3" t="s">
        <v>38</v>
      </c>
      <c r="N107" s="3" t="s">
        <v>35</v>
      </c>
      <c r="O107" s="3" t="s">
        <v>175</v>
      </c>
      <c r="P107" s="3" t="s">
        <v>14</v>
      </c>
      <c r="Q107" s="3" t="s">
        <v>1453</v>
      </c>
      <c r="R107" s="3" t="s">
        <v>1454</v>
      </c>
      <c r="S107" s="3" t="s">
        <v>1455</v>
      </c>
      <c r="T107" s="3" t="s">
        <v>395</v>
      </c>
      <c r="U107" s="3" t="s">
        <v>1456</v>
      </c>
      <c r="V107" s="3" t="s">
        <v>391</v>
      </c>
      <c r="W107" s="3" t="s">
        <v>1457</v>
      </c>
      <c r="X107" s="3" t="s">
        <v>1458</v>
      </c>
      <c r="Y107" s="3" t="s">
        <v>1459</v>
      </c>
      <c r="Z107" s="3" t="s">
        <v>1118</v>
      </c>
      <c r="AB107" s="2">
        <f t="shared" si="22"/>
        <v>23</v>
      </c>
      <c r="AC107" s="2">
        <f t="shared" si="23"/>
        <v>27</v>
      </c>
      <c r="AD107" s="2">
        <f t="shared" si="24"/>
        <v>31</v>
      </c>
      <c r="AE107" s="2">
        <f t="shared" si="25"/>
        <v>16</v>
      </c>
      <c r="AF107" s="2">
        <f t="shared" si="26"/>
        <v>25</v>
      </c>
      <c r="AG107" s="2">
        <f t="shared" si="27"/>
        <v>11</v>
      </c>
      <c r="AH107" s="2">
        <f t="shared" si="28"/>
        <v>29</v>
      </c>
      <c r="AI107" s="2">
        <f t="shared" si="29"/>
        <v>22</v>
      </c>
      <c r="AJ107" s="2">
        <f t="shared" si="30"/>
        <v>17</v>
      </c>
      <c r="AK107" s="2">
        <f t="shared" si="31"/>
        <v>20</v>
      </c>
      <c r="AL107" s="2">
        <f t="shared" si="32"/>
        <v>22.1</v>
      </c>
    </row>
    <row r="108" spans="1:38" x14ac:dyDescent="0.25">
      <c r="A108" s="3">
        <v>107</v>
      </c>
      <c r="B108" s="3" t="s">
        <v>103</v>
      </c>
      <c r="C108" s="3" t="s">
        <v>364</v>
      </c>
      <c r="D108" s="3" t="s">
        <v>1044</v>
      </c>
      <c r="E108" s="3" t="s">
        <v>77</v>
      </c>
      <c r="F108" s="3">
        <v>25</v>
      </c>
      <c r="G108" s="3" t="s">
        <v>34</v>
      </c>
      <c r="H108" s="3" t="s">
        <v>10</v>
      </c>
      <c r="I108" s="3">
        <v>12</v>
      </c>
      <c r="J108" s="3" t="s">
        <v>342</v>
      </c>
      <c r="K108" s="3" t="s">
        <v>35</v>
      </c>
      <c r="L108" s="3" t="s">
        <v>78</v>
      </c>
      <c r="M108" s="3" t="s">
        <v>38</v>
      </c>
      <c r="N108" s="3" t="s">
        <v>11</v>
      </c>
      <c r="O108" s="3" t="s">
        <v>175</v>
      </c>
      <c r="P108" s="3" t="s">
        <v>14</v>
      </c>
      <c r="Q108" s="3" t="s">
        <v>901</v>
      </c>
      <c r="R108" s="3" t="s">
        <v>892</v>
      </c>
      <c r="S108" s="3" t="s">
        <v>1045</v>
      </c>
      <c r="T108" s="3" t="s">
        <v>388</v>
      </c>
      <c r="U108" s="3" t="s">
        <v>1046</v>
      </c>
      <c r="V108" s="3" t="s">
        <v>1047</v>
      </c>
      <c r="W108" s="3" t="s">
        <v>1048</v>
      </c>
      <c r="X108" s="3" t="s">
        <v>1049</v>
      </c>
      <c r="Y108" s="3" t="s">
        <v>1013</v>
      </c>
      <c r="Z108" s="3" t="s">
        <v>1050</v>
      </c>
      <c r="AB108" s="2">
        <f t="shared" si="22"/>
        <v>14</v>
      </c>
      <c r="AC108" s="2">
        <f t="shared" si="23"/>
        <v>13</v>
      </c>
      <c r="AD108" s="2">
        <f t="shared" si="24"/>
        <v>19</v>
      </c>
      <c r="AE108" s="2">
        <f t="shared" si="25"/>
        <v>27</v>
      </c>
      <c r="AF108" s="2">
        <f t="shared" si="26"/>
        <v>38</v>
      </c>
      <c r="AG108" s="2">
        <f t="shared" si="27"/>
        <v>26</v>
      </c>
      <c r="AH108" s="2">
        <f t="shared" si="28"/>
        <v>18</v>
      </c>
      <c r="AI108" s="2">
        <f t="shared" si="29"/>
        <v>13</v>
      </c>
      <c r="AJ108" s="2">
        <f t="shared" si="30"/>
        <v>22</v>
      </c>
      <c r="AK108" s="2">
        <f t="shared" si="31"/>
        <v>26</v>
      </c>
      <c r="AL108" s="2">
        <f t="shared" si="32"/>
        <v>21.6</v>
      </c>
    </row>
    <row r="109" spans="1:38" ht="30" x14ac:dyDescent="0.25">
      <c r="A109" s="3">
        <v>108</v>
      </c>
      <c r="B109" s="3" t="s">
        <v>103</v>
      </c>
      <c r="C109" s="3" t="s">
        <v>364</v>
      </c>
      <c r="D109" s="3" t="s">
        <v>1525</v>
      </c>
      <c r="E109" s="3" t="s">
        <v>77</v>
      </c>
      <c r="F109" s="3">
        <v>50</v>
      </c>
      <c r="G109" s="3" t="s">
        <v>34</v>
      </c>
      <c r="H109" s="3" t="s">
        <v>10</v>
      </c>
      <c r="I109" s="3">
        <v>5</v>
      </c>
      <c r="J109" s="3" t="s">
        <v>35</v>
      </c>
      <c r="K109" s="3" t="s">
        <v>11</v>
      </c>
      <c r="L109" s="3" t="s">
        <v>57</v>
      </c>
      <c r="M109" s="3" t="s">
        <v>12</v>
      </c>
      <c r="N109" s="3" t="s">
        <v>11</v>
      </c>
      <c r="O109" s="3" t="s">
        <v>45</v>
      </c>
      <c r="P109" s="3" t="s">
        <v>42</v>
      </c>
      <c r="Q109" s="3" t="s">
        <v>1526</v>
      </c>
      <c r="R109" s="3" t="s">
        <v>1527</v>
      </c>
      <c r="S109" s="3" t="s">
        <v>1528</v>
      </c>
      <c r="T109" s="3" t="s">
        <v>1529</v>
      </c>
      <c r="U109" s="3" t="s">
        <v>1530</v>
      </c>
      <c r="V109" s="3" t="s">
        <v>1531</v>
      </c>
      <c r="W109" s="3" t="s">
        <v>1532</v>
      </c>
      <c r="X109" s="3" t="s">
        <v>1533</v>
      </c>
      <c r="Y109" s="3" t="s">
        <v>1534</v>
      </c>
      <c r="Z109" s="3" t="s">
        <v>1535</v>
      </c>
      <c r="AB109" s="2">
        <f t="shared" si="22"/>
        <v>13</v>
      </c>
      <c r="AC109" s="2">
        <f t="shared" si="23"/>
        <v>26</v>
      </c>
      <c r="AD109" s="2">
        <f t="shared" si="24"/>
        <v>37</v>
      </c>
      <c r="AE109" s="2">
        <f t="shared" si="25"/>
        <v>34</v>
      </c>
      <c r="AF109" s="2">
        <f t="shared" si="26"/>
        <v>36</v>
      </c>
      <c r="AG109" s="2">
        <f t="shared" si="27"/>
        <v>46</v>
      </c>
      <c r="AH109" s="2">
        <f t="shared" si="28"/>
        <v>40</v>
      </c>
      <c r="AI109" s="2">
        <f t="shared" si="29"/>
        <v>40</v>
      </c>
      <c r="AJ109" s="2">
        <f t="shared" si="30"/>
        <v>33</v>
      </c>
      <c r="AK109" s="2">
        <f t="shared" si="31"/>
        <v>20</v>
      </c>
      <c r="AL109" s="2">
        <f t="shared" si="32"/>
        <v>32.5</v>
      </c>
    </row>
    <row r="110" spans="1:38" x14ac:dyDescent="0.25">
      <c r="A110" s="3">
        <v>109</v>
      </c>
      <c r="B110" s="3" t="s">
        <v>103</v>
      </c>
      <c r="C110" s="3" t="s">
        <v>364</v>
      </c>
      <c r="D110" s="3" t="s">
        <v>843</v>
      </c>
      <c r="E110" s="3" t="s">
        <v>77</v>
      </c>
      <c r="F110" s="3">
        <v>20</v>
      </c>
      <c r="G110" s="3" t="s">
        <v>34</v>
      </c>
      <c r="H110" s="3" t="s">
        <v>10</v>
      </c>
      <c r="I110" s="3">
        <v>12</v>
      </c>
      <c r="J110" s="3" t="s">
        <v>35</v>
      </c>
      <c r="K110" s="3" t="s">
        <v>35</v>
      </c>
      <c r="L110" s="3" t="s">
        <v>78</v>
      </c>
      <c r="M110" s="3" t="s">
        <v>832</v>
      </c>
      <c r="N110" s="3" t="s">
        <v>11</v>
      </c>
      <c r="O110" s="3" t="s">
        <v>175</v>
      </c>
      <c r="P110" s="3" t="s">
        <v>14</v>
      </c>
      <c r="Q110" s="3" t="s">
        <v>844</v>
      </c>
      <c r="R110" s="3" t="s">
        <v>845</v>
      </c>
      <c r="S110" s="3" t="s">
        <v>846</v>
      </c>
      <c r="T110" s="3" t="s">
        <v>847</v>
      </c>
      <c r="U110" s="3" t="s">
        <v>848</v>
      </c>
      <c r="V110" s="3" t="s">
        <v>849</v>
      </c>
      <c r="W110" s="3" t="s">
        <v>850</v>
      </c>
      <c r="X110" s="3" t="s">
        <v>851</v>
      </c>
      <c r="Y110" s="3" t="s">
        <v>852</v>
      </c>
      <c r="Z110" s="3" t="s">
        <v>853</v>
      </c>
      <c r="AB110" s="2">
        <f t="shared" si="22"/>
        <v>18</v>
      </c>
      <c r="AC110" s="2">
        <f t="shared" si="23"/>
        <v>31</v>
      </c>
      <c r="AD110" s="2">
        <f t="shared" si="24"/>
        <v>41</v>
      </c>
      <c r="AE110" s="2">
        <f t="shared" si="25"/>
        <v>13</v>
      </c>
      <c r="AF110" s="2">
        <f t="shared" si="26"/>
        <v>31</v>
      </c>
      <c r="AG110" s="2">
        <f t="shared" si="27"/>
        <v>23</v>
      </c>
      <c r="AH110" s="2">
        <f t="shared" si="28"/>
        <v>27</v>
      </c>
      <c r="AI110" s="2">
        <f t="shared" si="29"/>
        <v>35</v>
      </c>
      <c r="AJ110" s="2">
        <f t="shared" si="30"/>
        <v>23</v>
      </c>
      <c r="AK110" s="2">
        <f t="shared" si="31"/>
        <v>17</v>
      </c>
      <c r="AL110" s="2">
        <f t="shared" si="32"/>
        <v>25.9</v>
      </c>
    </row>
    <row r="111" spans="1:38" x14ac:dyDescent="0.25">
      <c r="A111" s="3">
        <v>110</v>
      </c>
      <c r="B111" s="3" t="s">
        <v>103</v>
      </c>
      <c r="C111" s="3" t="s">
        <v>364</v>
      </c>
      <c r="D111" s="3" t="s">
        <v>886</v>
      </c>
      <c r="E111" s="3" t="s">
        <v>77</v>
      </c>
      <c r="F111" s="3">
        <v>21</v>
      </c>
      <c r="G111" s="3" t="s">
        <v>34</v>
      </c>
      <c r="H111" s="3" t="s">
        <v>10</v>
      </c>
      <c r="I111" s="3">
        <v>12</v>
      </c>
      <c r="J111" s="3" t="s">
        <v>35</v>
      </c>
      <c r="K111" s="3" t="s">
        <v>35</v>
      </c>
      <c r="L111" s="3" t="s">
        <v>78</v>
      </c>
      <c r="M111" s="3" t="s">
        <v>38</v>
      </c>
      <c r="N111" s="3" t="s">
        <v>11</v>
      </c>
      <c r="O111" s="3" t="s">
        <v>175</v>
      </c>
      <c r="P111" s="3" t="s">
        <v>14</v>
      </c>
      <c r="Q111" s="3" t="s">
        <v>887</v>
      </c>
      <c r="R111" s="3" t="s">
        <v>888</v>
      </c>
      <c r="S111" s="3" t="s">
        <v>889</v>
      </c>
      <c r="T111" s="3" t="s">
        <v>890</v>
      </c>
      <c r="U111" s="3" t="s">
        <v>891</v>
      </c>
      <c r="V111" s="3" t="s">
        <v>893</v>
      </c>
      <c r="W111" s="3" t="s">
        <v>894</v>
      </c>
      <c r="X111" s="3" t="s">
        <v>895</v>
      </c>
      <c r="Y111" s="3" t="s">
        <v>896</v>
      </c>
      <c r="Z111" s="3" t="s">
        <v>897</v>
      </c>
      <c r="AB111" s="2">
        <f t="shared" si="22"/>
        <v>38</v>
      </c>
      <c r="AC111" s="2">
        <f t="shared" si="23"/>
        <v>10</v>
      </c>
      <c r="AD111" s="2">
        <f t="shared" si="24"/>
        <v>18</v>
      </c>
      <c r="AE111" s="2">
        <f t="shared" si="25"/>
        <v>29</v>
      </c>
      <c r="AF111" s="2">
        <f t="shared" si="26"/>
        <v>22</v>
      </c>
      <c r="AG111" s="2">
        <f t="shared" si="27"/>
        <v>27</v>
      </c>
      <c r="AH111" s="2">
        <f t="shared" si="28"/>
        <v>27</v>
      </c>
      <c r="AI111" s="2">
        <f t="shared" si="29"/>
        <v>31</v>
      </c>
      <c r="AJ111" s="2">
        <f t="shared" si="30"/>
        <v>31</v>
      </c>
      <c r="AK111" s="2">
        <f t="shared" si="31"/>
        <v>25</v>
      </c>
      <c r="AL111" s="2">
        <f t="shared" si="32"/>
        <v>25.8</v>
      </c>
    </row>
    <row r="112" spans="1:38" x14ac:dyDescent="0.25">
      <c r="A112" s="3">
        <v>111</v>
      </c>
      <c r="B112" s="3" t="s">
        <v>103</v>
      </c>
      <c r="C112" s="3" t="s">
        <v>364</v>
      </c>
      <c r="D112" s="3" t="s">
        <v>1599</v>
      </c>
      <c r="E112" s="3" t="s">
        <v>9</v>
      </c>
      <c r="F112" s="3">
        <v>43</v>
      </c>
      <c r="G112" s="3" t="s">
        <v>34</v>
      </c>
      <c r="H112" s="3" t="s">
        <v>10</v>
      </c>
      <c r="I112" s="3">
        <v>10</v>
      </c>
      <c r="J112" s="3" t="s">
        <v>35</v>
      </c>
      <c r="K112" s="3" t="s">
        <v>11</v>
      </c>
      <c r="L112" s="3" t="s">
        <v>78</v>
      </c>
      <c r="M112" s="3" t="s">
        <v>38</v>
      </c>
      <c r="N112" s="3" t="s">
        <v>11</v>
      </c>
      <c r="O112" s="3" t="s">
        <v>140</v>
      </c>
      <c r="P112" s="3" t="s">
        <v>14</v>
      </c>
      <c r="Q112" s="3" t="s">
        <v>1600</v>
      </c>
      <c r="R112" s="3" t="s">
        <v>1601</v>
      </c>
      <c r="S112" s="3" t="s">
        <v>1602</v>
      </c>
      <c r="T112" s="3" t="s">
        <v>1603</v>
      </c>
      <c r="U112" s="3" t="s">
        <v>978</v>
      </c>
      <c r="V112" s="3" t="s">
        <v>1604</v>
      </c>
      <c r="W112" s="3" t="s">
        <v>1605</v>
      </c>
      <c r="X112" s="3" t="s">
        <v>1606</v>
      </c>
      <c r="Y112" s="3" t="s">
        <v>1607</v>
      </c>
      <c r="Z112" s="3" t="s">
        <v>1608</v>
      </c>
      <c r="AB112" s="2">
        <f t="shared" si="22"/>
        <v>36</v>
      </c>
      <c r="AC112" s="2">
        <f t="shared" si="23"/>
        <v>20</v>
      </c>
      <c r="AD112" s="2">
        <f t="shared" si="24"/>
        <v>23</v>
      </c>
      <c r="AE112" s="2">
        <f t="shared" si="25"/>
        <v>39</v>
      </c>
      <c r="AF112" s="2">
        <f t="shared" si="26"/>
        <v>23</v>
      </c>
      <c r="AG112" s="2">
        <f t="shared" si="27"/>
        <v>24</v>
      </c>
      <c r="AH112" s="2">
        <f t="shared" si="28"/>
        <v>28</v>
      </c>
      <c r="AI112" s="2">
        <f t="shared" si="29"/>
        <v>27</v>
      </c>
      <c r="AJ112" s="2">
        <f t="shared" si="30"/>
        <v>26</v>
      </c>
      <c r="AK112" s="2">
        <f t="shared" si="31"/>
        <v>34</v>
      </c>
      <c r="AL112" s="2">
        <f t="shared" si="32"/>
        <v>28</v>
      </c>
    </row>
    <row r="113" spans="1:38" x14ac:dyDescent="0.25">
      <c r="A113" s="3">
        <v>112</v>
      </c>
      <c r="B113" s="3" t="s">
        <v>103</v>
      </c>
      <c r="C113" s="3" t="s">
        <v>364</v>
      </c>
      <c r="D113" s="3" t="s">
        <v>958</v>
      </c>
      <c r="E113" s="3" t="s">
        <v>77</v>
      </c>
      <c r="F113" s="3">
        <v>30</v>
      </c>
      <c r="G113" s="3" t="s">
        <v>34</v>
      </c>
      <c r="H113" s="3" t="s">
        <v>10</v>
      </c>
      <c r="I113" s="3">
        <v>10</v>
      </c>
      <c r="J113" s="3" t="s">
        <v>35</v>
      </c>
      <c r="K113" s="3" t="s">
        <v>35</v>
      </c>
      <c r="L113" s="3" t="s">
        <v>78</v>
      </c>
      <c r="M113" s="3" t="s">
        <v>899</v>
      </c>
      <c r="N113" s="3" t="s">
        <v>35</v>
      </c>
      <c r="O113" s="3" t="s">
        <v>175</v>
      </c>
      <c r="P113" s="3" t="s">
        <v>42</v>
      </c>
      <c r="Q113" s="3" t="s">
        <v>959</v>
      </c>
      <c r="R113" s="3" t="s">
        <v>960</v>
      </c>
      <c r="S113" s="3" t="s">
        <v>961</v>
      </c>
      <c r="T113" s="3" t="s">
        <v>962</v>
      </c>
      <c r="U113" s="3" t="s">
        <v>963</v>
      </c>
      <c r="V113" s="3" t="s">
        <v>964</v>
      </c>
      <c r="W113" s="3" t="s">
        <v>965</v>
      </c>
      <c r="X113" s="3" t="s">
        <v>966</v>
      </c>
      <c r="Y113" s="3" t="s">
        <v>967</v>
      </c>
      <c r="Z113" s="3" t="s">
        <v>968</v>
      </c>
      <c r="AB113" s="2">
        <f t="shared" si="22"/>
        <v>23</v>
      </c>
      <c r="AC113" s="2">
        <f t="shared" si="23"/>
        <v>40</v>
      </c>
      <c r="AD113" s="2">
        <f t="shared" si="24"/>
        <v>35</v>
      </c>
      <c r="AE113" s="2">
        <f t="shared" si="25"/>
        <v>25</v>
      </c>
      <c r="AF113" s="2">
        <f t="shared" si="26"/>
        <v>31</v>
      </c>
      <c r="AG113" s="2">
        <f t="shared" si="27"/>
        <v>15</v>
      </c>
      <c r="AH113" s="2">
        <f t="shared" si="28"/>
        <v>22</v>
      </c>
      <c r="AI113" s="2">
        <f t="shared" si="29"/>
        <v>26</v>
      </c>
      <c r="AJ113" s="2">
        <f t="shared" si="30"/>
        <v>19</v>
      </c>
      <c r="AK113" s="2">
        <f t="shared" si="31"/>
        <v>33</v>
      </c>
      <c r="AL113" s="2">
        <f t="shared" si="32"/>
        <v>26.9</v>
      </c>
    </row>
    <row r="114" spans="1:38" ht="30" x14ac:dyDescent="0.25">
      <c r="A114" s="3">
        <v>113</v>
      </c>
      <c r="B114" s="3" t="s">
        <v>103</v>
      </c>
      <c r="C114" s="3" t="s">
        <v>104</v>
      </c>
      <c r="D114" s="3" t="s">
        <v>219</v>
      </c>
      <c r="E114" s="3" t="s">
        <v>77</v>
      </c>
      <c r="F114" s="3">
        <v>20</v>
      </c>
      <c r="G114" s="3" t="s">
        <v>34</v>
      </c>
      <c r="H114" s="3" t="s">
        <v>10</v>
      </c>
      <c r="I114" s="3">
        <v>12</v>
      </c>
      <c r="J114" s="3" t="s">
        <v>35</v>
      </c>
      <c r="K114" s="3" t="s">
        <v>35</v>
      </c>
      <c r="L114" s="3" t="s">
        <v>78</v>
      </c>
      <c r="M114" s="3" t="s">
        <v>38</v>
      </c>
      <c r="N114" s="3" t="s">
        <v>11</v>
      </c>
      <c r="O114" s="3" t="s">
        <v>79</v>
      </c>
      <c r="P114" s="3" t="s">
        <v>42</v>
      </c>
      <c r="Q114" s="3" t="s">
        <v>220</v>
      </c>
      <c r="R114" s="3" t="s">
        <v>221</v>
      </c>
      <c r="S114" s="3" t="s">
        <v>222</v>
      </c>
      <c r="T114" s="3" t="s">
        <v>223</v>
      </c>
      <c r="U114" s="3" t="s">
        <v>224</v>
      </c>
      <c r="V114" s="3" t="s">
        <v>225</v>
      </c>
      <c r="W114" s="3" t="s">
        <v>226</v>
      </c>
      <c r="X114" s="3" t="s">
        <v>227</v>
      </c>
      <c r="Y114" s="3" t="s">
        <v>228</v>
      </c>
      <c r="Z114" s="3" t="s">
        <v>229</v>
      </c>
      <c r="AB114" s="2">
        <f t="shared" si="22"/>
        <v>31</v>
      </c>
      <c r="AC114" s="2">
        <f t="shared" si="23"/>
        <v>32</v>
      </c>
      <c r="AD114" s="2">
        <f t="shared" si="24"/>
        <v>38</v>
      </c>
      <c r="AE114" s="2">
        <f t="shared" si="25"/>
        <v>54</v>
      </c>
      <c r="AF114" s="2">
        <f t="shared" si="26"/>
        <v>53</v>
      </c>
      <c r="AG114" s="2">
        <f t="shared" si="27"/>
        <v>40</v>
      </c>
      <c r="AH114" s="2">
        <f t="shared" si="28"/>
        <v>55</v>
      </c>
      <c r="AI114" s="2">
        <f t="shared" si="29"/>
        <v>36</v>
      </c>
      <c r="AJ114" s="2">
        <f t="shared" si="30"/>
        <v>37</v>
      </c>
      <c r="AK114" s="2">
        <f t="shared" si="31"/>
        <v>69</v>
      </c>
      <c r="AL114" s="2">
        <f t="shared" si="32"/>
        <v>44.5</v>
      </c>
    </row>
    <row r="115" spans="1:38" x14ac:dyDescent="0.25">
      <c r="A115" s="3">
        <v>114</v>
      </c>
      <c r="B115" s="3" t="s">
        <v>103</v>
      </c>
      <c r="C115" s="3" t="s">
        <v>364</v>
      </c>
      <c r="D115" s="3" t="s">
        <v>1001</v>
      </c>
      <c r="E115" s="3" t="s">
        <v>77</v>
      </c>
      <c r="F115" s="3">
        <v>34</v>
      </c>
      <c r="G115" s="3" t="s">
        <v>34</v>
      </c>
      <c r="H115" s="3" t="s">
        <v>10</v>
      </c>
      <c r="I115" s="3">
        <v>10</v>
      </c>
      <c r="J115" s="3" t="s">
        <v>35</v>
      </c>
      <c r="K115" s="3" t="s">
        <v>35</v>
      </c>
      <c r="L115" s="3" t="s">
        <v>57</v>
      </c>
      <c r="M115" s="3" t="s">
        <v>12</v>
      </c>
      <c r="N115" s="3" t="s">
        <v>11</v>
      </c>
      <c r="O115" s="3" t="s">
        <v>45</v>
      </c>
      <c r="P115" s="3" t="s">
        <v>42</v>
      </c>
      <c r="Q115" s="3" t="s">
        <v>1002</v>
      </c>
      <c r="R115" s="3" t="s">
        <v>1003</v>
      </c>
      <c r="S115" s="3" t="s">
        <v>1004</v>
      </c>
      <c r="T115" s="3" t="s">
        <v>1005</v>
      </c>
      <c r="U115" s="3" t="s">
        <v>1006</v>
      </c>
      <c r="V115" s="3" t="s">
        <v>1007</v>
      </c>
      <c r="W115" s="3" t="s">
        <v>1008</v>
      </c>
      <c r="X115" s="3" t="s">
        <v>1009</v>
      </c>
      <c r="Y115" s="3" t="s">
        <v>1010</v>
      </c>
      <c r="Z115" s="3" t="s">
        <v>1011</v>
      </c>
      <c r="AB115" s="2">
        <f t="shared" si="22"/>
        <v>30</v>
      </c>
      <c r="AC115" s="2">
        <f t="shared" si="23"/>
        <v>19</v>
      </c>
      <c r="AD115" s="2">
        <f t="shared" si="24"/>
        <v>42</v>
      </c>
      <c r="AE115" s="2">
        <f t="shared" si="25"/>
        <v>35</v>
      </c>
      <c r="AF115" s="2">
        <f t="shared" si="26"/>
        <v>35</v>
      </c>
      <c r="AG115" s="2">
        <f t="shared" si="27"/>
        <v>13</v>
      </c>
      <c r="AH115" s="2">
        <f t="shared" si="28"/>
        <v>27</v>
      </c>
      <c r="AI115" s="2">
        <f t="shared" si="29"/>
        <v>14</v>
      </c>
      <c r="AJ115" s="2">
        <f t="shared" si="30"/>
        <v>26</v>
      </c>
      <c r="AK115" s="2">
        <f t="shared" si="31"/>
        <v>19</v>
      </c>
      <c r="AL115" s="2">
        <f t="shared" si="32"/>
        <v>26</v>
      </c>
    </row>
    <row r="116" spans="1:38" x14ac:dyDescent="0.25">
      <c r="A116" s="3">
        <v>115</v>
      </c>
      <c r="B116" s="3" t="s">
        <v>103</v>
      </c>
      <c r="C116" s="3" t="s">
        <v>364</v>
      </c>
      <c r="D116" s="3" t="s">
        <v>376</v>
      </c>
      <c r="E116" s="3" t="s">
        <v>9</v>
      </c>
      <c r="F116" s="3">
        <v>40</v>
      </c>
      <c r="G116" s="3" t="s">
        <v>34</v>
      </c>
      <c r="H116" s="3" t="s">
        <v>10</v>
      </c>
      <c r="I116" s="3">
        <v>8</v>
      </c>
      <c r="J116" s="3" t="s">
        <v>35</v>
      </c>
      <c r="K116" s="3" t="s">
        <v>35</v>
      </c>
      <c r="L116" s="3" t="s">
        <v>57</v>
      </c>
      <c r="M116" s="3" t="s">
        <v>38</v>
      </c>
      <c r="N116" s="3" t="s">
        <v>11</v>
      </c>
      <c r="O116" s="3" t="s">
        <v>175</v>
      </c>
      <c r="P116" s="3" t="s">
        <v>42</v>
      </c>
      <c r="Q116" s="3" t="s">
        <v>377</v>
      </c>
      <c r="R116" s="3" t="s">
        <v>378</v>
      </c>
      <c r="S116" s="3" t="s">
        <v>379</v>
      </c>
      <c r="T116" s="3" t="s">
        <v>380</v>
      </c>
      <c r="U116" s="3" t="s">
        <v>381</v>
      </c>
      <c r="V116" s="3" t="s">
        <v>382</v>
      </c>
      <c r="W116" s="3" t="s">
        <v>383</v>
      </c>
      <c r="X116" s="3" t="s">
        <v>384</v>
      </c>
      <c r="Y116" s="3" t="s">
        <v>385</v>
      </c>
      <c r="Z116" s="3"/>
      <c r="AB116" s="2">
        <f t="shared" si="22"/>
        <v>19</v>
      </c>
      <c r="AC116" s="2">
        <f t="shared" si="23"/>
        <v>16</v>
      </c>
      <c r="AD116" s="2">
        <f t="shared" si="24"/>
        <v>16</v>
      </c>
      <c r="AE116" s="2">
        <f t="shared" si="25"/>
        <v>20</v>
      </c>
      <c r="AF116" s="2">
        <f t="shared" si="26"/>
        <v>36</v>
      </c>
      <c r="AG116" s="2">
        <f t="shared" si="27"/>
        <v>33</v>
      </c>
      <c r="AH116" s="2">
        <f t="shared" si="28"/>
        <v>26</v>
      </c>
      <c r="AI116" s="2">
        <f t="shared" si="29"/>
        <v>19</v>
      </c>
      <c r="AJ116" s="2">
        <f t="shared" si="30"/>
        <v>22</v>
      </c>
      <c r="AK116" s="2">
        <f t="shared" si="31"/>
        <v>0</v>
      </c>
      <c r="AL116" s="2">
        <f t="shared" si="32"/>
        <v>23</v>
      </c>
    </row>
    <row r="117" spans="1:38" x14ac:dyDescent="0.25">
      <c r="A117" s="3">
        <v>116</v>
      </c>
      <c r="B117" s="3" t="s">
        <v>103</v>
      </c>
      <c r="C117" s="3" t="s">
        <v>364</v>
      </c>
      <c r="D117" s="3" t="s">
        <v>1546</v>
      </c>
      <c r="E117" s="3" t="s">
        <v>9</v>
      </c>
      <c r="F117" s="3">
        <v>20</v>
      </c>
      <c r="G117" s="3" t="s">
        <v>34</v>
      </c>
      <c r="H117" s="3" t="s">
        <v>10</v>
      </c>
      <c r="I117" s="3">
        <v>12</v>
      </c>
      <c r="J117" s="3" t="s">
        <v>35</v>
      </c>
      <c r="K117" s="3" t="s">
        <v>35</v>
      </c>
      <c r="L117" s="3" t="s">
        <v>78</v>
      </c>
      <c r="M117" s="3" t="s">
        <v>38</v>
      </c>
      <c r="N117" s="3" t="s">
        <v>11</v>
      </c>
      <c r="O117" s="3" t="s">
        <v>175</v>
      </c>
      <c r="P117" s="3" t="s">
        <v>42</v>
      </c>
      <c r="Q117" s="3" t="s">
        <v>1547</v>
      </c>
      <c r="R117" s="3" t="s">
        <v>1548</v>
      </c>
      <c r="S117" s="3" t="s">
        <v>1549</v>
      </c>
      <c r="T117" s="3" t="s">
        <v>1258</v>
      </c>
      <c r="U117" s="3" t="s">
        <v>379</v>
      </c>
      <c r="V117" s="3" t="s">
        <v>901</v>
      </c>
      <c r="W117" s="3" t="s">
        <v>904</v>
      </c>
      <c r="X117" s="3" t="s">
        <v>1550</v>
      </c>
      <c r="Y117" s="3" t="s">
        <v>1551</v>
      </c>
      <c r="Z117" s="3" t="s">
        <v>1552</v>
      </c>
      <c r="AB117" s="2">
        <f t="shared" si="22"/>
        <v>34</v>
      </c>
      <c r="AC117" s="2">
        <f t="shared" si="23"/>
        <v>23</v>
      </c>
      <c r="AD117" s="2">
        <f t="shared" si="24"/>
        <v>30</v>
      </c>
      <c r="AE117" s="2">
        <f t="shared" si="25"/>
        <v>10</v>
      </c>
      <c r="AF117" s="2">
        <f t="shared" si="26"/>
        <v>16</v>
      </c>
      <c r="AG117" s="2">
        <f t="shared" si="27"/>
        <v>14</v>
      </c>
      <c r="AH117" s="2">
        <f t="shared" si="28"/>
        <v>23</v>
      </c>
      <c r="AI117" s="2">
        <f t="shared" si="29"/>
        <v>22</v>
      </c>
      <c r="AJ117" s="2">
        <f t="shared" si="30"/>
        <v>35</v>
      </c>
      <c r="AK117" s="2">
        <f t="shared" si="31"/>
        <v>15</v>
      </c>
      <c r="AL117" s="2">
        <f t="shared" si="32"/>
        <v>22.2</v>
      </c>
    </row>
    <row r="118" spans="1:38" ht="30" x14ac:dyDescent="0.25">
      <c r="A118" s="3">
        <v>117</v>
      </c>
      <c r="B118" s="3" t="s">
        <v>103</v>
      </c>
      <c r="C118" s="3" t="s">
        <v>364</v>
      </c>
      <c r="D118" s="3" t="s">
        <v>614</v>
      </c>
      <c r="E118" s="3" t="s">
        <v>9</v>
      </c>
      <c r="F118" s="3">
        <v>50</v>
      </c>
      <c r="G118" s="3" t="s">
        <v>34</v>
      </c>
      <c r="H118" s="3" t="s">
        <v>10</v>
      </c>
      <c r="I118" s="3">
        <v>8</v>
      </c>
      <c r="J118" s="3" t="s">
        <v>35</v>
      </c>
      <c r="K118" s="3" t="s">
        <v>11</v>
      </c>
      <c r="L118" s="3" t="s">
        <v>40</v>
      </c>
      <c r="M118" s="3"/>
      <c r="N118" s="3" t="s">
        <v>11</v>
      </c>
      <c r="O118" s="3" t="s">
        <v>45</v>
      </c>
      <c r="P118" s="3" t="s">
        <v>14</v>
      </c>
      <c r="Q118" s="3" t="s">
        <v>615</v>
      </c>
      <c r="R118" s="3" t="s">
        <v>616</v>
      </c>
      <c r="S118" s="3" t="s">
        <v>617</v>
      </c>
      <c r="T118" s="3" t="s">
        <v>618</v>
      </c>
      <c r="U118" s="3" t="s">
        <v>619</v>
      </c>
      <c r="V118" s="3" t="s">
        <v>620</v>
      </c>
      <c r="W118" s="3" t="s">
        <v>621</v>
      </c>
      <c r="X118" s="3" t="s">
        <v>622</v>
      </c>
      <c r="Y118" s="3" t="s">
        <v>623</v>
      </c>
      <c r="Z118" s="3" t="s">
        <v>624</v>
      </c>
      <c r="AB118" s="2">
        <f t="shared" si="22"/>
        <v>35</v>
      </c>
      <c r="AC118" s="2">
        <f t="shared" si="23"/>
        <v>32</v>
      </c>
      <c r="AD118" s="2">
        <f t="shared" si="24"/>
        <v>41</v>
      </c>
      <c r="AE118" s="2">
        <f t="shared" si="25"/>
        <v>73</v>
      </c>
      <c r="AF118" s="2">
        <f t="shared" si="26"/>
        <v>54</v>
      </c>
      <c r="AG118" s="2">
        <f t="shared" si="27"/>
        <v>40</v>
      </c>
      <c r="AH118" s="2">
        <f t="shared" si="28"/>
        <v>50</v>
      </c>
      <c r="AI118" s="2">
        <f t="shared" si="29"/>
        <v>53</v>
      </c>
      <c r="AJ118" s="2">
        <f t="shared" si="30"/>
        <v>34</v>
      </c>
      <c r="AK118" s="2">
        <f t="shared" si="31"/>
        <v>66</v>
      </c>
      <c r="AL118" s="2">
        <f t="shared" si="32"/>
        <v>47.8</v>
      </c>
    </row>
    <row r="119" spans="1:38" ht="30" x14ac:dyDescent="0.25">
      <c r="A119" s="3">
        <v>118</v>
      </c>
      <c r="B119" s="3" t="s">
        <v>103</v>
      </c>
      <c r="C119" s="3" t="s">
        <v>364</v>
      </c>
      <c r="D119" s="3" t="s">
        <v>680</v>
      </c>
      <c r="E119" s="3" t="s">
        <v>77</v>
      </c>
      <c r="F119" s="3">
        <v>35</v>
      </c>
      <c r="G119" s="3" t="s">
        <v>34</v>
      </c>
      <c r="H119" s="3" t="s">
        <v>10</v>
      </c>
      <c r="I119" s="3">
        <v>0</v>
      </c>
      <c r="J119" s="3" t="s">
        <v>35</v>
      </c>
      <c r="K119" s="3" t="s">
        <v>35</v>
      </c>
      <c r="L119" s="3" t="s">
        <v>57</v>
      </c>
      <c r="M119" s="3" t="s">
        <v>12</v>
      </c>
      <c r="N119" s="3" t="s">
        <v>11</v>
      </c>
      <c r="O119" s="3" t="s">
        <v>45</v>
      </c>
      <c r="P119" s="3" t="s">
        <v>14</v>
      </c>
      <c r="Q119" s="3" t="s">
        <v>681</v>
      </c>
      <c r="R119" s="3" t="s">
        <v>682</v>
      </c>
      <c r="S119" s="3" t="s">
        <v>683</v>
      </c>
      <c r="T119" s="3" t="s">
        <v>684</v>
      </c>
      <c r="U119" s="3" t="s">
        <v>685</v>
      </c>
      <c r="V119" s="3" t="s">
        <v>686</v>
      </c>
      <c r="W119" s="3" t="s">
        <v>687</v>
      </c>
      <c r="X119" s="3" t="s">
        <v>688</v>
      </c>
      <c r="Y119" s="3" t="s">
        <v>689</v>
      </c>
      <c r="Z119" s="3" t="s">
        <v>690</v>
      </c>
      <c r="AB119" s="2">
        <f t="shared" si="22"/>
        <v>29</v>
      </c>
      <c r="AC119" s="2">
        <f t="shared" si="23"/>
        <v>52</v>
      </c>
      <c r="AD119" s="2">
        <f t="shared" si="24"/>
        <v>53</v>
      </c>
      <c r="AE119" s="2">
        <f t="shared" si="25"/>
        <v>61</v>
      </c>
      <c r="AF119" s="2">
        <f t="shared" si="26"/>
        <v>58</v>
      </c>
      <c r="AG119" s="2">
        <f t="shared" si="27"/>
        <v>36</v>
      </c>
      <c r="AH119" s="2">
        <f t="shared" si="28"/>
        <v>44</v>
      </c>
      <c r="AI119" s="2">
        <f t="shared" si="29"/>
        <v>38</v>
      </c>
      <c r="AJ119" s="2">
        <f t="shared" si="30"/>
        <v>53</v>
      </c>
      <c r="AK119" s="2">
        <f t="shared" si="31"/>
        <v>50</v>
      </c>
      <c r="AL119" s="2">
        <f t="shared" si="32"/>
        <v>47.4</v>
      </c>
    </row>
    <row r="120" spans="1:38" ht="30" x14ac:dyDescent="0.25">
      <c r="A120" s="3">
        <v>119</v>
      </c>
      <c r="B120" s="3" t="s">
        <v>103</v>
      </c>
      <c r="C120" s="3" t="s">
        <v>364</v>
      </c>
      <c r="D120" s="3" t="s">
        <v>365</v>
      </c>
      <c r="E120" s="3" t="s">
        <v>9</v>
      </c>
      <c r="F120" s="3">
        <v>35</v>
      </c>
      <c r="G120" s="3" t="s">
        <v>34</v>
      </c>
      <c r="H120" s="3" t="s">
        <v>10</v>
      </c>
      <c r="I120" s="3">
        <v>8</v>
      </c>
      <c r="J120" s="3" t="s">
        <v>35</v>
      </c>
      <c r="K120" s="3" t="s">
        <v>35</v>
      </c>
      <c r="L120" s="3" t="s">
        <v>78</v>
      </c>
      <c r="M120" s="3" t="s">
        <v>38</v>
      </c>
      <c r="N120" s="3" t="s">
        <v>11</v>
      </c>
      <c r="O120" s="3" t="s">
        <v>175</v>
      </c>
      <c r="P120" s="3" t="s">
        <v>42</v>
      </c>
      <c r="Q120" s="3" t="s">
        <v>366</v>
      </c>
      <c r="R120" s="3" t="s">
        <v>367</v>
      </c>
      <c r="S120" s="3" t="s">
        <v>368</v>
      </c>
      <c r="T120" s="3" t="s">
        <v>369</v>
      </c>
      <c r="U120" s="3" t="s">
        <v>370</v>
      </c>
      <c r="V120" s="3" t="s">
        <v>371</v>
      </c>
      <c r="W120" s="3" t="s">
        <v>372</v>
      </c>
      <c r="X120" s="3" t="s">
        <v>373</v>
      </c>
      <c r="Y120" s="3" t="s">
        <v>374</v>
      </c>
      <c r="Z120" s="3" t="s">
        <v>375</v>
      </c>
      <c r="AB120" s="2">
        <f t="shared" si="22"/>
        <v>13</v>
      </c>
      <c r="AC120" s="2">
        <f t="shared" si="23"/>
        <v>46</v>
      </c>
      <c r="AD120" s="2">
        <f t="shared" si="24"/>
        <v>43</v>
      </c>
      <c r="AE120" s="2">
        <f t="shared" si="25"/>
        <v>38</v>
      </c>
      <c r="AF120" s="2">
        <f t="shared" si="26"/>
        <v>46</v>
      </c>
      <c r="AG120" s="2">
        <f t="shared" si="27"/>
        <v>48</v>
      </c>
      <c r="AH120" s="2">
        <f t="shared" si="28"/>
        <v>39</v>
      </c>
      <c r="AI120" s="2">
        <f t="shared" si="29"/>
        <v>56</v>
      </c>
      <c r="AJ120" s="2">
        <f t="shared" si="30"/>
        <v>47</v>
      </c>
      <c r="AK120" s="2">
        <f t="shared" si="31"/>
        <v>54</v>
      </c>
      <c r="AL120" s="2">
        <f t="shared" si="32"/>
        <v>43</v>
      </c>
    </row>
    <row r="121" spans="1:38" ht="30" x14ac:dyDescent="0.25">
      <c r="A121" s="3">
        <v>120</v>
      </c>
      <c r="B121" s="3" t="s">
        <v>103</v>
      </c>
      <c r="C121" s="3" t="s">
        <v>364</v>
      </c>
      <c r="D121" s="3" t="s">
        <v>809</v>
      </c>
      <c r="E121" s="3" t="s">
        <v>77</v>
      </c>
      <c r="F121" s="3">
        <v>23</v>
      </c>
      <c r="G121" s="3" t="s">
        <v>34</v>
      </c>
      <c r="H121" s="3" t="s">
        <v>10</v>
      </c>
      <c r="I121" s="3">
        <v>12</v>
      </c>
      <c r="J121" s="3" t="s">
        <v>35</v>
      </c>
      <c r="K121" s="3" t="s">
        <v>35</v>
      </c>
      <c r="L121" s="3" t="s">
        <v>78</v>
      </c>
      <c r="M121" s="3" t="s">
        <v>754</v>
      </c>
      <c r="N121" s="3" t="s">
        <v>35</v>
      </c>
      <c r="O121" s="3" t="s">
        <v>175</v>
      </c>
      <c r="P121" s="3" t="s">
        <v>42</v>
      </c>
      <c r="Q121" s="3" t="s">
        <v>810</v>
      </c>
      <c r="R121" s="3" t="s">
        <v>811</v>
      </c>
      <c r="S121" s="3" t="s">
        <v>812</v>
      </c>
      <c r="T121" s="3" t="s">
        <v>813</v>
      </c>
      <c r="U121" s="3" t="s">
        <v>814</v>
      </c>
      <c r="V121" s="3" t="s">
        <v>815</v>
      </c>
      <c r="W121" s="3" t="s">
        <v>816</v>
      </c>
      <c r="X121" s="3" t="s">
        <v>817</v>
      </c>
      <c r="Y121" s="3" t="s">
        <v>818</v>
      </c>
      <c r="Z121" s="3" t="s">
        <v>819</v>
      </c>
      <c r="AB121" s="2">
        <f t="shared" si="22"/>
        <v>49</v>
      </c>
      <c r="AC121" s="2">
        <f t="shared" si="23"/>
        <v>35</v>
      </c>
      <c r="AD121" s="2">
        <f t="shared" si="24"/>
        <v>60</v>
      </c>
      <c r="AE121" s="2">
        <f t="shared" si="25"/>
        <v>41</v>
      </c>
      <c r="AF121" s="2">
        <f t="shared" si="26"/>
        <v>31</v>
      </c>
      <c r="AG121" s="2">
        <f t="shared" si="27"/>
        <v>50</v>
      </c>
      <c r="AH121" s="2">
        <f t="shared" si="28"/>
        <v>40</v>
      </c>
      <c r="AI121" s="2">
        <f t="shared" si="29"/>
        <v>47</v>
      </c>
      <c r="AJ121" s="2">
        <f t="shared" si="30"/>
        <v>28</v>
      </c>
      <c r="AK121" s="2">
        <f t="shared" si="31"/>
        <v>40</v>
      </c>
      <c r="AL121" s="2">
        <f t="shared" si="32"/>
        <v>42.1</v>
      </c>
    </row>
    <row r="122" spans="1:38" x14ac:dyDescent="0.25">
      <c r="A122" s="3">
        <v>121</v>
      </c>
      <c r="B122" s="3" t="s">
        <v>103</v>
      </c>
      <c r="C122" s="3" t="s">
        <v>364</v>
      </c>
      <c r="D122" s="3" t="s">
        <v>1069</v>
      </c>
      <c r="E122" s="3" t="s">
        <v>77</v>
      </c>
      <c r="F122" s="3">
        <v>20</v>
      </c>
      <c r="G122" s="3" t="s">
        <v>34</v>
      </c>
      <c r="H122" s="3" t="s">
        <v>10</v>
      </c>
      <c r="I122" s="3">
        <v>12</v>
      </c>
      <c r="J122" s="3" t="s">
        <v>35</v>
      </c>
      <c r="K122" s="3" t="s">
        <v>35</v>
      </c>
      <c r="L122" s="3" t="s">
        <v>78</v>
      </c>
      <c r="M122" s="3" t="s">
        <v>38</v>
      </c>
      <c r="N122" s="3" t="s">
        <v>11</v>
      </c>
      <c r="O122" s="3" t="s">
        <v>175</v>
      </c>
      <c r="P122" s="3" t="s">
        <v>14</v>
      </c>
      <c r="Q122" s="3" t="s">
        <v>1070</v>
      </c>
      <c r="R122" s="3" t="s">
        <v>1071</v>
      </c>
      <c r="S122" s="3" t="s">
        <v>1072</v>
      </c>
      <c r="T122" s="3" t="s">
        <v>1073</v>
      </c>
      <c r="U122" s="3" t="s">
        <v>1074</v>
      </c>
      <c r="V122" s="3" t="s">
        <v>1075</v>
      </c>
      <c r="W122" s="3" t="s">
        <v>1076</v>
      </c>
      <c r="X122" s="3" t="s">
        <v>1077</v>
      </c>
      <c r="Y122" s="3" t="s">
        <v>1078</v>
      </c>
      <c r="Z122" s="3" t="s">
        <v>1079</v>
      </c>
      <c r="AB122" s="2">
        <f t="shared" si="22"/>
        <v>20</v>
      </c>
      <c r="AC122" s="2">
        <f t="shared" si="23"/>
        <v>15</v>
      </c>
      <c r="AD122" s="2">
        <f t="shared" si="24"/>
        <v>18</v>
      </c>
      <c r="AE122" s="2">
        <f t="shared" si="25"/>
        <v>26</v>
      </c>
      <c r="AF122" s="2">
        <f t="shared" si="26"/>
        <v>22</v>
      </c>
      <c r="AG122" s="2">
        <f t="shared" si="27"/>
        <v>39</v>
      </c>
      <c r="AH122" s="2">
        <f t="shared" si="28"/>
        <v>27</v>
      </c>
      <c r="AI122" s="2">
        <f t="shared" si="29"/>
        <v>31</v>
      </c>
      <c r="AJ122" s="2">
        <f t="shared" si="30"/>
        <v>21</v>
      </c>
      <c r="AK122" s="2">
        <f t="shared" si="31"/>
        <v>11</v>
      </c>
      <c r="AL122" s="2">
        <f t="shared" si="32"/>
        <v>23</v>
      </c>
    </row>
    <row r="123" spans="1:38" x14ac:dyDescent="0.25">
      <c r="A123" s="3">
        <v>122</v>
      </c>
      <c r="B123" s="3" t="s">
        <v>103</v>
      </c>
      <c r="C123" s="3" t="s">
        <v>364</v>
      </c>
      <c r="D123" s="3" t="s">
        <v>854</v>
      </c>
      <c r="E123" s="3" t="s">
        <v>77</v>
      </c>
      <c r="F123" s="3">
        <v>24</v>
      </c>
      <c r="G123" s="3" t="s">
        <v>34</v>
      </c>
      <c r="H123" s="3" t="s">
        <v>10</v>
      </c>
      <c r="I123" s="3">
        <v>12</v>
      </c>
      <c r="J123" s="3" t="s">
        <v>35</v>
      </c>
      <c r="K123" s="3" t="s">
        <v>35</v>
      </c>
      <c r="L123" s="3" t="s">
        <v>78</v>
      </c>
      <c r="M123" s="3" t="s">
        <v>38</v>
      </c>
      <c r="N123" s="3" t="s">
        <v>11</v>
      </c>
      <c r="O123" s="3" t="s">
        <v>175</v>
      </c>
      <c r="P123" s="3" t="s">
        <v>14</v>
      </c>
      <c r="Q123" s="3" t="s">
        <v>855</v>
      </c>
      <c r="R123" s="3" t="s">
        <v>856</v>
      </c>
      <c r="S123" s="3" t="s">
        <v>857</v>
      </c>
      <c r="T123" s="3" t="s">
        <v>858</v>
      </c>
      <c r="U123" s="3" t="s">
        <v>859</v>
      </c>
      <c r="V123" s="3" t="s">
        <v>860</v>
      </c>
      <c r="W123" s="3" t="s">
        <v>802</v>
      </c>
      <c r="X123" s="3" t="s">
        <v>861</v>
      </c>
      <c r="Y123" s="3" t="s">
        <v>862</v>
      </c>
      <c r="Z123" s="3" t="s">
        <v>863</v>
      </c>
      <c r="AB123" s="2">
        <f t="shared" si="22"/>
        <v>22</v>
      </c>
      <c r="AC123" s="2">
        <f t="shared" si="23"/>
        <v>12</v>
      </c>
      <c r="AD123" s="2">
        <f t="shared" si="24"/>
        <v>36</v>
      </c>
      <c r="AE123" s="2">
        <f t="shared" si="25"/>
        <v>26</v>
      </c>
      <c r="AF123" s="2">
        <f t="shared" si="26"/>
        <v>38</v>
      </c>
      <c r="AG123" s="2">
        <f t="shared" si="27"/>
        <v>19</v>
      </c>
      <c r="AH123" s="2">
        <f t="shared" si="28"/>
        <v>20</v>
      </c>
      <c r="AI123" s="2">
        <f t="shared" si="29"/>
        <v>39</v>
      </c>
      <c r="AJ123" s="2">
        <f t="shared" si="30"/>
        <v>18</v>
      </c>
      <c r="AK123" s="2">
        <f t="shared" si="31"/>
        <v>22</v>
      </c>
      <c r="AL123" s="2">
        <f t="shared" si="32"/>
        <v>25.2</v>
      </c>
    </row>
    <row r="124" spans="1:38" ht="30" x14ac:dyDescent="0.25">
      <c r="A124" s="3">
        <v>123</v>
      </c>
      <c r="B124" s="3" t="s">
        <v>103</v>
      </c>
      <c r="C124" s="3" t="s">
        <v>364</v>
      </c>
      <c r="D124" s="3" t="s">
        <v>1281</v>
      </c>
      <c r="E124" s="3" t="s">
        <v>77</v>
      </c>
      <c r="F124" s="3">
        <v>28</v>
      </c>
      <c r="G124" s="3" t="s">
        <v>34</v>
      </c>
      <c r="H124" s="3" t="s">
        <v>10</v>
      </c>
      <c r="I124" s="3">
        <v>12</v>
      </c>
      <c r="J124" s="3" t="s">
        <v>35</v>
      </c>
      <c r="K124" s="3" t="s">
        <v>35</v>
      </c>
      <c r="L124" s="3" t="s">
        <v>78</v>
      </c>
      <c r="M124" s="3" t="s">
        <v>163</v>
      </c>
      <c r="N124" s="3" t="s">
        <v>11</v>
      </c>
      <c r="O124" s="3" t="s">
        <v>45</v>
      </c>
      <c r="P124" s="3" t="s">
        <v>42</v>
      </c>
      <c r="Q124" s="3" t="s">
        <v>1282</v>
      </c>
      <c r="R124" s="3" t="s">
        <v>1283</v>
      </c>
      <c r="S124" s="3" t="s">
        <v>1284</v>
      </c>
      <c r="T124" s="3" t="s">
        <v>1285</v>
      </c>
      <c r="U124" s="3" t="s">
        <v>1286</v>
      </c>
      <c r="V124" s="3" t="s">
        <v>1287</v>
      </c>
      <c r="W124" s="3" t="s">
        <v>1288</v>
      </c>
      <c r="X124" s="3" t="s">
        <v>1289</v>
      </c>
      <c r="Y124" s="3" t="s">
        <v>1290</v>
      </c>
      <c r="Z124" s="3" t="s">
        <v>1291</v>
      </c>
      <c r="AB124" s="2">
        <f t="shared" si="22"/>
        <v>22</v>
      </c>
      <c r="AC124" s="2">
        <f t="shared" si="23"/>
        <v>36</v>
      </c>
      <c r="AD124" s="2">
        <f t="shared" si="24"/>
        <v>52</v>
      </c>
      <c r="AE124" s="2">
        <f t="shared" si="25"/>
        <v>23</v>
      </c>
      <c r="AF124" s="2">
        <f t="shared" si="26"/>
        <v>33</v>
      </c>
      <c r="AG124" s="2">
        <f t="shared" si="27"/>
        <v>47</v>
      </c>
      <c r="AH124" s="2">
        <f t="shared" si="28"/>
        <v>21</v>
      </c>
      <c r="AI124" s="2">
        <f t="shared" si="29"/>
        <v>23</v>
      </c>
      <c r="AJ124" s="2">
        <f t="shared" si="30"/>
        <v>27</v>
      </c>
      <c r="AK124" s="2">
        <f t="shared" si="31"/>
        <v>22</v>
      </c>
      <c r="AL124" s="2">
        <f t="shared" si="32"/>
        <v>30.6</v>
      </c>
    </row>
    <row r="125" spans="1:38" ht="30" x14ac:dyDescent="0.25">
      <c r="A125" s="3">
        <v>124</v>
      </c>
      <c r="B125" s="3" t="s">
        <v>103</v>
      </c>
      <c r="C125" s="3" t="s">
        <v>104</v>
      </c>
      <c r="D125" s="3" t="s">
        <v>341</v>
      </c>
      <c r="E125" s="3" t="s">
        <v>9</v>
      </c>
      <c r="F125" s="3">
        <v>36</v>
      </c>
      <c r="G125" s="3" t="s">
        <v>34</v>
      </c>
      <c r="H125" s="3" t="s">
        <v>10</v>
      </c>
      <c r="I125" s="3">
        <v>10</v>
      </c>
      <c r="J125" s="3" t="s">
        <v>342</v>
      </c>
      <c r="K125" s="3" t="s">
        <v>231</v>
      </c>
      <c r="L125" s="3" t="s">
        <v>78</v>
      </c>
      <c r="M125" s="3" t="s">
        <v>296</v>
      </c>
      <c r="N125" s="3" t="s">
        <v>11</v>
      </c>
      <c r="O125" s="3" t="s">
        <v>140</v>
      </c>
      <c r="P125" s="3" t="s">
        <v>42</v>
      </c>
      <c r="Q125" s="3" t="s">
        <v>343</v>
      </c>
      <c r="R125" s="3" t="s">
        <v>344</v>
      </c>
      <c r="S125" s="3" t="s">
        <v>345</v>
      </c>
      <c r="T125" s="3" t="s">
        <v>346</v>
      </c>
      <c r="U125" s="3" t="s">
        <v>347</v>
      </c>
      <c r="V125" s="3" t="s">
        <v>348</v>
      </c>
      <c r="W125" s="3" t="s">
        <v>349</v>
      </c>
      <c r="X125" s="3" t="s">
        <v>350</v>
      </c>
      <c r="Y125" s="3" t="s">
        <v>351</v>
      </c>
      <c r="Z125" s="3" t="s">
        <v>352</v>
      </c>
      <c r="AB125" s="2">
        <f t="shared" si="22"/>
        <v>35</v>
      </c>
      <c r="AC125" s="2">
        <f t="shared" si="23"/>
        <v>45</v>
      </c>
      <c r="AD125" s="2">
        <f t="shared" si="24"/>
        <v>67</v>
      </c>
      <c r="AE125" s="2">
        <f t="shared" si="25"/>
        <v>42</v>
      </c>
      <c r="AF125" s="2">
        <f t="shared" si="26"/>
        <v>64</v>
      </c>
      <c r="AG125" s="2">
        <f t="shared" si="27"/>
        <v>43</v>
      </c>
      <c r="AH125" s="2">
        <f t="shared" si="28"/>
        <v>39</v>
      </c>
      <c r="AI125" s="2">
        <f t="shared" si="29"/>
        <v>40</v>
      </c>
      <c r="AJ125" s="2">
        <f t="shared" si="30"/>
        <v>63</v>
      </c>
      <c r="AK125" s="2">
        <f t="shared" si="31"/>
        <v>59</v>
      </c>
      <c r="AL125" s="2">
        <f t="shared" si="32"/>
        <v>49.7</v>
      </c>
    </row>
    <row r="126" spans="1:38" ht="45" x14ac:dyDescent="0.25">
      <c r="A126" s="3">
        <v>125</v>
      </c>
      <c r="B126" s="3" t="s">
        <v>103</v>
      </c>
      <c r="C126" s="3" t="s">
        <v>104</v>
      </c>
      <c r="D126" s="3" t="s">
        <v>162</v>
      </c>
      <c r="E126" s="3" t="s">
        <v>9</v>
      </c>
      <c r="F126" s="3">
        <v>17</v>
      </c>
      <c r="G126" s="3" t="s">
        <v>34</v>
      </c>
      <c r="H126" s="3" t="s">
        <v>10</v>
      </c>
      <c r="I126" s="3">
        <v>10</v>
      </c>
      <c r="J126" s="3" t="s">
        <v>35</v>
      </c>
      <c r="K126" s="3" t="s">
        <v>35</v>
      </c>
      <c r="L126" s="3" t="s">
        <v>57</v>
      </c>
      <c r="M126" s="3" t="s">
        <v>163</v>
      </c>
      <c r="N126" s="3" t="s">
        <v>11</v>
      </c>
      <c r="O126" s="3" t="s">
        <v>79</v>
      </c>
      <c r="P126" s="3" t="s">
        <v>42</v>
      </c>
      <c r="Q126" s="3" t="s">
        <v>164</v>
      </c>
      <c r="R126" s="3" t="s">
        <v>165</v>
      </c>
      <c r="S126" s="3" t="s">
        <v>166</v>
      </c>
      <c r="T126" s="3" t="s">
        <v>167</v>
      </c>
      <c r="U126" s="3" t="s">
        <v>168</v>
      </c>
      <c r="V126" s="3" t="s">
        <v>169</v>
      </c>
      <c r="W126" s="3" t="s">
        <v>170</v>
      </c>
      <c r="X126" s="3" t="s">
        <v>171</v>
      </c>
      <c r="Y126" s="3" t="s">
        <v>172</v>
      </c>
      <c r="Z126" s="3" t="s">
        <v>173</v>
      </c>
      <c r="AB126" s="2">
        <f t="shared" si="22"/>
        <v>46</v>
      </c>
      <c r="AC126" s="2">
        <f t="shared" si="23"/>
        <v>61</v>
      </c>
      <c r="AD126" s="2">
        <f t="shared" si="24"/>
        <v>54</v>
      </c>
      <c r="AE126" s="2">
        <f t="shared" si="25"/>
        <v>39</v>
      </c>
      <c r="AF126" s="2">
        <f t="shared" si="26"/>
        <v>58</v>
      </c>
      <c r="AG126" s="2">
        <f t="shared" si="27"/>
        <v>63</v>
      </c>
      <c r="AH126" s="2">
        <f t="shared" si="28"/>
        <v>62</v>
      </c>
      <c r="AI126" s="2">
        <f t="shared" si="29"/>
        <v>96</v>
      </c>
      <c r="AJ126" s="2">
        <f t="shared" si="30"/>
        <v>39</v>
      </c>
      <c r="AK126" s="2">
        <f t="shared" si="31"/>
        <v>72</v>
      </c>
      <c r="AL126" s="2">
        <f t="shared" si="32"/>
        <v>59</v>
      </c>
    </row>
    <row r="127" spans="1:38" x14ac:dyDescent="0.25">
      <c r="A127" s="3">
        <v>126</v>
      </c>
      <c r="B127" s="3" t="s">
        <v>103</v>
      </c>
      <c r="C127" s="3" t="s">
        <v>364</v>
      </c>
      <c r="D127" s="3" t="s">
        <v>1059</v>
      </c>
      <c r="E127" s="3" t="s">
        <v>77</v>
      </c>
      <c r="F127" s="3">
        <v>21</v>
      </c>
      <c r="G127" s="3" t="s">
        <v>34</v>
      </c>
      <c r="H127" s="3" t="s">
        <v>10</v>
      </c>
      <c r="I127" s="3">
        <v>12</v>
      </c>
      <c r="J127" s="3" t="s">
        <v>35</v>
      </c>
      <c r="K127" s="3" t="s">
        <v>35</v>
      </c>
      <c r="L127" s="3" t="s">
        <v>78</v>
      </c>
      <c r="M127" s="3" t="s">
        <v>38</v>
      </c>
      <c r="N127" s="3" t="s">
        <v>11</v>
      </c>
      <c r="O127" s="3" t="s">
        <v>175</v>
      </c>
      <c r="P127" s="3" t="s">
        <v>14</v>
      </c>
      <c r="Q127" s="3" t="s">
        <v>1060</v>
      </c>
      <c r="R127" s="3" t="s">
        <v>951</v>
      </c>
      <c r="S127" s="3" t="s">
        <v>1061</v>
      </c>
      <c r="T127" s="3" t="s">
        <v>1062</v>
      </c>
      <c r="U127" s="3" t="s">
        <v>1063</v>
      </c>
      <c r="V127" s="3" t="s">
        <v>1064</v>
      </c>
      <c r="W127" s="3" t="s">
        <v>1065</v>
      </c>
      <c r="X127" s="3" t="s">
        <v>1066</v>
      </c>
      <c r="Y127" s="3" t="s">
        <v>1067</v>
      </c>
      <c r="Z127" s="3" t="s">
        <v>1068</v>
      </c>
      <c r="AB127" s="2">
        <f t="shared" si="22"/>
        <v>26</v>
      </c>
      <c r="AC127" s="2">
        <f t="shared" si="23"/>
        <v>22</v>
      </c>
      <c r="AD127" s="2">
        <f t="shared" si="24"/>
        <v>19</v>
      </c>
      <c r="AE127" s="2">
        <f t="shared" si="25"/>
        <v>19</v>
      </c>
      <c r="AF127" s="2">
        <f t="shared" si="26"/>
        <v>30</v>
      </c>
      <c r="AG127" s="2">
        <f t="shared" si="27"/>
        <v>28</v>
      </c>
      <c r="AH127" s="2">
        <f t="shared" si="28"/>
        <v>24</v>
      </c>
      <c r="AI127" s="2">
        <f t="shared" si="29"/>
        <v>22</v>
      </c>
      <c r="AJ127" s="2">
        <f t="shared" si="30"/>
        <v>36</v>
      </c>
      <c r="AK127" s="2">
        <f t="shared" si="31"/>
        <v>22</v>
      </c>
      <c r="AL127" s="2">
        <f t="shared" si="32"/>
        <v>24.8</v>
      </c>
    </row>
    <row r="128" spans="1:38" x14ac:dyDescent="0.25">
      <c r="A128" s="3">
        <v>127</v>
      </c>
      <c r="B128" s="3" t="s">
        <v>103</v>
      </c>
      <c r="C128" s="3" t="s">
        <v>364</v>
      </c>
      <c r="D128" s="3" t="s">
        <v>1442</v>
      </c>
      <c r="E128" s="3" t="s">
        <v>9</v>
      </c>
      <c r="F128" s="3">
        <v>27</v>
      </c>
      <c r="G128" s="3" t="s">
        <v>34</v>
      </c>
      <c r="H128" s="3" t="s">
        <v>10</v>
      </c>
      <c r="I128" s="3">
        <v>8</v>
      </c>
      <c r="J128" s="3" t="s">
        <v>35</v>
      </c>
      <c r="K128" s="3" t="s">
        <v>35</v>
      </c>
      <c r="L128" s="3" t="s">
        <v>78</v>
      </c>
      <c r="M128" s="3" t="s">
        <v>38</v>
      </c>
      <c r="N128" s="3" t="s">
        <v>35</v>
      </c>
      <c r="O128" s="3" t="s">
        <v>175</v>
      </c>
      <c r="P128" s="3" t="s">
        <v>14</v>
      </c>
      <c r="Q128" s="3" t="s">
        <v>1443</v>
      </c>
      <c r="R128" s="3" t="s">
        <v>1444</v>
      </c>
      <c r="S128" s="3" t="s">
        <v>1445</v>
      </c>
      <c r="T128" s="3" t="s">
        <v>1446</v>
      </c>
      <c r="U128" s="3" t="s">
        <v>1447</v>
      </c>
      <c r="V128" s="3" t="s">
        <v>1448</v>
      </c>
      <c r="W128" s="3" t="s">
        <v>1449</v>
      </c>
      <c r="X128" s="3" t="s">
        <v>1450</v>
      </c>
      <c r="Y128" s="3" t="s">
        <v>1451</v>
      </c>
      <c r="Z128" s="3" t="s">
        <v>395</v>
      </c>
      <c r="AB128" s="2">
        <f t="shared" si="22"/>
        <v>12</v>
      </c>
      <c r="AC128" s="2">
        <f t="shared" si="23"/>
        <v>22</v>
      </c>
      <c r="AD128" s="2">
        <f t="shared" si="24"/>
        <v>35</v>
      </c>
      <c r="AE128" s="2">
        <f t="shared" si="25"/>
        <v>26</v>
      </c>
      <c r="AF128" s="2">
        <f t="shared" si="26"/>
        <v>19</v>
      </c>
      <c r="AG128" s="2">
        <f t="shared" si="27"/>
        <v>31</v>
      </c>
      <c r="AH128" s="2">
        <f t="shared" si="28"/>
        <v>28</v>
      </c>
      <c r="AI128" s="2">
        <f t="shared" si="29"/>
        <v>29</v>
      </c>
      <c r="AJ128" s="2">
        <f t="shared" si="30"/>
        <v>21</v>
      </c>
      <c r="AK128" s="2">
        <f t="shared" si="31"/>
        <v>16</v>
      </c>
      <c r="AL128" s="2">
        <f t="shared" si="32"/>
        <v>23.9</v>
      </c>
    </row>
    <row r="129" spans="1:38" ht="30" x14ac:dyDescent="0.25">
      <c r="A129" s="3">
        <v>128</v>
      </c>
      <c r="B129" s="3" t="s">
        <v>103</v>
      </c>
      <c r="C129" s="3" t="s">
        <v>364</v>
      </c>
      <c r="D129" s="3" t="s">
        <v>820</v>
      </c>
      <c r="E129" s="3" t="s">
        <v>77</v>
      </c>
      <c r="F129" s="3">
        <v>40</v>
      </c>
      <c r="G129" s="3" t="s">
        <v>34</v>
      </c>
      <c r="H129" s="3" t="s">
        <v>10</v>
      </c>
      <c r="I129" s="3">
        <v>12</v>
      </c>
      <c r="J129" s="3" t="s">
        <v>35</v>
      </c>
      <c r="K129" s="3" t="s">
        <v>35</v>
      </c>
      <c r="L129" s="3" t="s">
        <v>78</v>
      </c>
      <c r="M129" s="3" t="s">
        <v>754</v>
      </c>
      <c r="N129" s="3" t="s">
        <v>11</v>
      </c>
      <c r="O129" s="3" t="s">
        <v>175</v>
      </c>
      <c r="P129" s="3" t="s">
        <v>14</v>
      </c>
      <c r="Q129" s="3" t="s">
        <v>821</v>
      </c>
      <c r="R129" s="3" t="s">
        <v>822</v>
      </c>
      <c r="S129" s="3" t="s">
        <v>823</v>
      </c>
      <c r="T129" s="3" t="s">
        <v>824</v>
      </c>
      <c r="U129" s="3" t="s">
        <v>825</v>
      </c>
      <c r="V129" s="3" t="s">
        <v>826</v>
      </c>
      <c r="W129" s="3" t="s">
        <v>827</v>
      </c>
      <c r="X129" s="3" t="s">
        <v>828</v>
      </c>
      <c r="Y129" s="3" t="s">
        <v>829</v>
      </c>
      <c r="Z129" s="3" t="s">
        <v>830</v>
      </c>
      <c r="AB129" s="2">
        <f t="shared" si="22"/>
        <v>36</v>
      </c>
      <c r="AC129" s="2">
        <f t="shared" si="23"/>
        <v>43</v>
      </c>
      <c r="AD129" s="2">
        <f t="shared" si="24"/>
        <v>19</v>
      </c>
      <c r="AE129" s="2">
        <f t="shared" si="25"/>
        <v>39</v>
      </c>
      <c r="AF129" s="2">
        <f t="shared" si="26"/>
        <v>51</v>
      </c>
      <c r="AG129" s="2">
        <f t="shared" si="27"/>
        <v>18</v>
      </c>
      <c r="AH129" s="2">
        <f t="shared" si="28"/>
        <v>35</v>
      </c>
      <c r="AI129" s="2">
        <f t="shared" si="29"/>
        <v>27</v>
      </c>
      <c r="AJ129" s="2">
        <f t="shared" si="30"/>
        <v>37</v>
      </c>
      <c r="AK129" s="2">
        <f t="shared" si="31"/>
        <v>42</v>
      </c>
      <c r="AL129" s="2">
        <f t="shared" si="32"/>
        <v>34.700000000000003</v>
      </c>
    </row>
    <row r="130" spans="1:38" x14ac:dyDescent="0.25">
      <c r="A130" s="3">
        <v>129</v>
      </c>
      <c r="B130" s="3" t="s">
        <v>103</v>
      </c>
      <c r="C130" s="3" t="s">
        <v>364</v>
      </c>
      <c r="D130" s="3" t="s">
        <v>513</v>
      </c>
      <c r="E130" s="3" t="s">
        <v>77</v>
      </c>
      <c r="F130" s="3">
        <v>33</v>
      </c>
      <c r="G130" s="3" t="s">
        <v>34</v>
      </c>
      <c r="H130" s="3" t="s">
        <v>10</v>
      </c>
      <c r="I130" s="3">
        <v>12</v>
      </c>
      <c r="J130" s="3" t="s">
        <v>35</v>
      </c>
      <c r="K130" s="3" t="s">
        <v>35</v>
      </c>
      <c r="L130" s="3" t="s">
        <v>78</v>
      </c>
      <c r="M130" s="3" t="s">
        <v>163</v>
      </c>
      <c r="N130" s="3" t="s">
        <v>11</v>
      </c>
      <c r="O130" s="3" t="s">
        <v>45</v>
      </c>
      <c r="P130" s="3" t="s">
        <v>42</v>
      </c>
      <c r="Q130" s="3" t="s">
        <v>514</v>
      </c>
      <c r="R130" s="3" t="s">
        <v>515</v>
      </c>
      <c r="S130" s="3" t="s">
        <v>516</v>
      </c>
      <c r="T130" s="3" t="s">
        <v>517</v>
      </c>
      <c r="U130" s="3" t="s">
        <v>518</v>
      </c>
      <c r="V130" s="3" t="s">
        <v>519</v>
      </c>
      <c r="W130" s="3" t="s">
        <v>520</v>
      </c>
      <c r="X130" s="3" t="s">
        <v>521</v>
      </c>
      <c r="Y130" s="3" t="s">
        <v>522</v>
      </c>
      <c r="Z130" s="3" t="s">
        <v>523</v>
      </c>
      <c r="AB130" s="2">
        <f t="shared" si="22"/>
        <v>24</v>
      </c>
      <c r="AC130" s="2">
        <f t="shared" si="23"/>
        <v>23</v>
      </c>
      <c r="AD130" s="2">
        <f t="shared" si="24"/>
        <v>46</v>
      </c>
      <c r="AE130" s="2">
        <f t="shared" si="25"/>
        <v>28</v>
      </c>
      <c r="AF130" s="2">
        <f t="shared" si="26"/>
        <v>42</v>
      </c>
      <c r="AG130" s="2">
        <f t="shared" si="27"/>
        <v>30</v>
      </c>
      <c r="AH130" s="2">
        <f t="shared" si="28"/>
        <v>17</v>
      </c>
      <c r="AI130" s="2">
        <f t="shared" si="29"/>
        <v>16</v>
      </c>
      <c r="AJ130" s="2">
        <f t="shared" si="30"/>
        <v>42</v>
      </c>
      <c r="AK130" s="2">
        <f t="shared" si="31"/>
        <v>30</v>
      </c>
      <c r="AL130" s="2">
        <f t="shared" si="32"/>
        <v>29.8</v>
      </c>
    </row>
    <row r="131" spans="1:38" ht="30" x14ac:dyDescent="0.25">
      <c r="A131" s="3">
        <v>130</v>
      </c>
      <c r="B131" s="3" t="s">
        <v>103</v>
      </c>
      <c r="C131" s="3" t="s">
        <v>104</v>
      </c>
      <c r="D131" s="3" t="s">
        <v>89</v>
      </c>
      <c r="E131" s="3" t="s">
        <v>77</v>
      </c>
      <c r="F131" s="3">
        <v>16</v>
      </c>
      <c r="G131" s="3" t="s">
        <v>34</v>
      </c>
      <c r="H131" s="3" t="s">
        <v>10</v>
      </c>
      <c r="I131" s="3">
        <v>10</v>
      </c>
      <c r="J131" s="3" t="s">
        <v>35</v>
      </c>
      <c r="K131" s="3" t="s">
        <v>35</v>
      </c>
      <c r="L131" s="3" t="s">
        <v>78</v>
      </c>
      <c r="M131" s="3" t="s">
        <v>38</v>
      </c>
      <c r="N131" s="3" t="s">
        <v>35</v>
      </c>
      <c r="O131" s="3" t="s">
        <v>79</v>
      </c>
      <c r="P131" s="3" t="s">
        <v>42</v>
      </c>
      <c r="Q131" s="3" t="s">
        <v>90</v>
      </c>
      <c r="R131" s="3" t="s">
        <v>91</v>
      </c>
      <c r="S131" s="3" t="s">
        <v>92</v>
      </c>
      <c r="T131" s="3" t="s">
        <v>93</v>
      </c>
      <c r="U131" s="3" t="s">
        <v>94</v>
      </c>
      <c r="V131" s="3" t="s">
        <v>95</v>
      </c>
      <c r="W131" s="3" t="s">
        <v>96</v>
      </c>
      <c r="X131" s="3" t="s">
        <v>97</v>
      </c>
      <c r="Y131" s="3" t="s">
        <v>98</v>
      </c>
      <c r="Z131" s="3" t="s">
        <v>99</v>
      </c>
      <c r="AB131" s="2">
        <f t="shared" ref="AB131:AB194" si="33">LEN(Q131)</f>
        <v>44</v>
      </c>
      <c r="AC131" s="2">
        <f t="shared" ref="AC131:AC194" si="34">LEN(R131)</f>
        <v>52</v>
      </c>
      <c r="AD131" s="2">
        <f t="shared" ref="AD131:AD194" si="35">LEN(S131)</f>
        <v>40</v>
      </c>
      <c r="AE131" s="2">
        <f t="shared" ref="AE131:AE194" si="36">LEN(T131)</f>
        <v>36</v>
      </c>
      <c r="AF131" s="2">
        <f t="shared" ref="AF131:AF194" si="37">LEN(U131)</f>
        <v>30</v>
      </c>
      <c r="AG131" s="2">
        <f t="shared" ref="AG131:AG194" si="38">LEN(V131)</f>
        <v>44</v>
      </c>
      <c r="AH131" s="2">
        <f t="shared" ref="AH131:AH194" si="39">LEN(W131)</f>
        <v>62</v>
      </c>
      <c r="AI131" s="2">
        <f t="shared" ref="AI131:AI194" si="40">LEN(X131)</f>
        <v>59</v>
      </c>
      <c r="AJ131" s="2">
        <f t="shared" ref="AJ131:AJ194" si="41">LEN(Y131)</f>
        <v>43</v>
      </c>
      <c r="AK131" s="2">
        <f t="shared" ref="AK131:AK194" si="42">LEN(Z131)</f>
        <v>48</v>
      </c>
      <c r="AL131" s="2">
        <f t="shared" ref="AL131:AL194" si="43">AVERAGEIF(AB131:AK131,"&gt;0")</f>
        <v>45.8</v>
      </c>
    </row>
    <row r="132" spans="1:38" x14ac:dyDescent="0.25">
      <c r="A132" s="3">
        <v>131</v>
      </c>
      <c r="B132" s="3" t="s">
        <v>103</v>
      </c>
      <c r="C132" s="3" t="s">
        <v>364</v>
      </c>
      <c r="D132" s="3" t="s">
        <v>1620</v>
      </c>
      <c r="E132" s="3" t="s">
        <v>77</v>
      </c>
      <c r="F132" s="3">
        <v>35</v>
      </c>
      <c r="G132" s="3" t="s">
        <v>34</v>
      </c>
      <c r="H132" s="3" t="s">
        <v>10</v>
      </c>
      <c r="I132" s="3">
        <v>10</v>
      </c>
      <c r="J132" s="3" t="s">
        <v>35</v>
      </c>
      <c r="K132" s="3" t="s">
        <v>35</v>
      </c>
      <c r="L132" s="3" t="s">
        <v>57</v>
      </c>
      <c r="M132" s="3" t="s">
        <v>38</v>
      </c>
      <c r="N132" s="3" t="s">
        <v>11</v>
      </c>
      <c r="O132" s="3" t="s">
        <v>175</v>
      </c>
      <c r="P132" s="3" t="s">
        <v>42</v>
      </c>
      <c r="Q132" s="3" t="s">
        <v>892</v>
      </c>
      <c r="R132" s="3" t="s">
        <v>1621</v>
      </c>
      <c r="S132" s="3" t="s">
        <v>1622</v>
      </c>
      <c r="T132" s="3" t="s">
        <v>1623</v>
      </c>
      <c r="U132" s="3" t="s">
        <v>1083</v>
      </c>
      <c r="V132" s="3" t="s">
        <v>1624</v>
      </c>
      <c r="W132" s="3" t="s">
        <v>1625</v>
      </c>
      <c r="X132" s="3" t="s">
        <v>1626</v>
      </c>
      <c r="Y132" s="3" t="s">
        <v>1081</v>
      </c>
      <c r="Z132" s="3" t="s">
        <v>1627</v>
      </c>
      <c r="AB132" s="2">
        <f t="shared" si="33"/>
        <v>13</v>
      </c>
      <c r="AC132" s="2">
        <f t="shared" si="34"/>
        <v>9</v>
      </c>
      <c r="AD132" s="2">
        <f t="shared" si="35"/>
        <v>9</v>
      </c>
      <c r="AE132" s="2">
        <f t="shared" si="36"/>
        <v>24</v>
      </c>
      <c r="AF132" s="2">
        <f t="shared" si="37"/>
        <v>9</v>
      </c>
      <c r="AG132" s="2">
        <f t="shared" si="38"/>
        <v>25</v>
      </c>
      <c r="AH132" s="2">
        <f t="shared" si="39"/>
        <v>22</v>
      </c>
      <c r="AI132" s="2">
        <f t="shared" si="40"/>
        <v>21</v>
      </c>
      <c r="AJ132" s="2">
        <f t="shared" si="41"/>
        <v>8</v>
      </c>
      <c r="AK132" s="2">
        <f t="shared" si="42"/>
        <v>18</v>
      </c>
      <c r="AL132" s="2">
        <f t="shared" si="43"/>
        <v>15.8</v>
      </c>
    </row>
    <row r="133" spans="1:38" x14ac:dyDescent="0.25">
      <c r="A133" s="3">
        <v>132</v>
      </c>
      <c r="B133" s="3" t="s">
        <v>103</v>
      </c>
      <c r="C133" s="3" t="s">
        <v>364</v>
      </c>
      <c r="D133" s="3" t="s">
        <v>1090</v>
      </c>
      <c r="E133" s="3" t="s">
        <v>9</v>
      </c>
      <c r="F133" s="3">
        <v>40</v>
      </c>
      <c r="G133" s="3" t="s">
        <v>34</v>
      </c>
      <c r="H133" s="3" t="s">
        <v>10</v>
      </c>
      <c r="I133" s="3">
        <v>5</v>
      </c>
      <c r="J133" s="3" t="s">
        <v>35</v>
      </c>
      <c r="K133" s="3" t="s">
        <v>35</v>
      </c>
      <c r="L133" s="3" t="s">
        <v>57</v>
      </c>
      <c r="M133" s="3" t="s">
        <v>38</v>
      </c>
      <c r="N133" s="3" t="s">
        <v>11</v>
      </c>
      <c r="O133" s="3" t="s">
        <v>175</v>
      </c>
      <c r="P133" s="3" t="s">
        <v>42</v>
      </c>
      <c r="Q133" s="3" t="s">
        <v>1091</v>
      </c>
      <c r="R133" s="3" t="s">
        <v>1103</v>
      </c>
      <c r="S133" s="3" t="s">
        <v>1092</v>
      </c>
      <c r="T133" s="3" t="s">
        <v>1093</v>
      </c>
      <c r="U133" s="3" t="s">
        <v>1094</v>
      </c>
      <c r="V133" s="3" t="s">
        <v>1095</v>
      </c>
      <c r="W133" s="3" t="s">
        <v>1096</v>
      </c>
      <c r="X133" s="3" t="s">
        <v>1097</v>
      </c>
      <c r="Y133" s="3" t="s">
        <v>1098</v>
      </c>
      <c r="Z133" s="3" t="s">
        <v>1099</v>
      </c>
      <c r="AB133" s="2">
        <f t="shared" si="33"/>
        <v>26</v>
      </c>
      <c r="AC133" s="2">
        <f t="shared" si="34"/>
        <v>27</v>
      </c>
      <c r="AD133" s="2">
        <f t="shared" si="35"/>
        <v>29</v>
      </c>
      <c r="AE133" s="2">
        <f t="shared" si="36"/>
        <v>29</v>
      </c>
      <c r="AF133" s="2">
        <f t="shared" si="37"/>
        <v>24</v>
      </c>
      <c r="AG133" s="2">
        <f t="shared" si="38"/>
        <v>40</v>
      </c>
      <c r="AH133" s="2">
        <f t="shared" si="39"/>
        <v>33</v>
      </c>
      <c r="AI133" s="2">
        <f t="shared" si="40"/>
        <v>20</v>
      </c>
      <c r="AJ133" s="2">
        <f t="shared" si="41"/>
        <v>18</v>
      </c>
      <c r="AK133" s="2">
        <f t="shared" si="42"/>
        <v>34</v>
      </c>
      <c r="AL133" s="2">
        <f t="shared" si="43"/>
        <v>28</v>
      </c>
    </row>
    <row r="134" spans="1:38" ht="30" x14ac:dyDescent="0.25">
      <c r="A134" s="3">
        <v>133</v>
      </c>
      <c r="B134" s="3" t="s">
        <v>103</v>
      </c>
      <c r="C134" s="3" t="s">
        <v>364</v>
      </c>
      <c r="D134" s="3" t="s">
        <v>1324</v>
      </c>
      <c r="E134" s="3" t="s">
        <v>9</v>
      </c>
      <c r="F134" s="3">
        <v>37</v>
      </c>
      <c r="G134" s="3" t="s">
        <v>34</v>
      </c>
      <c r="H134" s="3" t="s">
        <v>10</v>
      </c>
      <c r="I134" s="3">
        <v>10</v>
      </c>
      <c r="J134" s="3" t="s">
        <v>35</v>
      </c>
      <c r="K134" s="3" t="s">
        <v>35</v>
      </c>
      <c r="L134" s="3" t="s">
        <v>78</v>
      </c>
      <c r="M134" s="3" t="s">
        <v>163</v>
      </c>
      <c r="N134" s="3" t="s">
        <v>35</v>
      </c>
      <c r="O134" s="3" t="s">
        <v>175</v>
      </c>
      <c r="P134" s="3" t="s">
        <v>42</v>
      </c>
      <c r="Q134" s="3" t="s">
        <v>1325</v>
      </c>
      <c r="R134" s="3" t="s">
        <v>1326</v>
      </c>
      <c r="S134" s="3" t="s">
        <v>1327</v>
      </c>
      <c r="T134" s="3" t="s">
        <v>1328</v>
      </c>
      <c r="U134" s="3" t="s">
        <v>1329</v>
      </c>
      <c r="V134" s="3" t="s">
        <v>1330</v>
      </c>
      <c r="W134" s="3" t="s">
        <v>1331</v>
      </c>
      <c r="X134" s="3" t="s">
        <v>1332</v>
      </c>
      <c r="Y134" s="3" t="s">
        <v>1333</v>
      </c>
      <c r="Z134" s="3" t="s">
        <v>1334</v>
      </c>
      <c r="AB134" s="2">
        <f t="shared" si="33"/>
        <v>52</v>
      </c>
      <c r="AC134" s="2">
        <f t="shared" si="34"/>
        <v>50</v>
      </c>
      <c r="AD134" s="2">
        <f t="shared" si="35"/>
        <v>43</v>
      </c>
      <c r="AE134" s="2">
        <f t="shared" si="36"/>
        <v>68</v>
      </c>
      <c r="AF134" s="2">
        <f t="shared" si="37"/>
        <v>39</v>
      </c>
      <c r="AG134" s="2">
        <f t="shared" si="38"/>
        <v>43</v>
      </c>
      <c r="AH134" s="2">
        <f t="shared" si="39"/>
        <v>56</v>
      </c>
      <c r="AI134" s="2">
        <f t="shared" si="40"/>
        <v>64</v>
      </c>
      <c r="AJ134" s="2">
        <f t="shared" si="41"/>
        <v>30</v>
      </c>
      <c r="AK134" s="2">
        <f t="shared" si="42"/>
        <v>34</v>
      </c>
      <c r="AL134" s="2">
        <f t="shared" si="43"/>
        <v>47.9</v>
      </c>
    </row>
    <row r="135" spans="1:38" ht="30" x14ac:dyDescent="0.25">
      <c r="A135" s="3">
        <v>134</v>
      </c>
      <c r="B135" s="3" t="s">
        <v>103</v>
      </c>
      <c r="C135" s="3" t="s">
        <v>364</v>
      </c>
      <c r="D135" s="3" t="s">
        <v>731</v>
      </c>
      <c r="E135" s="3" t="s">
        <v>77</v>
      </c>
      <c r="F135" s="3">
        <v>20</v>
      </c>
      <c r="G135" s="3" t="s">
        <v>34</v>
      </c>
      <c r="H135" s="3" t="s">
        <v>10</v>
      </c>
      <c r="I135" s="3">
        <v>12</v>
      </c>
      <c r="J135" s="3" t="s">
        <v>35</v>
      </c>
      <c r="K135" s="3" t="s">
        <v>35</v>
      </c>
      <c r="L135" s="3" t="s">
        <v>78</v>
      </c>
      <c r="M135" s="3" t="s">
        <v>38</v>
      </c>
      <c r="N135" s="3" t="s">
        <v>11</v>
      </c>
      <c r="O135" s="3" t="s">
        <v>175</v>
      </c>
      <c r="P135" s="3" t="s">
        <v>14</v>
      </c>
      <c r="Q135" s="3" t="s">
        <v>732</v>
      </c>
      <c r="R135" s="3" t="s">
        <v>733</v>
      </c>
      <c r="S135" s="3" t="s">
        <v>734</v>
      </c>
      <c r="T135" s="3" t="s">
        <v>735</v>
      </c>
      <c r="U135" s="3" t="s">
        <v>736</v>
      </c>
      <c r="V135" s="3" t="s">
        <v>737</v>
      </c>
      <c r="W135" s="3" t="s">
        <v>738</v>
      </c>
      <c r="X135" s="3" t="s">
        <v>739</v>
      </c>
      <c r="Y135" s="3" t="s">
        <v>740</v>
      </c>
      <c r="Z135" s="3" t="s">
        <v>741</v>
      </c>
      <c r="AB135" s="2">
        <f t="shared" si="33"/>
        <v>20</v>
      </c>
      <c r="AC135" s="2">
        <f t="shared" si="34"/>
        <v>29</v>
      </c>
      <c r="AD135" s="2">
        <f t="shared" si="35"/>
        <v>24</v>
      </c>
      <c r="AE135" s="2">
        <f t="shared" si="36"/>
        <v>36</v>
      </c>
      <c r="AF135" s="2">
        <f t="shared" si="37"/>
        <v>37</v>
      </c>
      <c r="AG135" s="2">
        <f t="shared" si="38"/>
        <v>28</v>
      </c>
      <c r="AH135" s="2">
        <f t="shared" si="39"/>
        <v>27</v>
      </c>
      <c r="AI135" s="2">
        <f t="shared" si="40"/>
        <v>29</v>
      </c>
      <c r="AJ135" s="2">
        <f t="shared" si="41"/>
        <v>36</v>
      </c>
      <c r="AK135" s="2">
        <f t="shared" si="42"/>
        <v>47</v>
      </c>
      <c r="AL135" s="2">
        <f t="shared" si="43"/>
        <v>31.3</v>
      </c>
    </row>
    <row r="136" spans="1:38" ht="30" x14ac:dyDescent="0.25">
      <c r="A136" s="3">
        <v>135</v>
      </c>
      <c r="B136" s="3" t="s">
        <v>103</v>
      </c>
      <c r="C136" s="3" t="s">
        <v>104</v>
      </c>
      <c r="D136" s="3" t="s">
        <v>285</v>
      </c>
      <c r="E136" s="3" t="s">
        <v>77</v>
      </c>
      <c r="F136" s="3">
        <v>16</v>
      </c>
      <c r="G136" s="3" t="s">
        <v>34</v>
      </c>
      <c r="H136" s="3" t="s">
        <v>10</v>
      </c>
      <c r="I136" s="3">
        <v>10</v>
      </c>
      <c r="J136" s="3" t="s">
        <v>35</v>
      </c>
      <c r="K136" s="3" t="s">
        <v>35</v>
      </c>
      <c r="L136" s="3" t="s">
        <v>57</v>
      </c>
      <c r="M136" s="3" t="s">
        <v>38</v>
      </c>
      <c r="N136" s="3" t="s">
        <v>35</v>
      </c>
      <c r="O136" s="3" t="s">
        <v>79</v>
      </c>
      <c r="P136" s="3" t="s">
        <v>42</v>
      </c>
      <c r="Q136" s="3" t="s">
        <v>286</v>
      </c>
      <c r="R136" s="3" t="s">
        <v>287</v>
      </c>
      <c r="S136" s="3" t="s">
        <v>288</v>
      </c>
      <c r="T136" s="3" t="s">
        <v>289</v>
      </c>
      <c r="U136" s="3" t="s">
        <v>290</v>
      </c>
      <c r="V136" s="3" t="s">
        <v>291</v>
      </c>
      <c r="W136" s="3" t="s">
        <v>292</v>
      </c>
      <c r="X136" s="3" t="s">
        <v>293</v>
      </c>
      <c r="Y136" s="3" t="s">
        <v>294</v>
      </c>
      <c r="Z136" s="3"/>
      <c r="AB136" s="2">
        <f t="shared" si="33"/>
        <v>39</v>
      </c>
      <c r="AC136" s="2">
        <f t="shared" si="34"/>
        <v>65</v>
      </c>
      <c r="AD136" s="2">
        <f t="shared" si="35"/>
        <v>37</v>
      </c>
      <c r="AE136" s="2">
        <f t="shared" si="36"/>
        <v>31</v>
      </c>
      <c r="AF136" s="2">
        <f t="shared" si="37"/>
        <v>64</v>
      </c>
      <c r="AG136" s="2">
        <f t="shared" si="38"/>
        <v>52</v>
      </c>
      <c r="AH136" s="2">
        <f t="shared" si="39"/>
        <v>41</v>
      </c>
      <c r="AI136" s="2">
        <f t="shared" si="40"/>
        <v>47</v>
      </c>
      <c r="AJ136" s="2">
        <f t="shared" si="41"/>
        <v>66</v>
      </c>
      <c r="AK136" s="2">
        <f t="shared" si="42"/>
        <v>0</v>
      </c>
      <c r="AL136" s="2">
        <f t="shared" si="43"/>
        <v>49.111111111111114</v>
      </c>
    </row>
    <row r="137" spans="1:38" ht="30" x14ac:dyDescent="0.25">
      <c r="A137" s="3">
        <v>136</v>
      </c>
      <c r="B137" s="3" t="s">
        <v>103</v>
      </c>
      <c r="C137" s="3" t="s">
        <v>104</v>
      </c>
      <c r="D137" s="3" t="s">
        <v>208</v>
      </c>
      <c r="E137" s="3" t="s">
        <v>9</v>
      </c>
      <c r="F137" s="3">
        <v>18</v>
      </c>
      <c r="G137" s="3" t="s">
        <v>34</v>
      </c>
      <c r="H137" s="3" t="s">
        <v>10</v>
      </c>
      <c r="I137" s="3">
        <v>12</v>
      </c>
      <c r="J137" s="3" t="s">
        <v>35</v>
      </c>
      <c r="K137" s="3" t="s">
        <v>35</v>
      </c>
      <c r="L137" s="3" t="s">
        <v>78</v>
      </c>
      <c r="M137" s="3" t="s">
        <v>38</v>
      </c>
      <c r="N137" s="3" t="s">
        <v>35</v>
      </c>
      <c r="O137" s="3" t="s">
        <v>79</v>
      </c>
      <c r="P137" s="3" t="s">
        <v>42</v>
      </c>
      <c r="Q137" s="3" t="s">
        <v>209</v>
      </c>
      <c r="R137" s="3" t="s">
        <v>210</v>
      </c>
      <c r="S137" s="3" t="s">
        <v>211</v>
      </c>
      <c r="T137" s="3" t="s">
        <v>212</v>
      </c>
      <c r="U137" s="3" t="s">
        <v>213</v>
      </c>
      <c r="V137" s="3" t="s">
        <v>214</v>
      </c>
      <c r="W137" s="3" t="s">
        <v>215</v>
      </c>
      <c r="X137" s="3" t="s">
        <v>216</v>
      </c>
      <c r="Y137" s="3" t="s">
        <v>217</v>
      </c>
      <c r="Z137" s="3" t="s">
        <v>218</v>
      </c>
      <c r="AB137" s="2">
        <f t="shared" si="33"/>
        <v>20</v>
      </c>
      <c r="AC137" s="2">
        <f t="shared" si="34"/>
        <v>31</v>
      </c>
      <c r="AD137" s="2">
        <f t="shared" si="35"/>
        <v>31</v>
      </c>
      <c r="AE137" s="2">
        <f t="shared" si="36"/>
        <v>26</v>
      </c>
      <c r="AF137" s="2">
        <f t="shared" si="37"/>
        <v>36</v>
      </c>
      <c r="AG137" s="2">
        <f t="shared" si="38"/>
        <v>45</v>
      </c>
      <c r="AH137" s="2">
        <f t="shared" si="39"/>
        <v>39</v>
      </c>
      <c r="AI137" s="2">
        <f t="shared" si="40"/>
        <v>55</v>
      </c>
      <c r="AJ137" s="2">
        <f t="shared" si="41"/>
        <v>54</v>
      </c>
      <c r="AK137" s="2">
        <f t="shared" si="42"/>
        <v>34</v>
      </c>
      <c r="AL137" s="2">
        <f t="shared" si="43"/>
        <v>37.1</v>
      </c>
    </row>
    <row r="138" spans="1:38" ht="30" x14ac:dyDescent="0.25">
      <c r="A138" s="3">
        <v>137</v>
      </c>
      <c r="B138" s="3" t="s">
        <v>103</v>
      </c>
      <c r="C138" s="3" t="s">
        <v>104</v>
      </c>
      <c r="D138" s="3" t="s">
        <v>186</v>
      </c>
      <c r="E138" s="3" t="s">
        <v>77</v>
      </c>
      <c r="F138" s="3">
        <v>34</v>
      </c>
      <c r="G138" s="3" t="s">
        <v>34</v>
      </c>
      <c r="H138" s="3" t="s">
        <v>10</v>
      </c>
      <c r="I138" s="3">
        <v>10</v>
      </c>
      <c r="J138" s="3" t="s">
        <v>35</v>
      </c>
      <c r="K138" s="3" t="s">
        <v>35</v>
      </c>
      <c r="L138" s="3" t="s">
        <v>78</v>
      </c>
      <c r="M138" s="3" t="s">
        <v>38</v>
      </c>
      <c r="N138" s="3" t="s">
        <v>35</v>
      </c>
      <c r="O138" s="3" t="s">
        <v>140</v>
      </c>
      <c r="P138" s="3" t="s">
        <v>42</v>
      </c>
      <c r="Q138" s="3" t="s">
        <v>187</v>
      </c>
      <c r="R138" s="3" t="s">
        <v>188</v>
      </c>
      <c r="S138" s="3" t="s">
        <v>189</v>
      </c>
      <c r="T138" s="3" t="s">
        <v>190</v>
      </c>
      <c r="U138" s="3" t="s">
        <v>191</v>
      </c>
      <c r="V138" s="3" t="s">
        <v>192</v>
      </c>
      <c r="W138" s="3" t="s">
        <v>193</v>
      </c>
      <c r="X138" s="3" t="s">
        <v>194</v>
      </c>
      <c r="Y138" s="3" t="s">
        <v>195</v>
      </c>
      <c r="Z138" s="3" t="s">
        <v>196</v>
      </c>
      <c r="AB138" s="2">
        <f t="shared" si="33"/>
        <v>49</v>
      </c>
      <c r="AC138" s="2">
        <f t="shared" si="34"/>
        <v>62</v>
      </c>
      <c r="AD138" s="2">
        <f t="shared" si="35"/>
        <v>67</v>
      </c>
      <c r="AE138" s="2">
        <f t="shared" si="36"/>
        <v>49</v>
      </c>
      <c r="AF138" s="2">
        <f t="shared" si="37"/>
        <v>77</v>
      </c>
      <c r="AG138" s="2">
        <f t="shared" si="38"/>
        <v>46</v>
      </c>
      <c r="AH138" s="2">
        <f t="shared" si="39"/>
        <v>47</v>
      </c>
      <c r="AI138" s="2">
        <f t="shared" si="40"/>
        <v>54</v>
      </c>
      <c r="AJ138" s="2">
        <f t="shared" si="41"/>
        <v>12</v>
      </c>
      <c r="AK138" s="2">
        <f t="shared" si="42"/>
        <v>57</v>
      </c>
      <c r="AL138" s="2">
        <f t="shared" si="43"/>
        <v>52</v>
      </c>
    </row>
    <row r="139" spans="1:38" ht="30" x14ac:dyDescent="0.25">
      <c r="A139" s="3">
        <v>138</v>
      </c>
      <c r="B139" s="3" t="s">
        <v>103</v>
      </c>
      <c r="C139" s="3" t="s">
        <v>104</v>
      </c>
      <c r="D139" s="3" t="s">
        <v>274</v>
      </c>
      <c r="E139" s="3" t="s">
        <v>77</v>
      </c>
      <c r="F139" s="3">
        <v>18</v>
      </c>
      <c r="G139" s="3" t="s">
        <v>34</v>
      </c>
      <c r="H139" s="3" t="s">
        <v>10</v>
      </c>
      <c r="I139" s="3">
        <v>10</v>
      </c>
      <c r="J139" s="3" t="s">
        <v>35</v>
      </c>
      <c r="K139" s="3" t="s">
        <v>35</v>
      </c>
      <c r="L139" s="3" t="s">
        <v>78</v>
      </c>
      <c r="M139" s="3" t="s">
        <v>38</v>
      </c>
      <c r="N139" s="3" t="s">
        <v>35</v>
      </c>
      <c r="O139" s="3" t="s">
        <v>79</v>
      </c>
      <c r="P139" s="3" t="s">
        <v>42</v>
      </c>
      <c r="Q139" s="3" t="s">
        <v>275</v>
      </c>
      <c r="R139" s="3" t="s">
        <v>276</v>
      </c>
      <c r="S139" s="3" t="s">
        <v>277</v>
      </c>
      <c r="T139" s="3" t="s">
        <v>278</v>
      </c>
      <c r="U139" s="3" t="s">
        <v>279</v>
      </c>
      <c r="V139" s="3" t="s">
        <v>280</v>
      </c>
      <c r="W139" s="3" t="s">
        <v>281</v>
      </c>
      <c r="X139" s="3" t="s">
        <v>282</v>
      </c>
      <c r="Y139" s="3" t="s">
        <v>283</v>
      </c>
      <c r="Z139" s="3" t="s">
        <v>284</v>
      </c>
      <c r="AB139" s="2">
        <f t="shared" si="33"/>
        <v>37</v>
      </c>
      <c r="AC139" s="2">
        <f t="shared" si="34"/>
        <v>21</v>
      </c>
      <c r="AD139" s="2">
        <f t="shared" si="35"/>
        <v>44</v>
      </c>
      <c r="AE139" s="2">
        <f t="shared" si="36"/>
        <v>40</v>
      </c>
      <c r="AF139" s="2">
        <f t="shared" si="37"/>
        <v>44</v>
      </c>
      <c r="AG139" s="2">
        <f t="shared" si="38"/>
        <v>33</v>
      </c>
      <c r="AH139" s="2">
        <f t="shared" si="39"/>
        <v>35</v>
      </c>
      <c r="AI139" s="2">
        <f t="shared" si="40"/>
        <v>11</v>
      </c>
      <c r="AJ139" s="2">
        <f t="shared" si="41"/>
        <v>34</v>
      </c>
      <c r="AK139" s="2">
        <f t="shared" si="42"/>
        <v>48</v>
      </c>
      <c r="AL139" s="2">
        <f t="shared" si="43"/>
        <v>34.700000000000003</v>
      </c>
    </row>
    <row r="140" spans="1:38" ht="30" x14ac:dyDescent="0.25">
      <c r="A140" s="3">
        <v>139</v>
      </c>
      <c r="B140" s="3" t="s">
        <v>103</v>
      </c>
      <c r="C140" s="3" t="s">
        <v>364</v>
      </c>
      <c r="D140" s="3" t="s">
        <v>625</v>
      </c>
      <c r="E140" s="3" t="s">
        <v>9</v>
      </c>
      <c r="F140" s="3">
        <v>43</v>
      </c>
      <c r="G140" s="3" t="s">
        <v>34</v>
      </c>
      <c r="H140" s="3" t="s">
        <v>10</v>
      </c>
      <c r="I140" s="3">
        <v>10</v>
      </c>
      <c r="J140" s="3" t="s">
        <v>35</v>
      </c>
      <c r="K140" s="3" t="s">
        <v>35</v>
      </c>
      <c r="L140" s="3" t="s">
        <v>57</v>
      </c>
      <c r="M140" s="3" t="s">
        <v>163</v>
      </c>
      <c r="N140" s="3" t="s">
        <v>35</v>
      </c>
      <c r="O140" s="3" t="s">
        <v>175</v>
      </c>
      <c r="P140" s="3" t="s">
        <v>42</v>
      </c>
      <c r="Q140" s="3" t="s">
        <v>626</v>
      </c>
      <c r="R140" s="3" t="s">
        <v>627</v>
      </c>
      <c r="S140" s="3" t="s">
        <v>628</v>
      </c>
      <c r="T140" s="3" t="s">
        <v>629</v>
      </c>
      <c r="U140" s="3" t="s">
        <v>630</v>
      </c>
      <c r="V140" s="3" t="s">
        <v>631</v>
      </c>
      <c r="W140" s="3" t="s">
        <v>632</v>
      </c>
      <c r="X140" s="3" t="s">
        <v>633</v>
      </c>
      <c r="Y140" s="3" t="s">
        <v>634</v>
      </c>
      <c r="Z140" s="3" t="s">
        <v>635</v>
      </c>
      <c r="AB140" s="2">
        <f t="shared" si="33"/>
        <v>26</v>
      </c>
      <c r="AC140" s="2">
        <f t="shared" si="34"/>
        <v>48</v>
      </c>
      <c r="AD140" s="2">
        <f t="shared" si="35"/>
        <v>61</v>
      </c>
      <c r="AE140" s="2">
        <f t="shared" si="36"/>
        <v>44</v>
      </c>
      <c r="AF140" s="2">
        <f t="shared" si="37"/>
        <v>33</v>
      </c>
      <c r="AG140" s="2">
        <f t="shared" si="38"/>
        <v>44</v>
      </c>
      <c r="AH140" s="2">
        <f t="shared" si="39"/>
        <v>34</v>
      </c>
      <c r="AI140" s="2">
        <f t="shared" si="40"/>
        <v>24</v>
      </c>
      <c r="AJ140" s="2">
        <f t="shared" si="41"/>
        <v>36</v>
      </c>
      <c r="AK140" s="2">
        <f t="shared" si="42"/>
        <v>31</v>
      </c>
      <c r="AL140" s="2">
        <f t="shared" si="43"/>
        <v>38.1</v>
      </c>
    </row>
    <row r="141" spans="1:38" ht="30" x14ac:dyDescent="0.25">
      <c r="A141" s="3">
        <v>140</v>
      </c>
      <c r="B141" s="3" t="s">
        <v>103</v>
      </c>
      <c r="C141" s="3" t="s">
        <v>364</v>
      </c>
      <c r="D141" s="3" t="s">
        <v>1223</v>
      </c>
      <c r="E141" s="3" t="s">
        <v>9</v>
      </c>
      <c r="F141" s="3">
        <v>43</v>
      </c>
      <c r="G141" s="3" t="s">
        <v>34</v>
      </c>
      <c r="H141" s="3" t="s">
        <v>10</v>
      </c>
      <c r="I141" s="3">
        <v>10</v>
      </c>
      <c r="J141" s="3" t="s">
        <v>35</v>
      </c>
      <c r="K141" s="3" t="s">
        <v>35</v>
      </c>
      <c r="L141" s="3" t="s">
        <v>78</v>
      </c>
      <c r="M141" s="3" t="s">
        <v>899</v>
      </c>
      <c r="N141" s="3" t="s">
        <v>11</v>
      </c>
      <c r="O141" s="3" t="s">
        <v>175</v>
      </c>
      <c r="P141" s="3" t="s">
        <v>42</v>
      </c>
      <c r="Q141" s="3" t="s">
        <v>1224</v>
      </c>
      <c r="R141" s="3" t="s">
        <v>1225</v>
      </c>
      <c r="S141" s="3" t="s">
        <v>1226</v>
      </c>
      <c r="T141" s="3" t="s">
        <v>1227</v>
      </c>
      <c r="U141" s="3" t="s">
        <v>1228</v>
      </c>
      <c r="V141" s="3" t="s">
        <v>1229</v>
      </c>
      <c r="W141" s="3" t="s">
        <v>1230</v>
      </c>
      <c r="X141" s="3" t="s">
        <v>1231</v>
      </c>
      <c r="Y141" s="3" t="s">
        <v>1232</v>
      </c>
      <c r="Z141" s="3" t="s">
        <v>1233</v>
      </c>
      <c r="AB141" s="2">
        <f t="shared" si="33"/>
        <v>53</v>
      </c>
      <c r="AC141" s="2">
        <f t="shared" si="34"/>
        <v>27</v>
      </c>
      <c r="AD141" s="2">
        <f t="shared" si="35"/>
        <v>31</v>
      </c>
      <c r="AE141" s="2">
        <f t="shared" si="36"/>
        <v>40</v>
      </c>
      <c r="AF141" s="2">
        <f t="shared" si="37"/>
        <v>29</v>
      </c>
      <c r="AG141" s="2">
        <f t="shared" si="38"/>
        <v>42</v>
      </c>
      <c r="AH141" s="2">
        <f t="shared" si="39"/>
        <v>25</v>
      </c>
      <c r="AI141" s="2">
        <f t="shared" si="40"/>
        <v>40</v>
      </c>
      <c r="AJ141" s="2">
        <f t="shared" si="41"/>
        <v>46</v>
      </c>
      <c r="AK141" s="2">
        <f t="shared" si="42"/>
        <v>31</v>
      </c>
      <c r="AL141" s="2">
        <f t="shared" si="43"/>
        <v>36.4</v>
      </c>
    </row>
    <row r="142" spans="1:38" ht="30" x14ac:dyDescent="0.25">
      <c r="A142" s="3">
        <v>141</v>
      </c>
      <c r="B142" s="3" t="s">
        <v>103</v>
      </c>
      <c r="C142" s="3" t="s">
        <v>364</v>
      </c>
      <c r="D142" s="3" t="s">
        <v>776</v>
      </c>
      <c r="E142" s="3" t="s">
        <v>9</v>
      </c>
      <c r="F142" s="3">
        <v>40</v>
      </c>
      <c r="G142" s="3" t="s">
        <v>443</v>
      </c>
      <c r="H142" s="3" t="s">
        <v>10</v>
      </c>
      <c r="I142" s="3">
        <v>10</v>
      </c>
      <c r="J142" s="3" t="s">
        <v>35</v>
      </c>
      <c r="K142" s="3" t="s">
        <v>35</v>
      </c>
      <c r="L142" s="3" t="s">
        <v>78</v>
      </c>
      <c r="M142" s="3" t="s">
        <v>754</v>
      </c>
      <c r="N142" s="3" t="s">
        <v>11</v>
      </c>
      <c r="O142" s="3" t="s">
        <v>175</v>
      </c>
      <c r="P142" s="3" t="s">
        <v>42</v>
      </c>
      <c r="Q142" s="3" t="s">
        <v>777</v>
      </c>
      <c r="R142" s="3" t="s">
        <v>778</v>
      </c>
      <c r="S142" s="3" t="s">
        <v>779</v>
      </c>
      <c r="T142" s="3" t="s">
        <v>780</v>
      </c>
      <c r="U142" s="3" t="s">
        <v>781</v>
      </c>
      <c r="V142" s="3" t="s">
        <v>782</v>
      </c>
      <c r="W142" s="3" t="s">
        <v>783</v>
      </c>
      <c r="X142" s="3" t="s">
        <v>784</v>
      </c>
      <c r="Y142" s="3" t="s">
        <v>785</v>
      </c>
      <c r="Z142" s="3" t="s">
        <v>786</v>
      </c>
      <c r="AB142" s="2">
        <f t="shared" si="33"/>
        <v>38</v>
      </c>
      <c r="AC142" s="2">
        <f t="shared" si="34"/>
        <v>38</v>
      </c>
      <c r="AD142" s="2">
        <f t="shared" si="35"/>
        <v>25</v>
      </c>
      <c r="AE142" s="2">
        <f t="shared" si="36"/>
        <v>69</v>
      </c>
      <c r="AF142" s="2">
        <f t="shared" si="37"/>
        <v>55</v>
      </c>
      <c r="AG142" s="2">
        <f t="shared" si="38"/>
        <v>38</v>
      </c>
      <c r="AH142" s="2">
        <f t="shared" si="39"/>
        <v>38</v>
      </c>
      <c r="AI142" s="2">
        <f t="shared" si="40"/>
        <v>30</v>
      </c>
      <c r="AJ142" s="2">
        <f t="shared" si="41"/>
        <v>33</v>
      </c>
      <c r="AK142" s="2">
        <f t="shared" si="42"/>
        <v>40</v>
      </c>
      <c r="AL142" s="2">
        <f t="shared" si="43"/>
        <v>40.4</v>
      </c>
    </row>
    <row r="143" spans="1:38" ht="30" x14ac:dyDescent="0.25">
      <c r="A143" s="3">
        <v>142</v>
      </c>
      <c r="B143" s="3" t="s">
        <v>103</v>
      </c>
      <c r="C143" s="3" t="s">
        <v>104</v>
      </c>
      <c r="D143" s="3" t="s">
        <v>230</v>
      </c>
      <c r="E143" s="3" t="s">
        <v>77</v>
      </c>
      <c r="F143" s="3">
        <v>17</v>
      </c>
      <c r="G143" s="3" t="s">
        <v>34</v>
      </c>
      <c r="H143" s="3" t="s">
        <v>10</v>
      </c>
      <c r="I143" s="3">
        <v>10</v>
      </c>
      <c r="J143" s="3" t="s">
        <v>35</v>
      </c>
      <c r="K143" s="3" t="s">
        <v>35</v>
      </c>
      <c r="L143" s="3" t="s">
        <v>57</v>
      </c>
      <c r="M143" s="3" t="s">
        <v>38</v>
      </c>
      <c r="N143" s="3" t="s">
        <v>11</v>
      </c>
      <c r="O143" s="3" t="s">
        <v>79</v>
      </c>
      <c r="P143" s="3" t="s">
        <v>42</v>
      </c>
      <c r="Q143" s="3" t="s">
        <v>232</v>
      </c>
      <c r="R143" s="3" t="s">
        <v>233</v>
      </c>
      <c r="S143" s="3" t="s">
        <v>234</v>
      </c>
      <c r="T143" s="3" t="s">
        <v>235</v>
      </c>
      <c r="U143" s="3" t="s">
        <v>236</v>
      </c>
      <c r="V143" s="3" t="s">
        <v>237</v>
      </c>
      <c r="W143" s="3" t="s">
        <v>238</v>
      </c>
      <c r="X143" s="3" t="s">
        <v>133</v>
      </c>
      <c r="Y143" s="3" t="s">
        <v>239</v>
      </c>
      <c r="Z143" s="3" t="s">
        <v>240</v>
      </c>
      <c r="AB143" s="2">
        <f t="shared" si="33"/>
        <v>39</v>
      </c>
      <c r="AC143" s="2">
        <f t="shared" si="34"/>
        <v>59</v>
      </c>
      <c r="AD143" s="2">
        <f t="shared" si="35"/>
        <v>46</v>
      </c>
      <c r="AE143" s="2">
        <f t="shared" si="36"/>
        <v>37</v>
      </c>
      <c r="AF143" s="2">
        <f t="shared" si="37"/>
        <v>42</v>
      </c>
      <c r="AG143" s="2">
        <f t="shared" si="38"/>
        <v>40</v>
      </c>
      <c r="AH143" s="2">
        <f t="shared" si="39"/>
        <v>50</v>
      </c>
      <c r="AI143" s="2">
        <f t="shared" si="40"/>
        <v>32</v>
      </c>
      <c r="AJ143" s="2">
        <f t="shared" si="41"/>
        <v>43</v>
      </c>
      <c r="AK143" s="2">
        <f t="shared" si="42"/>
        <v>47</v>
      </c>
      <c r="AL143" s="2">
        <f t="shared" si="43"/>
        <v>43.5</v>
      </c>
    </row>
    <row r="144" spans="1:38" x14ac:dyDescent="0.25">
      <c r="A144" s="3">
        <v>143</v>
      </c>
      <c r="B144" s="3" t="s">
        <v>103</v>
      </c>
      <c r="C144" s="3" t="s">
        <v>364</v>
      </c>
      <c r="D144" s="3" t="s">
        <v>1100</v>
      </c>
      <c r="E144" s="3" t="s">
        <v>9</v>
      </c>
      <c r="F144" s="3">
        <v>40</v>
      </c>
      <c r="G144" s="3" t="s">
        <v>34</v>
      </c>
      <c r="H144" s="3" t="s">
        <v>10</v>
      </c>
      <c r="I144" s="3">
        <v>5</v>
      </c>
      <c r="J144" s="3" t="s">
        <v>35</v>
      </c>
      <c r="K144" s="3" t="s">
        <v>35</v>
      </c>
      <c r="L144" s="3" t="s">
        <v>57</v>
      </c>
      <c r="M144" s="3" t="s">
        <v>38</v>
      </c>
      <c r="N144" s="3" t="s">
        <v>11</v>
      </c>
      <c r="O144" s="3" t="s">
        <v>175</v>
      </c>
      <c r="P144" s="3" t="s">
        <v>42</v>
      </c>
      <c r="Q144" s="3" t="s">
        <v>1101</v>
      </c>
      <c r="R144" s="3" t="s">
        <v>1102</v>
      </c>
      <c r="S144" s="3" t="s">
        <v>1089</v>
      </c>
      <c r="T144" s="3" t="s">
        <v>1104</v>
      </c>
      <c r="U144" s="3" t="s">
        <v>1105</v>
      </c>
      <c r="V144" s="3" t="s">
        <v>1106</v>
      </c>
      <c r="W144" s="3" t="s">
        <v>1107</v>
      </c>
      <c r="X144" s="3" t="s">
        <v>1108</v>
      </c>
      <c r="Y144" s="3" t="s">
        <v>1109</v>
      </c>
      <c r="Z144" s="3" t="s">
        <v>1110</v>
      </c>
      <c r="AB144" s="2">
        <f t="shared" si="33"/>
        <v>21</v>
      </c>
      <c r="AC144" s="2">
        <f t="shared" si="34"/>
        <v>23</v>
      </c>
      <c r="AD144" s="2">
        <f t="shared" si="35"/>
        <v>20</v>
      </c>
      <c r="AE144" s="2">
        <f t="shared" si="36"/>
        <v>27</v>
      </c>
      <c r="AF144" s="2">
        <f t="shared" si="37"/>
        <v>29</v>
      </c>
      <c r="AG144" s="2">
        <f t="shared" si="38"/>
        <v>22</v>
      </c>
      <c r="AH144" s="2">
        <f t="shared" si="39"/>
        <v>24</v>
      </c>
      <c r="AI144" s="2">
        <f t="shared" si="40"/>
        <v>19</v>
      </c>
      <c r="AJ144" s="2">
        <f t="shared" si="41"/>
        <v>18</v>
      </c>
      <c r="AK144" s="2">
        <f t="shared" si="42"/>
        <v>21</v>
      </c>
      <c r="AL144" s="2">
        <f t="shared" si="43"/>
        <v>22.4</v>
      </c>
    </row>
    <row r="145" spans="1:38" ht="30" x14ac:dyDescent="0.25">
      <c r="A145" s="3">
        <v>144</v>
      </c>
      <c r="B145" s="3" t="s">
        <v>103</v>
      </c>
      <c r="C145" s="3" t="s">
        <v>364</v>
      </c>
      <c r="D145" s="3" t="s">
        <v>524</v>
      </c>
      <c r="E145" s="3" t="s">
        <v>9</v>
      </c>
      <c r="F145" s="3">
        <v>25</v>
      </c>
      <c r="G145" s="3" t="s">
        <v>34</v>
      </c>
      <c r="H145" s="3" t="s">
        <v>10</v>
      </c>
      <c r="I145" s="3">
        <v>12</v>
      </c>
      <c r="J145" s="3" t="s">
        <v>35</v>
      </c>
      <c r="K145" s="3" t="s">
        <v>35</v>
      </c>
      <c r="L145" s="3" t="s">
        <v>57</v>
      </c>
      <c r="M145" s="3" t="s">
        <v>12</v>
      </c>
      <c r="N145" s="3" t="s">
        <v>11</v>
      </c>
      <c r="O145" s="3" t="s">
        <v>45</v>
      </c>
      <c r="P145" s="3" t="s">
        <v>42</v>
      </c>
      <c r="Q145" s="3" t="s">
        <v>525</v>
      </c>
      <c r="R145" s="3" t="s">
        <v>526</v>
      </c>
      <c r="S145" s="3" t="s">
        <v>527</v>
      </c>
      <c r="T145" s="3" t="s">
        <v>528</v>
      </c>
      <c r="U145" s="3" t="s">
        <v>529</v>
      </c>
      <c r="V145" s="3" t="s">
        <v>530</v>
      </c>
      <c r="W145" s="3" t="s">
        <v>531</v>
      </c>
      <c r="X145" s="3" t="s">
        <v>532</v>
      </c>
      <c r="Y145" s="3" t="s">
        <v>533</v>
      </c>
      <c r="Z145" s="3"/>
      <c r="AB145" s="2">
        <f t="shared" si="33"/>
        <v>55</v>
      </c>
      <c r="AC145" s="2">
        <f t="shared" si="34"/>
        <v>22</v>
      </c>
      <c r="AD145" s="2">
        <f t="shared" si="35"/>
        <v>26</v>
      </c>
      <c r="AE145" s="2">
        <f t="shared" si="36"/>
        <v>40</v>
      </c>
      <c r="AF145" s="2">
        <f t="shared" si="37"/>
        <v>50</v>
      </c>
      <c r="AG145" s="2">
        <f t="shared" si="38"/>
        <v>40</v>
      </c>
      <c r="AH145" s="2">
        <f t="shared" si="39"/>
        <v>31</v>
      </c>
      <c r="AI145" s="2">
        <f t="shared" si="40"/>
        <v>41</v>
      </c>
      <c r="AJ145" s="2">
        <f t="shared" si="41"/>
        <v>29</v>
      </c>
      <c r="AK145" s="2">
        <f t="shared" si="42"/>
        <v>0</v>
      </c>
      <c r="AL145" s="2">
        <f t="shared" si="43"/>
        <v>37.111111111111114</v>
      </c>
    </row>
    <row r="146" spans="1:38" ht="30" x14ac:dyDescent="0.25">
      <c r="A146" s="3">
        <v>145</v>
      </c>
      <c r="B146" s="3" t="s">
        <v>103</v>
      </c>
      <c r="C146" s="3" t="s">
        <v>364</v>
      </c>
      <c r="D146" s="3" t="s">
        <v>1588</v>
      </c>
      <c r="E146" s="3" t="s">
        <v>9</v>
      </c>
      <c r="F146" s="3">
        <v>21</v>
      </c>
      <c r="G146" s="3" t="s">
        <v>34</v>
      </c>
      <c r="H146" s="3" t="s">
        <v>10</v>
      </c>
      <c r="I146" s="3">
        <v>10</v>
      </c>
      <c r="J146" s="3" t="s">
        <v>35</v>
      </c>
      <c r="K146" s="3" t="s">
        <v>35</v>
      </c>
      <c r="L146" s="3" t="s">
        <v>78</v>
      </c>
      <c r="M146" s="3" t="s">
        <v>38</v>
      </c>
      <c r="N146" s="3" t="s">
        <v>11</v>
      </c>
      <c r="O146" s="3" t="s">
        <v>175</v>
      </c>
      <c r="P146" s="3" t="s">
        <v>14</v>
      </c>
      <c r="Q146" s="3" t="s">
        <v>1589</v>
      </c>
      <c r="R146" s="3" t="s">
        <v>1590</v>
      </c>
      <c r="S146" s="3" t="s">
        <v>1591</v>
      </c>
      <c r="T146" s="3" t="s">
        <v>1592</v>
      </c>
      <c r="U146" s="3" t="s">
        <v>1593</v>
      </c>
      <c r="V146" s="3" t="s">
        <v>1594</v>
      </c>
      <c r="W146" s="3" t="s">
        <v>1595</v>
      </c>
      <c r="X146" s="3" t="s">
        <v>1596</v>
      </c>
      <c r="Y146" s="3" t="s">
        <v>1597</v>
      </c>
      <c r="Z146" s="3" t="s">
        <v>1598</v>
      </c>
      <c r="AB146" s="2">
        <f t="shared" si="33"/>
        <v>23</v>
      </c>
      <c r="AC146" s="2">
        <f t="shared" si="34"/>
        <v>28</v>
      </c>
      <c r="AD146" s="2">
        <f t="shared" si="35"/>
        <v>32</v>
      </c>
      <c r="AE146" s="2">
        <f t="shared" si="36"/>
        <v>29</v>
      </c>
      <c r="AF146" s="2">
        <f t="shared" si="37"/>
        <v>29</v>
      </c>
      <c r="AG146" s="2">
        <f t="shared" si="38"/>
        <v>52</v>
      </c>
      <c r="AH146" s="2">
        <f t="shared" si="39"/>
        <v>35</v>
      </c>
      <c r="AI146" s="2">
        <f t="shared" si="40"/>
        <v>24</v>
      </c>
      <c r="AJ146" s="2">
        <f t="shared" si="41"/>
        <v>27</v>
      </c>
      <c r="AK146" s="2">
        <f t="shared" si="42"/>
        <v>23</v>
      </c>
      <c r="AL146" s="2">
        <f t="shared" si="43"/>
        <v>30.2</v>
      </c>
    </row>
    <row r="147" spans="1:38" ht="30" x14ac:dyDescent="0.25">
      <c r="A147" s="3">
        <v>146</v>
      </c>
      <c r="B147" s="3" t="s">
        <v>103</v>
      </c>
      <c r="C147" s="3" t="s">
        <v>104</v>
      </c>
      <c r="D147" s="3" t="s">
        <v>127</v>
      </c>
      <c r="E147" s="3" t="s">
        <v>9</v>
      </c>
      <c r="F147" s="3">
        <v>18</v>
      </c>
      <c r="G147" s="3" t="s">
        <v>34</v>
      </c>
      <c r="H147" s="3" t="s">
        <v>10</v>
      </c>
      <c r="I147" s="3">
        <v>12</v>
      </c>
      <c r="J147" s="3" t="s">
        <v>35</v>
      </c>
      <c r="K147" s="3" t="s">
        <v>35</v>
      </c>
      <c r="L147" s="3" t="s">
        <v>57</v>
      </c>
      <c r="M147" s="3" t="s">
        <v>38</v>
      </c>
      <c r="N147" s="3" t="s">
        <v>35</v>
      </c>
      <c r="O147" s="3" t="s">
        <v>79</v>
      </c>
      <c r="P147" s="3" t="s">
        <v>42</v>
      </c>
      <c r="Q147" s="3" t="s">
        <v>128</v>
      </c>
      <c r="R147" s="3" t="s">
        <v>129</v>
      </c>
      <c r="S147" s="3" t="s">
        <v>130</v>
      </c>
      <c r="T147" s="3" t="s">
        <v>131</v>
      </c>
      <c r="U147" s="3" t="s">
        <v>132</v>
      </c>
      <c r="V147" s="3" t="s">
        <v>133</v>
      </c>
      <c r="W147" s="3" t="s">
        <v>134</v>
      </c>
      <c r="X147" s="3" t="s">
        <v>135</v>
      </c>
      <c r="Y147" s="3" t="s">
        <v>136</v>
      </c>
      <c r="Z147" s="3" t="s">
        <v>137</v>
      </c>
      <c r="AB147" s="2">
        <f t="shared" si="33"/>
        <v>50</v>
      </c>
      <c r="AC147" s="2">
        <f t="shared" si="34"/>
        <v>50</v>
      </c>
      <c r="AD147" s="2">
        <f t="shared" si="35"/>
        <v>49</v>
      </c>
      <c r="AE147" s="2">
        <f t="shared" si="36"/>
        <v>45</v>
      </c>
      <c r="AF147" s="2">
        <f t="shared" si="37"/>
        <v>46</v>
      </c>
      <c r="AG147" s="2">
        <f t="shared" si="38"/>
        <v>32</v>
      </c>
      <c r="AH147" s="2">
        <f t="shared" si="39"/>
        <v>43</v>
      </c>
      <c r="AI147" s="2">
        <f t="shared" si="40"/>
        <v>30</v>
      </c>
      <c r="AJ147" s="2">
        <f t="shared" si="41"/>
        <v>22</v>
      </c>
      <c r="AK147" s="2">
        <f t="shared" si="42"/>
        <v>46</v>
      </c>
      <c r="AL147" s="2">
        <f t="shared" si="43"/>
        <v>41.3</v>
      </c>
    </row>
    <row r="148" spans="1:38" x14ac:dyDescent="0.25">
      <c r="A148" s="3">
        <v>147</v>
      </c>
      <c r="B148" s="3" t="s">
        <v>103</v>
      </c>
      <c r="C148" s="3" t="s">
        <v>364</v>
      </c>
      <c r="D148" s="3" t="s">
        <v>1234</v>
      </c>
      <c r="E148" s="3" t="s">
        <v>77</v>
      </c>
      <c r="F148" s="3">
        <v>20</v>
      </c>
      <c r="G148" s="3" t="s">
        <v>34</v>
      </c>
      <c r="H148" s="3" t="s">
        <v>10</v>
      </c>
      <c r="I148" s="3">
        <v>12</v>
      </c>
      <c r="J148" s="3" t="s">
        <v>35</v>
      </c>
      <c r="K148" s="3" t="s">
        <v>35</v>
      </c>
      <c r="L148" s="3" t="s">
        <v>78</v>
      </c>
      <c r="M148" s="3" t="s">
        <v>38</v>
      </c>
      <c r="N148" s="3" t="s">
        <v>11</v>
      </c>
      <c r="O148" s="3" t="s">
        <v>175</v>
      </c>
      <c r="P148" s="3" t="s">
        <v>14</v>
      </c>
      <c r="Q148" s="3" t="s">
        <v>1235</v>
      </c>
      <c r="R148" s="3" t="s">
        <v>1236</v>
      </c>
      <c r="S148" s="3" t="s">
        <v>1237</v>
      </c>
      <c r="T148" s="3" t="s">
        <v>1238</v>
      </c>
      <c r="U148" s="3" t="s">
        <v>1239</v>
      </c>
      <c r="V148" s="3" t="s">
        <v>1240</v>
      </c>
      <c r="W148" s="3" t="s">
        <v>1241</v>
      </c>
      <c r="X148" s="3" t="s">
        <v>1242</v>
      </c>
      <c r="Y148" s="3" t="s">
        <v>1243</v>
      </c>
      <c r="Z148" s="3" t="s">
        <v>1244</v>
      </c>
      <c r="AB148" s="2">
        <f t="shared" si="33"/>
        <v>26</v>
      </c>
      <c r="AC148" s="2">
        <f t="shared" si="34"/>
        <v>30</v>
      </c>
      <c r="AD148" s="2">
        <f t="shared" si="35"/>
        <v>18</v>
      </c>
      <c r="AE148" s="2">
        <f t="shared" si="36"/>
        <v>26</v>
      </c>
      <c r="AF148" s="2">
        <f t="shared" si="37"/>
        <v>20</v>
      </c>
      <c r="AG148" s="2">
        <f t="shared" si="38"/>
        <v>28</v>
      </c>
      <c r="AH148" s="2">
        <f t="shared" si="39"/>
        <v>19</v>
      </c>
      <c r="AI148" s="2">
        <f t="shared" si="40"/>
        <v>31</v>
      </c>
      <c r="AJ148" s="2">
        <f t="shared" si="41"/>
        <v>29</v>
      </c>
      <c r="AK148" s="2">
        <f t="shared" si="42"/>
        <v>25</v>
      </c>
      <c r="AL148" s="2">
        <f t="shared" si="43"/>
        <v>25.2</v>
      </c>
    </row>
    <row r="149" spans="1:38" ht="30" x14ac:dyDescent="0.25">
      <c r="A149" s="3">
        <v>148</v>
      </c>
      <c r="B149" s="3" t="s">
        <v>103</v>
      </c>
      <c r="C149" s="3" t="s">
        <v>364</v>
      </c>
      <c r="D149" s="3" t="s">
        <v>397</v>
      </c>
      <c r="E149" s="3" t="s">
        <v>9</v>
      </c>
      <c r="F149" s="3">
        <v>60</v>
      </c>
      <c r="G149" s="3" t="s">
        <v>34</v>
      </c>
      <c r="H149" s="3" t="s">
        <v>10</v>
      </c>
      <c r="I149" s="3">
        <v>8</v>
      </c>
      <c r="J149" s="3" t="s">
        <v>35</v>
      </c>
      <c r="K149" s="3" t="s">
        <v>35</v>
      </c>
      <c r="L149" s="3" t="s">
        <v>57</v>
      </c>
      <c r="M149" s="3" t="s">
        <v>330</v>
      </c>
      <c r="N149" s="3" t="s">
        <v>35</v>
      </c>
      <c r="O149" s="3" t="s">
        <v>175</v>
      </c>
      <c r="P149" s="3" t="s">
        <v>14</v>
      </c>
      <c r="Q149" s="3" t="s">
        <v>398</v>
      </c>
      <c r="R149" s="3" t="s">
        <v>399</v>
      </c>
      <c r="S149" s="3" t="s">
        <v>400</v>
      </c>
      <c r="T149" s="3" t="s">
        <v>401</v>
      </c>
      <c r="U149" s="3" t="s">
        <v>402</v>
      </c>
      <c r="V149" s="3" t="s">
        <v>403</v>
      </c>
      <c r="W149" s="3" t="s">
        <v>404</v>
      </c>
      <c r="X149" s="3" t="s">
        <v>405</v>
      </c>
      <c r="Y149" s="3" t="s">
        <v>406</v>
      </c>
      <c r="Z149" s="3" t="s">
        <v>407</v>
      </c>
      <c r="AB149" s="2">
        <f t="shared" si="33"/>
        <v>26</v>
      </c>
      <c r="AC149" s="2">
        <f t="shared" si="34"/>
        <v>33</v>
      </c>
      <c r="AD149" s="2">
        <f t="shared" si="35"/>
        <v>54</v>
      </c>
      <c r="AE149" s="2">
        <f t="shared" si="36"/>
        <v>16</v>
      </c>
      <c r="AF149" s="2">
        <f t="shared" si="37"/>
        <v>35</v>
      </c>
      <c r="AG149" s="2">
        <f t="shared" si="38"/>
        <v>33</v>
      </c>
      <c r="AH149" s="2">
        <f t="shared" si="39"/>
        <v>30</v>
      </c>
      <c r="AI149" s="2">
        <f t="shared" si="40"/>
        <v>28</v>
      </c>
      <c r="AJ149" s="2">
        <f t="shared" si="41"/>
        <v>18</v>
      </c>
      <c r="AK149" s="2">
        <f t="shared" si="42"/>
        <v>36</v>
      </c>
      <c r="AL149" s="2">
        <f t="shared" si="43"/>
        <v>30.9</v>
      </c>
    </row>
    <row r="150" spans="1:38" x14ac:dyDescent="0.25">
      <c r="A150" s="3">
        <v>149</v>
      </c>
      <c r="B150" s="3" t="s">
        <v>103</v>
      </c>
      <c r="C150" s="3" t="s">
        <v>364</v>
      </c>
      <c r="D150" s="3" t="s">
        <v>455</v>
      </c>
      <c r="E150" s="3" t="s">
        <v>77</v>
      </c>
      <c r="F150" s="3">
        <v>36</v>
      </c>
      <c r="G150" s="3" t="s">
        <v>34</v>
      </c>
      <c r="H150" s="3" t="s">
        <v>10</v>
      </c>
      <c r="I150" s="3">
        <v>10</v>
      </c>
      <c r="J150" s="3" t="s">
        <v>35</v>
      </c>
      <c r="K150" s="3" t="s">
        <v>35</v>
      </c>
      <c r="L150" s="3" t="s">
        <v>78</v>
      </c>
      <c r="M150" s="3" t="s">
        <v>38</v>
      </c>
      <c r="N150" s="3" t="s">
        <v>11</v>
      </c>
      <c r="O150" s="3" t="s">
        <v>175</v>
      </c>
      <c r="P150" s="3" t="s">
        <v>14</v>
      </c>
      <c r="Q150" s="3" t="s">
        <v>456</v>
      </c>
      <c r="R150" s="3" t="s">
        <v>457</v>
      </c>
      <c r="S150" s="3" t="s">
        <v>458</v>
      </c>
      <c r="T150" s="3" t="s">
        <v>459</v>
      </c>
      <c r="U150" s="3" t="s">
        <v>460</v>
      </c>
      <c r="V150" s="3" t="s">
        <v>461</v>
      </c>
      <c r="W150" s="3" t="s">
        <v>462</v>
      </c>
      <c r="X150" s="3" t="s">
        <v>463</v>
      </c>
      <c r="Y150" s="3" t="s">
        <v>464</v>
      </c>
      <c r="Z150" s="3" t="s">
        <v>465</v>
      </c>
      <c r="AB150" s="2">
        <f t="shared" si="33"/>
        <v>31</v>
      </c>
      <c r="AC150" s="2">
        <f t="shared" si="34"/>
        <v>31</v>
      </c>
      <c r="AD150" s="2">
        <f t="shared" si="35"/>
        <v>35</v>
      </c>
      <c r="AE150" s="2">
        <f t="shared" si="36"/>
        <v>22</v>
      </c>
      <c r="AF150" s="2">
        <f t="shared" si="37"/>
        <v>38</v>
      </c>
      <c r="AG150" s="2">
        <f t="shared" si="38"/>
        <v>24</v>
      </c>
      <c r="AH150" s="2">
        <f t="shared" si="39"/>
        <v>26</v>
      </c>
      <c r="AI150" s="2">
        <f t="shared" si="40"/>
        <v>29</v>
      </c>
      <c r="AJ150" s="2">
        <f t="shared" si="41"/>
        <v>37</v>
      </c>
      <c r="AK150" s="2">
        <f t="shared" si="42"/>
        <v>39</v>
      </c>
      <c r="AL150" s="2">
        <f t="shared" si="43"/>
        <v>31.2</v>
      </c>
    </row>
    <row r="151" spans="1:38" x14ac:dyDescent="0.25">
      <c r="A151" s="3">
        <v>150</v>
      </c>
      <c r="B151" s="3" t="s">
        <v>103</v>
      </c>
      <c r="C151" s="3" t="s">
        <v>364</v>
      </c>
      <c r="D151" s="3" t="s">
        <v>1487</v>
      </c>
      <c r="E151" s="3" t="s">
        <v>9</v>
      </c>
      <c r="F151" s="3">
        <v>24</v>
      </c>
      <c r="G151" s="3" t="s">
        <v>34</v>
      </c>
      <c r="H151" s="3" t="s">
        <v>10</v>
      </c>
      <c r="I151" s="3">
        <v>8</v>
      </c>
      <c r="J151" s="3" t="s">
        <v>35</v>
      </c>
      <c r="K151" s="3" t="s">
        <v>35</v>
      </c>
      <c r="L151" s="3" t="s">
        <v>78</v>
      </c>
      <c r="M151" s="3" t="s">
        <v>38</v>
      </c>
      <c r="N151" s="3" t="s">
        <v>11</v>
      </c>
      <c r="O151" s="3" t="s">
        <v>175</v>
      </c>
      <c r="P151" s="3" t="s">
        <v>14</v>
      </c>
      <c r="Q151" s="3" t="s">
        <v>1488</v>
      </c>
      <c r="R151" s="3" t="s">
        <v>1489</v>
      </c>
      <c r="S151" s="3" t="s">
        <v>1490</v>
      </c>
      <c r="T151" s="3" t="s">
        <v>1491</v>
      </c>
      <c r="U151" s="3" t="s">
        <v>1492</v>
      </c>
      <c r="V151" s="3" t="s">
        <v>1493</v>
      </c>
      <c r="W151" s="3" t="s">
        <v>1494</v>
      </c>
      <c r="X151" s="3" t="s">
        <v>1495</v>
      </c>
      <c r="Y151" s="3" t="s">
        <v>1496</v>
      </c>
      <c r="Z151" s="3" t="s">
        <v>1497</v>
      </c>
      <c r="AB151" s="2">
        <f t="shared" si="33"/>
        <v>22</v>
      </c>
      <c r="AC151" s="2">
        <f t="shared" si="34"/>
        <v>19</v>
      </c>
      <c r="AD151" s="2">
        <f t="shared" si="35"/>
        <v>35</v>
      </c>
      <c r="AE151" s="2">
        <f t="shared" si="36"/>
        <v>24</v>
      </c>
      <c r="AF151" s="2">
        <f t="shared" si="37"/>
        <v>33</v>
      </c>
      <c r="AG151" s="2">
        <f t="shared" si="38"/>
        <v>25</v>
      </c>
      <c r="AH151" s="2">
        <f t="shared" si="39"/>
        <v>33</v>
      </c>
      <c r="AI151" s="2">
        <f t="shared" si="40"/>
        <v>17</v>
      </c>
      <c r="AJ151" s="2">
        <f t="shared" si="41"/>
        <v>19</v>
      </c>
      <c r="AK151" s="2">
        <f t="shared" si="42"/>
        <v>25</v>
      </c>
      <c r="AL151" s="2">
        <f t="shared" si="43"/>
        <v>25.2</v>
      </c>
    </row>
    <row r="152" spans="1:38" ht="30" x14ac:dyDescent="0.25">
      <c r="A152" s="2">
        <v>151</v>
      </c>
      <c r="B152" s="2" t="s">
        <v>103</v>
      </c>
      <c r="C152" s="2" t="s">
        <v>1648</v>
      </c>
      <c r="D152" s="2" t="s">
        <v>1649</v>
      </c>
      <c r="E152" s="2" t="s">
        <v>77</v>
      </c>
      <c r="F152" s="2">
        <v>21</v>
      </c>
      <c r="G152" s="2" t="s">
        <v>1650</v>
      </c>
      <c r="H152" s="2" t="s">
        <v>10</v>
      </c>
      <c r="I152" s="2">
        <v>12</v>
      </c>
      <c r="J152" s="2" t="s">
        <v>35</v>
      </c>
      <c r="K152" s="2" t="s">
        <v>35</v>
      </c>
      <c r="L152" s="2" t="s">
        <v>78</v>
      </c>
      <c r="M152" s="3" t="s">
        <v>38</v>
      </c>
      <c r="N152" s="2" t="s">
        <v>231</v>
      </c>
      <c r="O152" s="2" t="s">
        <v>79</v>
      </c>
      <c r="P152" s="2" t="s">
        <v>14</v>
      </c>
      <c r="Q152" s="2" t="s">
        <v>1651</v>
      </c>
      <c r="R152" s="2" t="s">
        <v>1652</v>
      </c>
      <c r="S152" s="2" t="s">
        <v>1653</v>
      </c>
      <c r="T152" s="2" t="s">
        <v>1654</v>
      </c>
      <c r="U152" s="2" t="s">
        <v>1655</v>
      </c>
      <c r="V152" s="2" t="s">
        <v>1656</v>
      </c>
      <c r="W152" s="2" t="s">
        <v>1657</v>
      </c>
      <c r="AB152" s="2">
        <f t="shared" si="33"/>
        <v>25</v>
      </c>
      <c r="AC152" s="2">
        <f t="shared" si="34"/>
        <v>37</v>
      </c>
      <c r="AD152" s="2">
        <f t="shared" si="35"/>
        <v>47</v>
      </c>
      <c r="AE152" s="2">
        <f t="shared" si="36"/>
        <v>62</v>
      </c>
      <c r="AF152" s="2">
        <f t="shared" si="37"/>
        <v>29</v>
      </c>
      <c r="AG152" s="2">
        <f t="shared" si="38"/>
        <v>38</v>
      </c>
      <c r="AH152" s="2">
        <f t="shared" si="39"/>
        <v>59</v>
      </c>
      <c r="AI152" s="2">
        <f t="shared" si="40"/>
        <v>0</v>
      </c>
      <c r="AJ152" s="2">
        <f t="shared" si="41"/>
        <v>0</v>
      </c>
      <c r="AK152" s="2">
        <f t="shared" si="42"/>
        <v>0</v>
      </c>
      <c r="AL152" s="2">
        <f t="shared" si="43"/>
        <v>42.428571428571431</v>
      </c>
    </row>
    <row r="153" spans="1:38" ht="30" x14ac:dyDescent="0.25">
      <c r="A153" s="2">
        <v>152</v>
      </c>
      <c r="B153" s="2" t="s">
        <v>103</v>
      </c>
      <c r="C153" s="2" t="s">
        <v>1648</v>
      </c>
      <c r="D153" s="2" t="s">
        <v>1658</v>
      </c>
      <c r="E153" s="2" t="s">
        <v>9</v>
      </c>
      <c r="F153" s="2">
        <v>24</v>
      </c>
      <c r="G153" s="3" t="s">
        <v>34</v>
      </c>
      <c r="H153" s="3" t="s">
        <v>10</v>
      </c>
      <c r="I153" s="2">
        <v>12</v>
      </c>
      <c r="J153" s="2" t="s">
        <v>231</v>
      </c>
      <c r="K153" s="2" t="s">
        <v>35</v>
      </c>
      <c r="L153" s="2" t="s">
        <v>78</v>
      </c>
      <c r="M153" s="3" t="s">
        <v>38</v>
      </c>
      <c r="N153" s="2" t="s">
        <v>11</v>
      </c>
      <c r="O153" s="2" t="s">
        <v>175</v>
      </c>
      <c r="P153" s="2" t="s">
        <v>42</v>
      </c>
      <c r="Q153" s="2" t="s">
        <v>1659</v>
      </c>
      <c r="R153" s="2" t="s">
        <v>1660</v>
      </c>
      <c r="S153" s="2" t="s">
        <v>1661</v>
      </c>
      <c r="T153" s="2" t="s">
        <v>1662</v>
      </c>
      <c r="U153" s="2" t="s">
        <v>1663</v>
      </c>
      <c r="V153" s="2" t="s">
        <v>1664</v>
      </c>
      <c r="W153" s="2" t="s">
        <v>1665</v>
      </c>
      <c r="X153" s="2" t="s">
        <v>1666</v>
      </c>
      <c r="Y153" s="2" t="s">
        <v>1667</v>
      </c>
      <c r="Z153" s="2" t="s">
        <v>1668</v>
      </c>
      <c r="AB153" s="2">
        <f t="shared" si="33"/>
        <v>53</v>
      </c>
      <c r="AC153" s="2">
        <f t="shared" si="34"/>
        <v>27</v>
      </c>
      <c r="AD153" s="2">
        <f t="shared" si="35"/>
        <v>47</v>
      </c>
      <c r="AE153" s="2">
        <f t="shared" si="36"/>
        <v>57</v>
      </c>
      <c r="AF153" s="2">
        <f t="shared" si="37"/>
        <v>40</v>
      </c>
      <c r="AG153" s="2">
        <f t="shared" si="38"/>
        <v>44</v>
      </c>
      <c r="AH153" s="2">
        <f t="shared" si="39"/>
        <v>59</v>
      </c>
      <c r="AI153" s="2">
        <f t="shared" si="40"/>
        <v>48</v>
      </c>
      <c r="AJ153" s="2">
        <f t="shared" si="41"/>
        <v>31</v>
      </c>
      <c r="AK153" s="2">
        <f t="shared" si="42"/>
        <v>43</v>
      </c>
      <c r="AL153" s="2">
        <f t="shared" si="43"/>
        <v>44.9</v>
      </c>
    </row>
    <row r="154" spans="1:38" ht="30" x14ac:dyDescent="0.25">
      <c r="A154" s="2">
        <v>153</v>
      </c>
      <c r="B154" s="2" t="s">
        <v>103</v>
      </c>
      <c r="C154" s="2" t="s">
        <v>1648</v>
      </c>
      <c r="D154" s="2" t="s">
        <v>1669</v>
      </c>
      <c r="E154" s="2" t="s">
        <v>77</v>
      </c>
      <c r="F154" s="2">
        <v>20</v>
      </c>
      <c r="G154" s="3" t="s">
        <v>34</v>
      </c>
      <c r="H154" s="3" t="s">
        <v>10</v>
      </c>
      <c r="I154" s="2">
        <v>12</v>
      </c>
      <c r="J154" s="2" t="s">
        <v>35</v>
      </c>
      <c r="K154" s="2" t="s">
        <v>35</v>
      </c>
      <c r="L154" s="2" t="s">
        <v>78</v>
      </c>
      <c r="M154" s="3" t="s">
        <v>38</v>
      </c>
      <c r="N154" s="2" t="s">
        <v>11</v>
      </c>
      <c r="O154" s="2" t="s">
        <v>79</v>
      </c>
      <c r="P154" s="2" t="s">
        <v>42</v>
      </c>
      <c r="Q154" s="2" t="s">
        <v>1670</v>
      </c>
      <c r="R154" s="2" t="s">
        <v>1671</v>
      </c>
      <c r="S154" s="2" t="s">
        <v>1672</v>
      </c>
      <c r="T154" s="2" t="s">
        <v>1673</v>
      </c>
      <c r="U154" s="2" t="s">
        <v>1674</v>
      </c>
      <c r="V154" s="2" t="s">
        <v>1675</v>
      </c>
      <c r="W154" s="2" t="s">
        <v>1676</v>
      </c>
      <c r="X154" s="2" t="s">
        <v>1677</v>
      </c>
      <c r="Y154" s="2" t="s">
        <v>1678</v>
      </c>
      <c r="Z154" s="2" t="s">
        <v>1679</v>
      </c>
      <c r="AB154" s="2">
        <f t="shared" si="33"/>
        <v>34</v>
      </c>
      <c r="AC154" s="2">
        <f t="shared" si="34"/>
        <v>66</v>
      </c>
      <c r="AD154" s="2">
        <f t="shared" si="35"/>
        <v>38</v>
      </c>
      <c r="AE154" s="2">
        <f t="shared" si="36"/>
        <v>47</v>
      </c>
      <c r="AF154" s="2">
        <f t="shared" si="37"/>
        <v>15</v>
      </c>
      <c r="AG154" s="2">
        <f t="shared" si="38"/>
        <v>31</v>
      </c>
      <c r="AH154" s="2">
        <f t="shared" si="39"/>
        <v>53</v>
      </c>
      <c r="AI154" s="2">
        <f t="shared" si="40"/>
        <v>82</v>
      </c>
      <c r="AJ154" s="2">
        <f t="shared" si="41"/>
        <v>23</v>
      </c>
      <c r="AK154" s="2">
        <f t="shared" si="42"/>
        <v>31</v>
      </c>
      <c r="AL154" s="2">
        <f t="shared" si="43"/>
        <v>42</v>
      </c>
    </row>
    <row r="155" spans="1:38" ht="30" x14ac:dyDescent="0.25">
      <c r="A155" s="2">
        <v>154</v>
      </c>
      <c r="B155" s="2" t="s">
        <v>103</v>
      </c>
      <c r="C155" s="2" t="s">
        <v>1648</v>
      </c>
      <c r="D155" s="2" t="s">
        <v>1680</v>
      </c>
      <c r="E155" s="2" t="s">
        <v>9</v>
      </c>
      <c r="F155" s="2">
        <v>36</v>
      </c>
      <c r="G155" s="3" t="s">
        <v>34</v>
      </c>
      <c r="H155" s="3" t="s">
        <v>10</v>
      </c>
      <c r="I155" s="2">
        <v>12</v>
      </c>
      <c r="J155" s="2" t="s">
        <v>35</v>
      </c>
      <c r="K155" s="2" t="s">
        <v>35</v>
      </c>
      <c r="L155" s="2" t="s">
        <v>78</v>
      </c>
      <c r="M155" s="3" t="s">
        <v>38</v>
      </c>
      <c r="N155" s="2" t="s">
        <v>11</v>
      </c>
      <c r="O155" s="2" t="s">
        <v>175</v>
      </c>
      <c r="P155" s="2" t="s">
        <v>60</v>
      </c>
      <c r="Q155" s="2" t="s">
        <v>1681</v>
      </c>
      <c r="R155" s="2" t="s">
        <v>1682</v>
      </c>
      <c r="S155" s="2" t="s">
        <v>1683</v>
      </c>
      <c r="T155" s="2" t="s">
        <v>1684</v>
      </c>
      <c r="U155" s="2" t="s">
        <v>1685</v>
      </c>
      <c r="V155" s="2" t="s">
        <v>1686</v>
      </c>
      <c r="W155" s="2" t="s">
        <v>1687</v>
      </c>
      <c r="X155" s="2" t="s">
        <v>1688</v>
      </c>
      <c r="Y155" s="2" t="s">
        <v>1689</v>
      </c>
      <c r="Z155" s="2" t="s">
        <v>1690</v>
      </c>
      <c r="AB155" s="2">
        <f t="shared" si="33"/>
        <v>52</v>
      </c>
      <c r="AC155" s="2">
        <f t="shared" si="34"/>
        <v>26</v>
      </c>
      <c r="AD155" s="2">
        <f t="shared" si="35"/>
        <v>55</v>
      </c>
      <c r="AE155" s="2">
        <f t="shared" si="36"/>
        <v>31</v>
      </c>
      <c r="AF155" s="2">
        <f t="shared" si="37"/>
        <v>16</v>
      </c>
      <c r="AG155" s="2">
        <f t="shared" si="38"/>
        <v>45</v>
      </c>
      <c r="AH155" s="2">
        <f t="shared" si="39"/>
        <v>56</v>
      </c>
      <c r="AI155" s="2">
        <f t="shared" si="40"/>
        <v>38</v>
      </c>
      <c r="AJ155" s="2">
        <f t="shared" si="41"/>
        <v>52</v>
      </c>
      <c r="AK155" s="2">
        <f t="shared" si="42"/>
        <v>49</v>
      </c>
      <c r="AL155" s="2">
        <f t="shared" si="43"/>
        <v>42</v>
      </c>
    </row>
    <row r="156" spans="1:38" ht="30" x14ac:dyDescent="0.25">
      <c r="A156" s="2">
        <v>155</v>
      </c>
      <c r="B156" s="2" t="s">
        <v>103</v>
      </c>
      <c r="C156" s="2" t="s">
        <v>1648</v>
      </c>
      <c r="D156" s="2" t="s">
        <v>1691</v>
      </c>
      <c r="E156" s="2" t="s">
        <v>77</v>
      </c>
      <c r="F156" s="2">
        <v>23</v>
      </c>
      <c r="G156" s="3" t="s">
        <v>34</v>
      </c>
      <c r="H156" s="3" t="s">
        <v>10</v>
      </c>
      <c r="I156" s="2">
        <v>12</v>
      </c>
      <c r="J156" s="2" t="s">
        <v>35</v>
      </c>
      <c r="K156" s="2" t="s">
        <v>35</v>
      </c>
      <c r="L156" s="2" t="s">
        <v>78</v>
      </c>
      <c r="M156" s="3" t="s">
        <v>38</v>
      </c>
      <c r="N156" s="2" t="s">
        <v>11</v>
      </c>
      <c r="O156" s="2" t="s">
        <v>79</v>
      </c>
      <c r="P156" s="2" t="s">
        <v>42</v>
      </c>
      <c r="Q156" s="2" t="s">
        <v>1692</v>
      </c>
      <c r="R156" s="2" t="s">
        <v>1693</v>
      </c>
      <c r="S156" s="2" t="s">
        <v>1694</v>
      </c>
      <c r="T156" s="2" t="s">
        <v>1695</v>
      </c>
      <c r="U156" s="2" t="s">
        <v>1696</v>
      </c>
      <c r="V156" s="2" t="s">
        <v>1697</v>
      </c>
      <c r="W156" s="2" t="s">
        <v>1698</v>
      </c>
      <c r="X156" s="2" t="s">
        <v>1699</v>
      </c>
      <c r="Y156" s="2" t="s">
        <v>1700</v>
      </c>
      <c r="AB156" s="2">
        <f t="shared" si="33"/>
        <v>46</v>
      </c>
      <c r="AC156" s="2">
        <f t="shared" si="34"/>
        <v>45</v>
      </c>
      <c r="AD156" s="2">
        <f t="shared" si="35"/>
        <v>56</v>
      </c>
      <c r="AE156" s="2">
        <f t="shared" si="36"/>
        <v>62</v>
      </c>
      <c r="AF156" s="2">
        <f t="shared" si="37"/>
        <v>22</v>
      </c>
      <c r="AG156" s="2">
        <f t="shared" si="38"/>
        <v>41</v>
      </c>
      <c r="AH156" s="2">
        <f t="shared" si="39"/>
        <v>41</v>
      </c>
      <c r="AI156" s="2">
        <f t="shared" si="40"/>
        <v>24</v>
      </c>
      <c r="AJ156" s="2">
        <f t="shared" si="41"/>
        <v>24</v>
      </c>
      <c r="AK156" s="2">
        <f t="shared" si="42"/>
        <v>0</v>
      </c>
      <c r="AL156" s="2">
        <f t="shared" si="43"/>
        <v>40.111111111111114</v>
      </c>
    </row>
    <row r="157" spans="1:38" ht="30" x14ac:dyDescent="0.25">
      <c r="A157" s="2">
        <v>156</v>
      </c>
      <c r="B157" s="2" t="s">
        <v>103</v>
      </c>
      <c r="C157" s="2" t="s">
        <v>1648</v>
      </c>
      <c r="D157" s="2" t="s">
        <v>1701</v>
      </c>
      <c r="E157" s="2" t="s">
        <v>77</v>
      </c>
      <c r="F157" s="2">
        <v>24</v>
      </c>
      <c r="G157" s="3" t="s">
        <v>34</v>
      </c>
      <c r="H157" s="3" t="s">
        <v>10</v>
      </c>
      <c r="I157" s="2">
        <v>12</v>
      </c>
      <c r="J157" s="2" t="s">
        <v>35</v>
      </c>
      <c r="K157" s="2" t="s">
        <v>35</v>
      </c>
      <c r="L157" s="2" t="s">
        <v>78</v>
      </c>
      <c r="M157" s="3" t="s">
        <v>38</v>
      </c>
      <c r="N157" s="2" t="s">
        <v>35</v>
      </c>
      <c r="O157" s="2" t="s">
        <v>79</v>
      </c>
      <c r="P157" s="2" t="s">
        <v>42</v>
      </c>
      <c r="Q157" s="2" t="s">
        <v>1702</v>
      </c>
      <c r="R157" s="2" t="s">
        <v>1703</v>
      </c>
      <c r="S157" s="2" t="s">
        <v>1704</v>
      </c>
      <c r="T157" s="2" t="s">
        <v>1705</v>
      </c>
      <c r="U157" s="2" t="s">
        <v>1706</v>
      </c>
      <c r="V157" s="2" t="s">
        <v>1707</v>
      </c>
      <c r="W157" s="2" t="s">
        <v>1708</v>
      </c>
      <c r="X157" s="2" t="s">
        <v>1709</v>
      </c>
      <c r="AB157" s="2">
        <f t="shared" si="33"/>
        <v>56</v>
      </c>
      <c r="AC157" s="2">
        <f t="shared" si="34"/>
        <v>58</v>
      </c>
      <c r="AD157" s="2">
        <f t="shared" si="35"/>
        <v>38</v>
      </c>
      <c r="AE157" s="2">
        <f t="shared" si="36"/>
        <v>26</v>
      </c>
      <c r="AF157" s="2">
        <f t="shared" si="37"/>
        <v>31</v>
      </c>
      <c r="AG157" s="2">
        <f t="shared" si="38"/>
        <v>43</v>
      </c>
      <c r="AH157" s="2">
        <f t="shared" si="39"/>
        <v>43</v>
      </c>
      <c r="AI157" s="2">
        <f t="shared" si="40"/>
        <v>49</v>
      </c>
      <c r="AJ157" s="2">
        <f t="shared" si="41"/>
        <v>0</v>
      </c>
      <c r="AK157" s="2">
        <f t="shared" si="42"/>
        <v>0</v>
      </c>
      <c r="AL157" s="2">
        <f t="shared" si="43"/>
        <v>43</v>
      </c>
    </row>
    <row r="158" spans="1:38" ht="30" x14ac:dyDescent="0.25">
      <c r="A158" s="2">
        <v>157</v>
      </c>
      <c r="B158" s="2" t="s">
        <v>103</v>
      </c>
      <c r="C158" s="2" t="s">
        <v>1648</v>
      </c>
      <c r="D158" s="2" t="s">
        <v>1710</v>
      </c>
      <c r="E158" s="2" t="s">
        <v>77</v>
      </c>
      <c r="F158" s="2">
        <v>27</v>
      </c>
      <c r="G158" s="3" t="s">
        <v>34</v>
      </c>
      <c r="H158" s="3" t="s">
        <v>10</v>
      </c>
      <c r="I158" s="2">
        <v>12</v>
      </c>
      <c r="J158" s="2" t="s">
        <v>35</v>
      </c>
      <c r="K158" s="2" t="s">
        <v>35</v>
      </c>
      <c r="L158" s="2" t="s">
        <v>78</v>
      </c>
      <c r="M158" s="3" t="s">
        <v>38</v>
      </c>
      <c r="N158" s="2" t="s">
        <v>35</v>
      </c>
      <c r="O158" s="2" t="s">
        <v>79</v>
      </c>
      <c r="P158" s="2" t="s">
        <v>42</v>
      </c>
      <c r="Q158" s="2" t="s">
        <v>1711</v>
      </c>
      <c r="R158" s="2" t="s">
        <v>1712</v>
      </c>
      <c r="S158" s="2" t="s">
        <v>1713</v>
      </c>
      <c r="T158" s="2" t="s">
        <v>1714</v>
      </c>
      <c r="U158" s="2" t="s">
        <v>1715</v>
      </c>
      <c r="V158" s="2" t="s">
        <v>1716</v>
      </c>
      <c r="W158" s="2" t="s">
        <v>1717</v>
      </c>
      <c r="X158" s="2" t="s">
        <v>1718</v>
      </c>
      <c r="Y158" s="2" t="s">
        <v>1719</v>
      </c>
      <c r="AB158" s="2">
        <f t="shared" si="33"/>
        <v>25</v>
      </c>
      <c r="AC158" s="2">
        <f t="shared" si="34"/>
        <v>35</v>
      </c>
      <c r="AD158" s="2">
        <f t="shared" si="35"/>
        <v>64</v>
      </c>
      <c r="AE158" s="2">
        <f t="shared" si="36"/>
        <v>54</v>
      </c>
      <c r="AF158" s="2">
        <f t="shared" si="37"/>
        <v>46</v>
      </c>
      <c r="AG158" s="2">
        <f t="shared" si="38"/>
        <v>56</v>
      </c>
      <c r="AH158" s="2">
        <f t="shared" si="39"/>
        <v>35</v>
      </c>
      <c r="AI158" s="2">
        <f t="shared" si="40"/>
        <v>31</v>
      </c>
      <c r="AJ158" s="2">
        <f t="shared" si="41"/>
        <v>47</v>
      </c>
      <c r="AK158" s="2">
        <f t="shared" si="42"/>
        <v>0</v>
      </c>
      <c r="AL158" s="2">
        <f t="shared" si="43"/>
        <v>43.666666666666664</v>
      </c>
    </row>
    <row r="159" spans="1:38" ht="30" x14ac:dyDescent="0.25">
      <c r="A159" s="2">
        <v>158</v>
      </c>
      <c r="B159" s="2" t="s">
        <v>103</v>
      </c>
      <c r="C159" s="2" t="s">
        <v>1648</v>
      </c>
      <c r="D159" s="2" t="s">
        <v>1720</v>
      </c>
      <c r="E159" s="2" t="s">
        <v>77</v>
      </c>
      <c r="F159" s="2">
        <v>22</v>
      </c>
      <c r="G159" s="3" t="s">
        <v>34</v>
      </c>
      <c r="H159" s="3" t="s">
        <v>10</v>
      </c>
      <c r="I159" s="2">
        <v>12</v>
      </c>
      <c r="J159" s="2" t="s">
        <v>35</v>
      </c>
      <c r="K159" s="2" t="s">
        <v>35</v>
      </c>
      <c r="L159" s="2" t="s">
        <v>78</v>
      </c>
      <c r="M159" s="3" t="s">
        <v>38</v>
      </c>
      <c r="N159" s="2" t="s">
        <v>35</v>
      </c>
      <c r="O159" s="2" t="s">
        <v>79</v>
      </c>
      <c r="P159" s="2" t="s">
        <v>42</v>
      </c>
      <c r="Q159" s="2" t="s">
        <v>1721</v>
      </c>
      <c r="R159" s="2" t="s">
        <v>1722</v>
      </c>
      <c r="S159" s="2" t="s">
        <v>1723</v>
      </c>
      <c r="T159" s="2" t="s">
        <v>1724</v>
      </c>
      <c r="U159" s="2" t="s">
        <v>1725</v>
      </c>
      <c r="V159" s="2" t="s">
        <v>1726</v>
      </c>
      <c r="W159" s="2" t="s">
        <v>1727</v>
      </c>
      <c r="X159" s="2" t="s">
        <v>1728</v>
      </c>
      <c r="Y159" s="2" t="s">
        <v>1729</v>
      </c>
      <c r="AB159" s="2">
        <f t="shared" si="33"/>
        <v>47</v>
      </c>
      <c r="AC159" s="2">
        <f t="shared" si="34"/>
        <v>47</v>
      </c>
      <c r="AD159" s="2">
        <f t="shared" si="35"/>
        <v>54</v>
      </c>
      <c r="AE159" s="2">
        <f t="shared" si="36"/>
        <v>38</v>
      </c>
      <c r="AF159" s="2">
        <f t="shared" si="37"/>
        <v>32</v>
      </c>
      <c r="AG159" s="2">
        <f t="shared" si="38"/>
        <v>59</v>
      </c>
      <c r="AH159" s="2">
        <f t="shared" si="39"/>
        <v>73</v>
      </c>
      <c r="AI159" s="2">
        <f t="shared" si="40"/>
        <v>56</v>
      </c>
      <c r="AJ159" s="2">
        <f t="shared" si="41"/>
        <v>31</v>
      </c>
      <c r="AK159" s="2">
        <f t="shared" si="42"/>
        <v>0</v>
      </c>
      <c r="AL159" s="2">
        <f t="shared" si="43"/>
        <v>48.555555555555557</v>
      </c>
    </row>
    <row r="160" spans="1:38" ht="30" x14ac:dyDescent="0.25">
      <c r="A160" s="2">
        <v>159</v>
      </c>
      <c r="B160" s="2" t="s">
        <v>103</v>
      </c>
      <c r="C160" s="2" t="s">
        <v>1648</v>
      </c>
      <c r="D160" s="2" t="s">
        <v>1730</v>
      </c>
      <c r="E160" s="2" t="s">
        <v>77</v>
      </c>
      <c r="F160" s="2">
        <v>22</v>
      </c>
      <c r="G160" s="3" t="s">
        <v>34</v>
      </c>
      <c r="H160" s="3" t="s">
        <v>10</v>
      </c>
      <c r="I160" s="2">
        <v>12</v>
      </c>
      <c r="J160" s="2" t="s">
        <v>35</v>
      </c>
      <c r="K160" s="2" t="s">
        <v>35</v>
      </c>
      <c r="L160" s="2" t="s">
        <v>78</v>
      </c>
      <c r="M160" s="3" t="s">
        <v>38</v>
      </c>
      <c r="N160" s="2" t="s">
        <v>35</v>
      </c>
      <c r="O160" s="2" t="s">
        <v>79</v>
      </c>
      <c r="P160" s="2" t="s">
        <v>60</v>
      </c>
      <c r="Q160" s="2" t="s">
        <v>1731</v>
      </c>
      <c r="R160" s="2" t="s">
        <v>1732</v>
      </c>
      <c r="S160" s="2" t="s">
        <v>1733</v>
      </c>
      <c r="T160" s="2" t="s">
        <v>1734</v>
      </c>
      <c r="U160" s="2" t="s">
        <v>1735</v>
      </c>
      <c r="V160" s="2" t="s">
        <v>1736</v>
      </c>
      <c r="W160" s="2" t="s">
        <v>1737</v>
      </c>
      <c r="X160" s="2" t="s">
        <v>1738</v>
      </c>
      <c r="Y160" s="2" t="s">
        <v>1739</v>
      </c>
      <c r="Z160" s="2" t="s">
        <v>1740</v>
      </c>
      <c r="AB160" s="2">
        <f t="shared" si="33"/>
        <v>39</v>
      </c>
      <c r="AC160" s="2">
        <f t="shared" si="34"/>
        <v>32</v>
      </c>
      <c r="AD160" s="2">
        <f t="shared" si="35"/>
        <v>37</v>
      </c>
      <c r="AE160" s="2">
        <f t="shared" si="36"/>
        <v>36</v>
      </c>
      <c r="AF160" s="2">
        <f t="shared" si="37"/>
        <v>64</v>
      </c>
      <c r="AG160" s="2">
        <f t="shared" si="38"/>
        <v>47</v>
      </c>
      <c r="AH160" s="2">
        <f t="shared" si="39"/>
        <v>42</v>
      </c>
      <c r="AI160" s="2">
        <f t="shared" si="40"/>
        <v>44</v>
      </c>
      <c r="AJ160" s="2">
        <f t="shared" si="41"/>
        <v>34</v>
      </c>
      <c r="AK160" s="2">
        <f t="shared" si="42"/>
        <v>43</v>
      </c>
      <c r="AL160" s="2">
        <f t="shared" si="43"/>
        <v>41.8</v>
      </c>
    </row>
    <row r="161" spans="1:38" ht="30" x14ac:dyDescent="0.25">
      <c r="A161" s="2">
        <v>160</v>
      </c>
      <c r="B161" s="2" t="s">
        <v>103</v>
      </c>
      <c r="C161" s="2" t="s">
        <v>1648</v>
      </c>
      <c r="D161" s="2" t="s">
        <v>1741</v>
      </c>
      <c r="E161" s="2" t="s">
        <v>9</v>
      </c>
      <c r="F161" s="2">
        <v>29</v>
      </c>
      <c r="G161" s="3" t="s">
        <v>34</v>
      </c>
      <c r="H161" s="3" t="s">
        <v>10</v>
      </c>
      <c r="I161" s="2">
        <v>12</v>
      </c>
      <c r="J161" s="2" t="s">
        <v>35</v>
      </c>
      <c r="K161" s="2" t="s">
        <v>35</v>
      </c>
      <c r="L161" s="2" t="s">
        <v>78</v>
      </c>
      <c r="M161" s="3" t="s">
        <v>38</v>
      </c>
      <c r="N161" s="2" t="s">
        <v>35</v>
      </c>
      <c r="O161" s="2" t="s">
        <v>175</v>
      </c>
      <c r="P161" s="2" t="s">
        <v>14</v>
      </c>
      <c r="Q161" s="2" t="s">
        <v>1742</v>
      </c>
      <c r="R161" s="2" t="s">
        <v>1743</v>
      </c>
      <c r="S161" s="2" t="s">
        <v>1744</v>
      </c>
      <c r="T161" s="2" t="s">
        <v>1745</v>
      </c>
      <c r="U161" s="2" t="s">
        <v>1746</v>
      </c>
      <c r="V161" s="2" t="s">
        <v>1747</v>
      </c>
      <c r="W161" s="2" t="s">
        <v>1748</v>
      </c>
      <c r="X161" s="2" t="s">
        <v>1749</v>
      </c>
      <c r="Y161" s="2" t="s">
        <v>1750</v>
      </c>
      <c r="Z161" s="2" t="s">
        <v>1751</v>
      </c>
      <c r="AB161" s="2">
        <f t="shared" si="33"/>
        <v>57</v>
      </c>
      <c r="AC161" s="2">
        <f t="shared" si="34"/>
        <v>67</v>
      </c>
      <c r="AD161" s="2">
        <f t="shared" si="35"/>
        <v>36</v>
      </c>
      <c r="AE161" s="2">
        <f t="shared" si="36"/>
        <v>43</v>
      </c>
      <c r="AF161" s="2">
        <f t="shared" si="37"/>
        <v>46</v>
      </c>
      <c r="AG161" s="2">
        <f t="shared" si="38"/>
        <v>56</v>
      </c>
      <c r="AH161" s="2">
        <f t="shared" si="39"/>
        <v>38</v>
      </c>
      <c r="AI161" s="2">
        <f t="shared" si="40"/>
        <v>38</v>
      </c>
      <c r="AJ161" s="2">
        <f t="shared" si="41"/>
        <v>63</v>
      </c>
      <c r="AK161" s="2">
        <f t="shared" si="42"/>
        <v>57</v>
      </c>
      <c r="AL161" s="2">
        <f t="shared" si="43"/>
        <v>50.1</v>
      </c>
    </row>
    <row r="162" spans="1:38" ht="30" x14ac:dyDescent="0.25">
      <c r="A162" s="2">
        <v>161</v>
      </c>
      <c r="B162" s="2" t="s">
        <v>103</v>
      </c>
      <c r="C162" s="2" t="s">
        <v>1648</v>
      </c>
      <c r="D162" s="2" t="s">
        <v>1752</v>
      </c>
      <c r="E162" s="2" t="s">
        <v>9</v>
      </c>
      <c r="F162" s="2">
        <v>35</v>
      </c>
      <c r="G162" s="3" t="s">
        <v>34</v>
      </c>
      <c r="H162" s="3" t="s">
        <v>10</v>
      </c>
      <c r="I162" s="2">
        <v>12</v>
      </c>
      <c r="J162" s="2" t="s">
        <v>35</v>
      </c>
      <c r="K162" s="2" t="s">
        <v>35</v>
      </c>
      <c r="L162" s="2" t="s">
        <v>57</v>
      </c>
      <c r="M162" s="3" t="s">
        <v>38</v>
      </c>
      <c r="N162" s="2" t="s">
        <v>11</v>
      </c>
      <c r="O162" s="2" t="s">
        <v>175</v>
      </c>
      <c r="P162" s="2" t="s">
        <v>60</v>
      </c>
      <c r="Q162" s="2" t="s">
        <v>1753</v>
      </c>
      <c r="R162" s="2" t="s">
        <v>1754</v>
      </c>
      <c r="S162" s="2" t="s">
        <v>1755</v>
      </c>
      <c r="T162" s="2" t="s">
        <v>1756</v>
      </c>
      <c r="U162" s="2" t="s">
        <v>1757</v>
      </c>
      <c r="V162" s="2" t="s">
        <v>1758</v>
      </c>
      <c r="W162" s="2" t="s">
        <v>1759</v>
      </c>
      <c r="X162" s="2" t="s">
        <v>1760</v>
      </c>
      <c r="Y162" s="2" t="s">
        <v>1761</v>
      </c>
      <c r="Z162" s="2" t="s">
        <v>1762</v>
      </c>
      <c r="AB162" s="2">
        <f t="shared" si="33"/>
        <v>53</v>
      </c>
      <c r="AC162" s="2">
        <f t="shared" si="34"/>
        <v>61</v>
      </c>
      <c r="AD162" s="2">
        <f t="shared" si="35"/>
        <v>42</v>
      </c>
      <c r="AE162" s="2">
        <f t="shared" si="36"/>
        <v>37</v>
      </c>
      <c r="AF162" s="2">
        <f t="shared" si="37"/>
        <v>35</v>
      </c>
      <c r="AG162" s="2">
        <f t="shared" si="38"/>
        <v>53</v>
      </c>
      <c r="AH162" s="2">
        <f t="shared" si="39"/>
        <v>34</v>
      </c>
      <c r="AI162" s="2">
        <f t="shared" si="40"/>
        <v>23</v>
      </c>
      <c r="AJ162" s="2">
        <f t="shared" si="41"/>
        <v>47</v>
      </c>
      <c r="AK162" s="2">
        <f t="shared" si="42"/>
        <v>57</v>
      </c>
      <c r="AL162" s="2">
        <f t="shared" si="43"/>
        <v>44.2</v>
      </c>
    </row>
    <row r="163" spans="1:38" ht="30" x14ac:dyDescent="0.25">
      <c r="A163" s="2">
        <v>162</v>
      </c>
      <c r="B163" s="2" t="s">
        <v>103</v>
      </c>
      <c r="C163" s="2" t="s">
        <v>1648</v>
      </c>
      <c r="D163" s="2" t="s">
        <v>1763</v>
      </c>
      <c r="E163" s="2" t="s">
        <v>77</v>
      </c>
      <c r="F163" s="2">
        <v>30</v>
      </c>
      <c r="G163" s="3" t="s">
        <v>34</v>
      </c>
      <c r="H163" s="3" t="s">
        <v>10</v>
      </c>
      <c r="I163" s="2">
        <v>12</v>
      </c>
      <c r="J163" s="2" t="s">
        <v>231</v>
      </c>
      <c r="K163" s="2" t="s">
        <v>35</v>
      </c>
      <c r="L163" s="2" t="s">
        <v>308</v>
      </c>
      <c r="M163" s="3" t="s">
        <v>38</v>
      </c>
      <c r="N163" s="2" t="s">
        <v>35</v>
      </c>
      <c r="O163" s="2" t="s">
        <v>175</v>
      </c>
      <c r="P163" s="2" t="s">
        <v>42</v>
      </c>
      <c r="Q163" s="2" t="s">
        <v>1764</v>
      </c>
      <c r="R163" s="2" t="s">
        <v>1765</v>
      </c>
      <c r="S163" s="2" t="s">
        <v>1766</v>
      </c>
      <c r="T163" s="2" t="s">
        <v>1767</v>
      </c>
      <c r="U163" s="2" t="s">
        <v>1768</v>
      </c>
      <c r="V163" s="2" t="s">
        <v>1769</v>
      </c>
      <c r="W163" s="2" t="s">
        <v>1770</v>
      </c>
      <c r="X163" s="2" t="s">
        <v>1771</v>
      </c>
      <c r="Y163" s="2" t="s">
        <v>1772</v>
      </c>
      <c r="AB163" s="2">
        <f t="shared" si="33"/>
        <v>36</v>
      </c>
      <c r="AC163" s="2">
        <f t="shared" si="34"/>
        <v>48</v>
      </c>
      <c r="AD163" s="2">
        <f t="shared" si="35"/>
        <v>35</v>
      </c>
      <c r="AE163" s="2">
        <f t="shared" si="36"/>
        <v>43</v>
      </c>
      <c r="AF163" s="2">
        <f t="shared" si="37"/>
        <v>37</v>
      </c>
      <c r="AG163" s="2">
        <f t="shared" si="38"/>
        <v>31</v>
      </c>
      <c r="AH163" s="2">
        <f t="shared" si="39"/>
        <v>34</v>
      </c>
      <c r="AI163" s="2">
        <f t="shared" si="40"/>
        <v>48</v>
      </c>
      <c r="AJ163" s="2">
        <f t="shared" si="41"/>
        <v>35</v>
      </c>
      <c r="AK163" s="2">
        <f t="shared" si="42"/>
        <v>0</v>
      </c>
      <c r="AL163" s="2">
        <f t="shared" si="43"/>
        <v>38.555555555555557</v>
      </c>
    </row>
    <row r="164" spans="1:38" ht="30" x14ac:dyDescent="0.25">
      <c r="A164" s="2">
        <v>163</v>
      </c>
      <c r="B164" s="2" t="s">
        <v>103</v>
      </c>
      <c r="C164" s="2" t="s">
        <v>1648</v>
      </c>
      <c r="D164" s="2" t="s">
        <v>1773</v>
      </c>
      <c r="E164" s="2" t="s">
        <v>77</v>
      </c>
      <c r="F164" s="2">
        <v>25</v>
      </c>
      <c r="G164" s="3" t="s">
        <v>34</v>
      </c>
      <c r="H164" s="3" t="s">
        <v>10</v>
      </c>
      <c r="I164" s="2">
        <v>12</v>
      </c>
      <c r="J164" s="2" t="s">
        <v>231</v>
      </c>
      <c r="K164" s="2" t="s">
        <v>35</v>
      </c>
      <c r="L164" s="2" t="s">
        <v>308</v>
      </c>
      <c r="M164" s="3" t="s">
        <v>38</v>
      </c>
      <c r="N164" s="2" t="s">
        <v>35</v>
      </c>
      <c r="O164" s="2" t="s">
        <v>45</v>
      </c>
      <c r="P164" s="2" t="s">
        <v>60</v>
      </c>
      <c r="Q164" s="2" t="s">
        <v>1774</v>
      </c>
      <c r="R164" s="2" t="s">
        <v>1775</v>
      </c>
      <c r="S164" s="2" t="s">
        <v>1776</v>
      </c>
      <c r="T164" s="2" t="s">
        <v>1777</v>
      </c>
      <c r="U164" s="2" t="s">
        <v>1778</v>
      </c>
      <c r="V164" s="2" t="s">
        <v>1779</v>
      </c>
      <c r="W164" s="2" t="s">
        <v>1780</v>
      </c>
      <c r="X164" s="2" t="s">
        <v>1781</v>
      </c>
      <c r="Y164" s="2" t="s">
        <v>1782</v>
      </c>
      <c r="Z164" s="2" t="s">
        <v>1783</v>
      </c>
      <c r="AB164" s="2">
        <f t="shared" si="33"/>
        <v>56</v>
      </c>
      <c r="AC164" s="2">
        <f t="shared" si="34"/>
        <v>31</v>
      </c>
      <c r="AD164" s="2">
        <f t="shared" si="35"/>
        <v>37</v>
      </c>
      <c r="AE164" s="2">
        <f t="shared" si="36"/>
        <v>33</v>
      </c>
      <c r="AF164" s="2">
        <f t="shared" si="37"/>
        <v>38</v>
      </c>
      <c r="AG164" s="2">
        <f t="shared" si="38"/>
        <v>27</v>
      </c>
      <c r="AH164" s="2">
        <f t="shared" si="39"/>
        <v>34</v>
      </c>
      <c r="AI164" s="2">
        <f t="shared" si="40"/>
        <v>66</v>
      </c>
      <c r="AJ164" s="2">
        <f t="shared" si="41"/>
        <v>70</v>
      </c>
      <c r="AK164" s="2">
        <f t="shared" si="42"/>
        <v>51</v>
      </c>
      <c r="AL164" s="2">
        <f t="shared" si="43"/>
        <v>44.3</v>
      </c>
    </row>
    <row r="165" spans="1:38" ht="30" x14ac:dyDescent="0.25">
      <c r="A165" s="2">
        <v>164</v>
      </c>
      <c r="B165" s="2" t="s">
        <v>103</v>
      </c>
      <c r="C165" s="2" t="s">
        <v>1648</v>
      </c>
      <c r="D165" s="2" t="s">
        <v>1784</v>
      </c>
      <c r="E165" s="2" t="s">
        <v>9</v>
      </c>
      <c r="F165" s="2">
        <v>30</v>
      </c>
      <c r="G165" s="3" t="s">
        <v>34</v>
      </c>
      <c r="H165" s="3" t="s">
        <v>10</v>
      </c>
      <c r="I165" s="2">
        <v>12</v>
      </c>
      <c r="J165" s="2" t="s">
        <v>35</v>
      </c>
      <c r="K165" s="2" t="s">
        <v>35</v>
      </c>
      <c r="L165" s="2" t="s">
        <v>57</v>
      </c>
      <c r="M165" s="3" t="s">
        <v>38</v>
      </c>
      <c r="N165" s="2" t="s">
        <v>35</v>
      </c>
      <c r="O165" s="2" t="s">
        <v>140</v>
      </c>
      <c r="P165" s="2" t="s">
        <v>60</v>
      </c>
      <c r="Q165" s="2" t="s">
        <v>1785</v>
      </c>
      <c r="R165" s="2" t="s">
        <v>1786</v>
      </c>
      <c r="S165" s="2" t="s">
        <v>1787</v>
      </c>
      <c r="T165" s="2" t="s">
        <v>1788</v>
      </c>
      <c r="U165" s="2" t="s">
        <v>1789</v>
      </c>
      <c r="V165" s="2" t="s">
        <v>1790</v>
      </c>
      <c r="W165" s="2" t="s">
        <v>1791</v>
      </c>
      <c r="X165" s="2" t="s">
        <v>1792</v>
      </c>
      <c r="Y165" s="2" t="s">
        <v>1793</v>
      </c>
      <c r="Z165" s="2" t="s">
        <v>1794</v>
      </c>
      <c r="AB165" s="2">
        <f t="shared" si="33"/>
        <v>51</v>
      </c>
      <c r="AC165" s="2">
        <f t="shared" si="34"/>
        <v>45</v>
      </c>
      <c r="AD165" s="2">
        <f t="shared" si="35"/>
        <v>44</v>
      </c>
      <c r="AE165" s="2">
        <f t="shared" si="36"/>
        <v>50</v>
      </c>
      <c r="AF165" s="2">
        <f t="shared" si="37"/>
        <v>30</v>
      </c>
      <c r="AG165" s="2">
        <f t="shared" si="38"/>
        <v>32</v>
      </c>
      <c r="AH165" s="2">
        <f t="shared" si="39"/>
        <v>54</v>
      </c>
      <c r="AI165" s="2">
        <f t="shared" si="40"/>
        <v>20</v>
      </c>
      <c r="AJ165" s="2">
        <f t="shared" si="41"/>
        <v>45</v>
      </c>
      <c r="AK165" s="2">
        <f t="shared" si="42"/>
        <v>53</v>
      </c>
      <c r="AL165" s="2">
        <f t="shared" si="43"/>
        <v>42.4</v>
      </c>
    </row>
    <row r="166" spans="1:38" x14ac:dyDescent="0.25">
      <c r="A166" s="2">
        <v>165</v>
      </c>
      <c r="B166" s="2" t="s">
        <v>103</v>
      </c>
      <c r="C166" s="2" t="s">
        <v>1648</v>
      </c>
      <c r="D166" s="2" t="s">
        <v>1795</v>
      </c>
      <c r="E166" s="2" t="s">
        <v>77</v>
      </c>
      <c r="F166" s="2">
        <v>28</v>
      </c>
      <c r="G166" s="3" t="s">
        <v>34</v>
      </c>
      <c r="H166" s="3" t="s">
        <v>10</v>
      </c>
      <c r="I166" s="2">
        <v>10</v>
      </c>
      <c r="J166" s="2" t="s">
        <v>35</v>
      </c>
      <c r="K166" s="2" t="s">
        <v>35</v>
      </c>
      <c r="L166" s="2" t="s">
        <v>78</v>
      </c>
      <c r="M166" s="3" t="s">
        <v>38</v>
      </c>
      <c r="N166" s="2" t="s">
        <v>35</v>
      </c>
      <c r="O166" s="2" t="s">
        <v>45</v>
      </c>
      <c r="P166" s="2" t="s">
        <v>42</v>
      </c>
      <c r="Q166" s="2" t="s">
        <v>1796</v>
      </c>
      <c r="R166" s="2" t="s">
        <v>1797</v>
      </c>
      <c r="S166" s="2" t="s">
        <v>1798</v>
      </c>
      <c r="T166" s="2" t="s">
        <v>1799</v>
      </c>
      <c r="U166" s="2" t="s">
        <v>1800</v>
      </c>
      <c r="V166" s="2" t="s">
        <v>1801</v>
      </c>
      <c r="W166" s="2" t="s">
        <v>1802</v>
      </c>
      <c r="X166" s="2" t="s">
        <v>1803</v>
      </c>
      <c r="Y166" s="2" t="s">
        <v>1804</v>
      </c>
      <c r="Z166" s="2" t="s">
        <v>1805</v>
      </c>
      <c r="AB166" s="2">
        <f t="shared" si="33"/>
        <v>24</v>
      </c>
      <c r="AC166" s="2">
        <f t="shared" si="34"/>
        <v>28</v>
      </c>
      <c r="AD166" s="2">
        <f t="shared" si="35"/>
        <v>32</v>
      </c>
      <c r="AE166" s="2">
        <f t="shared" si="36"/>
        <v>20</v>
      </c>
      <c r="AF166" s="2">
        <f t="shared" si="37"/>
        <v>14</v>
      </c>
      <c r="AG166" s="2">
        <f t="shared" si="38"/>
        <v>48</v>
      </c>
      <c r="AH166" s="2">
        <f t="shared" si="39"/>
        <v>32</v>
      </c>
      <c r="AI166" s="2">
        <f t="shared" si="40"/>
        <v>24</v>
      </c>
      <c r="AJ166" s="2">
        <f t="shared" si="41"/>
        <v>24</v>
      </c>
      <c r="AK166" s="2">
        <f t="shared" si="42"/>
        <v>27</v>
      </c>
      <c r="AL166" s="2">
        <f t="shared" si="43"/>
        <v>27.3</v>
      </c>
    </row>
    <row r="167" spans="1:38" ht="30" x14ac:dyDescent="0.25">
      <c r="A167" s="2">
        <v>166</v>
      </c>
      <c r="B167" s="2" t="s">
        <v>103</v>
      </c>
      <c r="C167" s="2" t="s">
        <v>1648</v>
      </c>
      <c r="D167" s="2" t="s">
        <v>1806</v>
      </c>
      <c r="E167" s="2" t="s">
        <v>77</v>
      </c>
      <c r="F167" s="2">
        <v>28</v>
      </c>
      <c r="G167" s="3" t="s">
        <v>34</v>
      </c>
      <c r="H167" s="3" t="s">
        <v>10</v>
      </c>
      <c r="I167" s="2">
        <v>12</v>
      </c>
      <c r="J167" s="2" t="s">
        <v>231</v>
      </c>
      <c r="K167" s="2" t="s">
        <v>35</v>
      </c>
      <c r="L167" s="2" t="s">
        <v>78</v>
      </c>
      <c r="M167" s="2" t="s">
        <v>38</v>
      </c>
      <c r="N167" s="2" t="s">
        <v>11</v>
      </c>
      <c r="O167" s="2" t="s">
        <v>140</v>
      </c>
      <c r="P167" s="2" t="s">
        <v>14</v>
      </c>
      <c r="Q167" s="2" t="s">
        <v>1807</v>
      </c>
      <c r="R167" s="2" t="s">
        <v>1808</v>
      </c>
      <c r="S167" s="2" t="s">
        <v>1809</v>
      </c>
      <c r="T167" s="2" t="s">
        <v>1810</v>
      </c>
      <c r="U167" s="2" t="s">
        <v>1811</v>
      </c>
      <c r="V167" s="2" t="s">
        <v>1812</v>
      </c>
      <c r="W167" s="2" t="s">
        <v>1813</v>
      </c>
      <c r="X167" s="2" t="s">
        <v>1814</v>
      </c>
      <c r="Y167" s="2" t="s">
        <v>1815</v>
      </c>
      <c r="Z167" s="2" t="s">
        <v>1816</v>
      </c>
      <c r="AB167" s="2">
        <f t="shared" si="33"/>
        <v>63</v>
      </c>
      <c r="AC167" s="2">
        <f t="shared" si="34"/>
        <v>38</v>
      </c>
      <c r="AD167" s="2">
        <f t="shared" si="35"/>
        <v>30</v>
      </c>
      <c r="AE167" s="2">
        <f t="shared" si="36"/>
        <v>48</v>
      </c>
      <c r="AF167" s="2">
        <f t="shared" si="37"/>
        <v>54</v>
      </c>
      <c r="AG167" s="2">
        <f t="shared" si="38"/>
        <v>34</v>
      </c>
      <c r="AH167" s="2">
        <f t="shared" si="39"/>
        <v>28</v>
      </c>
      <c r="AI167" s="2">
        <f t="shared" si="40"/>
        <v>37</v>
      </c>
      <c r="AJ167" s="2">
        <f t="shared" si="41"/>
        <v>20</v>
      </c>
      <c r="AK167" s="2">
        <f t="shared" si="42"/>
        <v>23</v>
      </c>
      <c r="AL167" s="2">
        <f t="shared" si="43"/>
        <v>37.5</v>
      </c>
    </row>
    <row r="168" spans="1:38" ht="30" x14ac:dyDescent="0.25">
      <c r="A168" s="2">
        <v>167</v>
      </c>
      <c r="B168" s="2" t="s">
        <v>103</v>
      </c>
      <c r="C168" s="2" t="s">
        <v>1648</v>
      </c>
      <c r="D168" s="2" t="s">
        <v>1817</v>
      </c>
      <c r="E168" s="2" t="s">
        <v>9</v>
      </c>
      <c r="F168" s="2">
        <v>30</v>
      </c>
      <c r="G168" s="3" t="s">
        <v>34</v>
      </c>
      <c r="H168" s="3" t="s">
        <v>10</v>
      </c>
      <c r="I168" s="2">
        <v>12</v>
      </c>
      <c r="J168" s="2" t="s">
        <v>35</v>
      </c>
      <c r="K168" s="2" t="s">
        <v>35</v>
      </c>
      <c r="L168" s="2" t="s">
        <v>57</v>
      </c>
      <c r="M168" s="2" t="s">
        <v>12</v>
      </c>
      <c r="N168" s="2" t="s">
        <v>35</v>
      </c>
      <c r="O168" s="2" t="s">
        <v>175</v>
      </c>
      <c r="P168" s="2" t="s">
        <v>14</v>
      </c>
      <c r="Q168" s="2" t="s">
        <v>1818</v>
      </c>
      <c r="R168" s="2" t="s">
        <v>1819</v>
      </c>
      <c r="S168" s="2" t="s">
        <v>1820</v>
      </c>
      <c r="T168" s="2" t="s">
        <v>1821</v>
      </c>
      <c r="U168" s="2" t="s">
        <v>1822</v>
      </c>
      <c r="V168" s="2" t="s">
        <v>1823</v>
      </c>
      <c r="W168" s="2" t="s">
        <v>1824</v>
      </c>
      <c r="X168" s="2" t="s">
        <v>1825</v>
      </c>
      <c r="Y168" s="2" t="s">
        <v>1826</v>
      </c>
      <c r="Z168" s="2" t="s">
        <v>1827</v>
      </c>
      <c r="AB168" s="2">
        <f t="shared" si="33"/>
        <v>64</v>
      </c>
      <c r="AC168" s="2">
        <f t="shared" si="34"/>
        <v>39</v>
      </c>
      <c r="AD168" s="2">
        <f t="shared" si="35"/>
        <v>39</v>
      </c>
      <c r="AE168" s="2">
        <f t="shared" si="36"/>
        <v>42</v>
      </c>
      <c r="AF168" s="2">
        <f t="shared" si="37"/>
        <v>62</v>
      </c>
      <c r="AG168" s="2">
        <f t="shared" si="38"/>
        <v>67</v>
      </c>
      <c r="AH168" s="2">
        <f t="shared" si="39"/>
        <v>55</v>
      </c>
      <c r="AI168" s="2">
        <f t="shared" si="40"/>
        <v>45</v>
      </c>
      <c r="AJ168" s="2">
        <f t="shared" si="41"/>
        <v>59</v>
      </c>
      <c r="AK168" s="2">
        <f t="shared" si="42"/>
        <v>35</v>
      </c>
      <c r="AL168" s="2">
        <f t="shared" si="43"/>
        <v>50.7</v>
      </c>
    </row>
    <row r="169" spans="1:38" x14ac:dyDescent="0.25">
      <c r="A169" s="2">
        <v>168</v>
      </c>
      <c r="B169" s="2" t="s">
        <v>103</v>
      </c>
      <c r="C169" s="2" t="s">
        <v>1648</v>
      </c>
      <c r="D169" s="2" t="s">
        <v>1828</v>
      </c>
      <c r="E169" s="2" t="s">
        <v>77</v>
      </c>
      <c r="F169" s="2">
        <v>37</v>
      </c>
      <c r="G169" s="3" t="s">
        <v>34</v>
      </c>
      <c r="H169" s="3" t="s">
        <v>10</v>
      </c>
      <c r="I169" s="2">
        <v>12</v>
      </c>
      <c r="J169" s="2" t="s">
        <v>35</v>
      </c>
      <c r="K169" s="2" t="s">
        <v>35</v>
      </c>
      <c r="L169" s="2" t="s">
        <v>78</v>
      </c>
      <c r="M169" s="2" t="s">
        <v>899</v>
      </c>
      <c r="N169" s="2" t="s">
        <v>35</v>
      </c>
      <c r="O169" s="2" t="s">
        <v>45</v>
      </c>
      <c r="P169" s="2" t="s">
        <v>14</v>
      </c>
      <c r="Q169" s="2" t="s">
        <v>1829</v>
      </c>
      <c r="R169" s="2" t="s">
        <v>1830</v>
      </c>
      <c r="AB169" s="2">
        <f t="shared" si="33"/>
        <v>42</v>
      </c>
      <c r="AC169" s="2">
        <f t="shared" si="34"/>
        <v>34</v>
      </c>
      <c r="AD169" s="2">
        <f t="shared" si="35"/>
        <v>0</v>
      </c>
      <c r="AE169" s="2">
        <f t="shared" si="36"/>
        <v>0</v>
      </c>
      <c r="AF169" s="2">
        <f t="shared" si="37"/>
        <v>0</v>
      </c>
      <c r="AG169" s="2">
        <f t="shared" si="38"/>
        <v>0</v>
      </c>
      <c r="AH169" s="2">
        <f t="shared" si="39"/>
        <v>0</v>
      </c>
      <c r="AI169" s="2">
        <f t="shared" si="40"/>
        <v>0</v>
      </c>
      <c r="AJ169" s="2">
        <f t="shared" si="41"/>
        <v>0</v>
      </c>
      <c r="AK169" s="2">
        <f t="shared" si="42"/>
        <v>0</v>
      </c>
      <c r="AL169" s="2">
        <f t="shared" si="43"/>
        <v>38</v>
      </c>
    </row>
    <row r="170" spans="1:38" ht="30" x14ac:dyDescent="0.25">
      <c r="A170" s="2">
        <v>169</v>
      </c>
      <c r="B170" s="2" t="s">
        <v>1831</v>
      </c>
      <c r="C170" s="2" t="s">
        <v>364</v>
      </c>
      <c r="D170" s="2" t="s">
        <v>1832</v>
      </c>
      <c r="E170" s="2" t="s">
        <v>77</v>
      </c>
      <c r="F170" s="2">
        <v>22</v>
      </c>
      <c r="G170" s="3" t="s">
        <v>34</v>
      </c>
      <c r="H170" s="3" t="s">
        <v>10</v>
      </c>
      <c r="I170" s="2">
        <v>8</v>
      </c>
      <c r="J170" s="2" t="s">
        <v>35</v>
      </c>
      <c r="K170" s="2" t="s">
        <v>35</v>
      </c>
      <c r="L170" s="2" t="s">
        <v>78</v>
      </c>
      <c r="M170" s="2" t="s">
        <v>163</v>
      </c>
      <c r="N170" s="2" t="s">
        <v>11</v>
      </c>
      <c r="O170" s="2" t="s">
        <v>1833</v>
      </c>
      <c r="P170" s="2" t="s">
        <v>14</v>
      </c>
      <c r="Q170" s="2" t="s">
        <v>1834</v>
      </c>
      <c r="R170" s="2" t="s">
        <v>1835</v>
      </c>
      <c r="S170" s="2" t="s">
        <v>1836</v>
      </c>
      <c r="T170" s="2" t="s">
        <v>1837</v>
      </c>
      <c r="U170" s="2" t="s">
        <v>1838</v>
      </c>
      <c r="V170" s="2" t="s">
        <v>1839</v>
      </c>
      <c r="W170" s="2" t="s">
        <v>1840</v>
      </c>
      <c r="X170" s="2" t="s">
        <v>1841</v>
      </c>
      <c r="Y170" s="2" t="s">
        <v>1842</v>
      </c>
      <c r="Z170" s="2" t="s">
        <v>1843</v>
      </c>
      <c r="AB170" s="2">
        <f t="shared" si="33"/>
        <v>24</v>
      </c>
      <c r="AC170" s="2">
        <f t="shared" si="34"/>
        <v>22</v>
      </c>
      <c r="AD170" s="2">
        <f t="shared" si="35"/>
        <v>29</v>
      </c>
      <c r="AE170" s="2">
        <f t="shared" si="36"/>
        <v>31</v>
      </c>
      <c r="AF170" s="2">
        <f t="shared" si="37"/>
        <v>41</v>
      </c>
      <c r="AG170" s="2">
        <f t="shared" si="38"/>
        <v>40</v>
      </c>
      <c r="AH170" s="2">
        <f t="shared" si="39"/>
        <v>44</v>
      </c>
      <c r="AI170" s="2">
        <f t="shared" si="40"/>
        <v>41</v>
      </c>
      <c r="AJ170" s="2">
        <f t="shared" si="41"/>
        <v>36</v>
      </c>
      <c r="AK170" s="2">
        <f t="shared" si="42"/>
        <v>36</v>
      </c>
      <c r="AL170" s="2">
        <f t="shared" si="43"/>
        <v>34.4</v>
      </c>
    </row>
    <row r="171" spans="1:38" ht="30" x14ac:dyDescent="0.25">
      <c r="A171" s="2">
        <v>170</v>
      </c>
      <c r="B171" s="2" t="s">
        <v>1831</v>
      </c>
      <c r="C171" s="2" t="s">
        <v>364</v>
      </c>
      <c r="D171" s="2" t="s">
        <v>1844</v>
      </c>
      <c r="E171" s="2" t="s">
        <v>9</v>
      </c>
      <c r="F171" s="2">
        <v>33</v>
      </c>
      <c r="G171" s="3" t="s">
        <v>34</v>
      </c>
      <c r="H171" s="3" t="s">
        <v>10</v>
      </c>
      <c r="I171" s="2">
        <v>12</v>
      </c>
      <c r="J171" s="2" t="s">
        <v>35</v>
      </c>
      <c r="K171" s="2" t="s">
        <v>35</v>
      </c>
      <c r="L171" s="2" t="s">
        <v>78</v>
      </c>
      <c r="M171" s="2" t="s">
        <v>38</v>
      </c>
      <c r="N171" s="2" t="s">
        <v>11</v>
      </c>
      <c r="O171" s="2" t="s">
        <v>1833</v>
      </c>
      <c r="P171" s="2" t="s">
        <v>14</v>
      </c>
      <c r="Q171" s="2" t="s">
        <v>1845</v>
      </c>
      <c r="R171" s="2" t="s">
        <v>1846</v>
      </c>
      <c r="S171" s="2" t="s">
        <v>1847</v>
      </c>
      <c r="T171" s="2" t="s">
        <v>1848</v>
      </c>
      <c r="U171" s="2" t="s">
        <v>1849</v>
      </c>
      <c r="V171" s="2" t="s">
        <v>1850</v>
      </c>
      <c r="W171" s="2" t="s">
        <v>1851</v>
      </c>
      <c r="X171" s="2" t="s">
        <v>1852</v>
      </c>
      <c r="Y171" s="2" t="s">
        <v>1853</v>
      </c>
      <c r="Z171" s="2" t="s">
        <v>1854</v>
      </c>
      <c r="AB171" s="2">
        <f t="shared" si="33"/>
        <v>40</v>
      </c>
      <c r="AC171" s="2">
        <f t="shared" si="34"/>
        <v>47</v>
      </c>
      <c r="AD171" s="2">
        <f t="shared" si="35"/>
        <v>18</v>
      </c>
      <c r="AE171" s="2">
        <f t="shared" si="36"/>
        <v>30</v>
      </c>
      <c r="AF171" s="2">
        <f t="shared" si="37"/>
        <v>34</v>
      </c>
      <c r="AG171" s="2">
        <f t="shared" si="38"/>
        <v>37</v>
      </c>
      <c r="AH171" s="2">
        <f t="shared" si="39"/>
        <v>44</v>
      </c>
      <c r="AI171" s="2">
        <f t="shared" si="40"/>
        <v>37</v>
      </c>
      <c r="AJ171" s="2">
        <f t="shared" si="41"/>
        <v>67</v>
      </c>
      <c r="AK171" s="2">
        <f t="shared" si="42"/>
        <v>70</v>
      </c>
      <c r="AL171" s="2">
        <f t="shared" si="43"/>
        <v>42.4</v>
      </c>
    </row>
    <row r="172" spans="1:38" ht="30" x14ac:dyDescent="0.25">
      <c r="A172" s="2">
        <v>171</v>
      </c>
      <c r="B172" s="2" t="s">
        <v>1831</v>
      </c>
      <c r="C172" s="2" t="s">
        <v>364</v>
      </c>
      <c r="D172" s="2" t="s">
        <v>1855</v>
      </c>
      <c r="E172" s="2" t="s">
        <v>77</v>
      </c>
      <c r="F172" s="2">
        <v>40</v>
      </c>
      <c r="G172" s="3" t="s">
        <v>34</v>
      </c>
      <c r="H172" s="3" t="s">
        <v>10</v>
      </c>
      <c r="I172" s="2">
        <v>8</v>
      </c>
      <c r="J172" s="2" t="s">
        <v>35</v>
      </c>
      <c r="K172" s="2" t="s">
        <v>11</v>
      </c>
      <c r="L172" s="2" t="s">
        <v>78</v>
      </c>
      <c r="M172" s="2" t="s">
        <v>163</v>
      </c>
      <c r="N172" s="2" t="s">
        <v>11</v>
      </c>
      <c r="O172" s="2" t="s">
        <v>1833</v>
      </c>
      <c r="P172" s="2" t="s">
        <v>14</v>
      </c>
      <c r="Q172" s="2" t="s">
        <v>1856</v>
      </c>
      <c r="R172" s="2" t="s">
        <v>1857</v>
      </c>
      <c r="S172" s="2" t="s">
        <v>1858</v>
      </c>
      <c r="T172" s="2" t="s">
        <v>1859</v>
      </c>
      <c r="U172" s="2" t="s">
        <v>1860</v>
      </c>
      <c r="V172" s="2" t="s">
        <v>1861</v>
      </c>
      <c r="W172" s="2" t="s">
        <v>1862</v>
      </c>
      <c r="AB172" s="2">
        <f t="shared" si="33"/>
        <v>28</v>
      </c>
      <c r="AC172" s="2">
        <f t="shared" si="34"/>
        <v>28</v>
      </c>
      <c r="AD172" s="2">
        <f t="shared" si="35"/>
        <v>18</v>
      </c>
      <c r="AE172" s="2">
        <f t="shared" si="36"/>
        <v>27</v>
      </c>
      <c r="AF172" s="2">
        <f t="shared" si="37"/>
        <v>46</v>
      </c>
      <c r="AG172" s="2">
        <f t="shared" si="38"/>
        <v>42</v>
      </c>
      <c r="AH172" s="2">
        <f t="shared" si="39"/>
        <v>51</v>
      </c>
      <c r="AI172" s="2">
        <f t="shared" si="40"/>
        <v>0</v>
      </c>
      <c r="AJ172" s="2">
        <f t="shared" si="41"/>
        <v>0</v>
      </c>
      <c r="AK172" s="2">
        <f t="shared" si="42"/>
        <v>0</v>
      </c>
      <c r="AL172" s="2">
        <f t="shared" si="43"/>
        <v>34.285714285714285</v>
      </c>
    </row>
    <row r="173" spans="1:38" ht="30" x14ac:dyDescent="0.25">
      <c r="A173" s="2">
        <v>172</v>
      </c>
      <c r="B173" s="2" t="s">
        <v>1831</v>
      </c>
      <c r="C173" s="2" t="s">
        <v>364</v>
      </c>
      <c r="D173" s="2" t="s">
        <v>1863</v>
      </c>
      <c r="E173" s="2" t="s">
        <v>77</v>
      </c>
      <c r="F173" s="2">
        <v>38</v>
      </c>
      <c r="G173" s="3" t="s">
        <v>34</v>
      </c>
      <c r="H173" s="3" t="s">
        <v>10</v>
      </c>
      <c r="I173" s="2">
        <v>12</v>
      </c>
      <c r="J173" s="2" t="s">
        <v>35</v>
      </c>
      <c r="K173" s="2" t="s">
        <v>35</v>
      </c>
      <c r="L173" s="2" t="s">
        <v>78</v>
      </c>
      <c r="M173" s="2" t="s">
        <v>38</v>
      </c>
      <c r="N173" s="2" t="s">
        <v>11</v>
      </c>
      <c r="O173" s="2" t="s">
        <v>1833</v>
      </c>
      <c r="P173" s="2" t="s">
        <v>14</v>
      </c>
      <c r="Q173" s="2" t="s">
        <v>1864</v>
      </c>
      <c r="R173" s="2" t="s">
        <v>1865</v>
      </c>
      <c r="S173" s="2" t="s">
        <v>1866</v>
      </c>
      <c r="T173" s="2" t="s">
        <v>1867</v>
      </c>
      <c r="U173" s="2" t="s">
        <v>1868</v>
      </c>
      <c r="V173" s="2" t="s">
        <v>1869</v>
      </c>
      <c r="W173" s="2" t="s">
        <v>1903</v>
      </c>
      <c r="AB173" s="2">
        <f t="shared" si="33"/>
        <v>34</v>
      </c>
      <c r="AC173" s="2">
        <f t="shared" si="34"/>
        <v>18</v>
      </c>
      <c r="AD173" s="2">
        <f t="shared" si="35"/>
        <v>37</v>
      </c>
      <c r="AE173" s="2">
        <f t="shared" si="36"/>
        <v>33</v>
      </c>
      <c r="AF173" s="2">
        <f t="shared" si="37"/>
        <v>51</v>
      </c>
      <c r="AG173" s="2">
        <f t="shared" si="38"/>
        <v>37</v>
      </c>
      <c r="AH173" s="2">
        <f t="shared" si="39"/>
        <v>87</v>
      </c>
      <c r="AI173" s="2">
        <f t="shared" si="40"/>
        <v>0</v>
      </c>
      <c r="AJ173" s="2">
        <f t="shared" si="41"/>
        <v>0</v>
      </c>
      <c r="AK173" s="2">
        <f t="shared" si="42"/>
        <v>0</v>
      </c>
      <c r="AL173" s="2">
        <f t="shared" si="43"/>
        <v>42.428571428571431</v>
      </c>
    </row>
    <row r="174" spans="1:38" ht="30" x14ac:dyDescent="0.25">
      <c r="A174" s="2">
        <v>173</v>
      </c>
      <c r="B174" s="2" t="s">
        <v>1831</v>
      </c>
      <c r="C174" s="2" t="s">
        <v>364</v>
      </c>
      <c r="D174" s="2" t="s">
        <v>1870</v>
      </c>
      <c r="E174" s="2" t="s">
        <v>77</v>
      </c>
      <c r="F174" s="2">
        <v>34</v>
      </c>
      <c r="G174" s="3" t="s">
        <v>34</v>
      </c>
      <c r="H174" s="3" t="s">
        <v>10</v>
      </c>
      <c r="I174" s="2">
        <v>10</v>
      </c>
      <c r="J174" s="2" t="s">
        <v>35</v>
      </c>
      <c r="K174" s="2" t="s">
        <v>35</v>
      </c>
      <c r="L174" s="2" t="s">
        <v>78</v>
      </c>
      <c r="M174" s="2" t="s">
        <v>38</v>
      </c>
      <c r="N174" s="2" t="s">
        <v>11</v>
      </c>
      <c r="O174" s="2" t="s">
        <v>175</v>
      </c>
      <c r="P174" s="2" t="s">
        <v>14</v>
      </c>
      <c r="Q174" s="2" t="s">
        <v>1871</v>
      </c>
      <c r="R174" s="2" t="s">
        <v>1872</v>
      </c>
      <c r="S174" s="2" t="s">
        <v>1873</v>
      </c>
      <c r="T174" s="2" t="s">
        <v>1874</v>
      </c>
      <c r="U174" s="2" t="s">
        <v>1875</v>
      </c>
      <c r="V174" s="2" t="s">
        <v>1876</v>
      </c>
      <c r="W174" s="2" t="s">
        <v>1877</v>
      </c>
      <c r="X174" s="2" t="s">
        <v>1878</v>
      </c>
      <c r="Y174" s="2" t="s">
        <v>1879</v>
      </c>
      <c r="Z174" s="2" t="s">
        <v>1880</v>
      </c>
      <c r="AB174" s="2">
        <f t="shared" si="33"/>
        <v>37</v>
      </c>
      <c r="AC174" s="2">
        <f t="shared" si="34"/>
        <v>38</v>
      </c>
      <c r="AD174" s="2">
        <f t="shared" si="35"/>
        <v>39</v>
      </c>
      <c r="AE174" s="2">
        <f t="shared" si="36"/>
        <v>56</v>
      </c>
      <c r="AF174" s="2">
        <f t="shared" si="37"/>
        <v>25</v>
      </c>
      <c r="AG174" s="2">
        <f t="shared" si="38"/>
        <v>47</v>
      </c>
      <c r="AH174" s="2">
        <f t="shared" si="39"/>
        <v>22</v>
      </c>
      <c r="AI174" s="2">
        <f t="shared" si="40"/>
        <v>25</v>
      </c>
      <c r="AJ174" s="2">
        <f t="shared" si="41"/>
        <v>28</v>
      </c>
      <c r="AK174" s="2">
        <f t="shared" si="42"/>
        <v>29</v>
      </c>
      <c r="AL174" s="2">
        <f t="shared" si="43"/>
        <v>34.6</v>
      </c>
    </row>
    <row r="175" spans="1:38" ht="30" x14ac:dyDescent="0.25">
      <c r="A175" s="2">
        <v>174</v>
      </c>
      <c r="B175" s="2" t="s">
        <v>1831</v>
      </c>
      <c r="C175" s="2" t="s">
        <v>364</v>
      </c>
      <c r="D175" s="2" t="s">
        <v>1881</v>
      </c>
      <c r="E175" s="2" t="s">
        <v>77</v>
      </c>
      <c r="F175" s="2">
        <v>33</v>
      </c>
      <c r="G175" s="3" t="s">
        <v>34</v>
      </c>
      <c r="H175" s="3" t="s">
        <v>10</v>
      </c>
      <c r="I175" s="2">
        <v>10</v>
      </c>
      <c r="J175" s="2" t="s">
        <v>35</v>
      </c>
      <c r="K175" s="2" t="s">
        <v>35</v>
      </c>
      <c r="L175" s="2" t="s">
        <v>78</v>
      </c>
      <c r="M175" s="2" t="s">
        <v>163</v>
      </c>
      <c r="N175" s="2" t="s">
        <v>11</v>
      </c>
      <c r="O175" s="2" t="s">
        <v>1833</v>
      </c>
      <c r="P175" s="2" t="s">
        <v>14</v>
      </c>
      <c r="Q175" s="2" t="s">
        <v>1882</v>
      </c>
      <c r="R175" s="2" t="s">
        <v>1883</v>
      </c>
      <c r="S175" s="2" t="s">
        <v>1884</v>
      </c>
      <c r="T175" s="2" t="s">
        <v>1885</v>
      </c>
      <c r="U175" s="2" t="s">
        <v>1886</v>
      </c>
      <c r="V175" s="2" t="s">
        <v>1887</v>
      </c>
      <c r="W175" s="2" t="s">
        <v>1888</v>
      </c>
      <c r="X175" s="2" t="s">
        <v>1889</v>
      </c>
      <c r="Y175" s="2" t="s">
        <v>1890</v>
      </c>
      <c r="Z175" s="2" t="s">
        <v>1891</v>
      </c>
      <c r="AB175" s="2">
        <f t="shared" si="33"/>
        <v>50</v>
      </c>
      <c r="AC175" s="2">
        <f t="shared" si="34"/>
        <v>77</v>
      </c>
      <c r="AD175" s="2">
        <f t="shared" si="35"/>
        <v>25</v>
      </c>
      <c r="AE175" s="2">
        <f t="shared" si="36"/>
        <v>44</v>
      </c>
      <c r="AF175" s="2">
        <f t="shared" si="37"/>
        <v>42</v>
      </c>
      <c r="AG175" s="2">
        <f t="shared" si="38"/>
        <v>39</v>
      </c>
      <c r="AH175" s="2">
        <f t="shared" si="39"/>
        <v>47</v>
      </c>
      <c r="AI175" s="2">
        <f t="shared" si="40"/>
        <v>42</v>
      </c>
      <c r="AJ175" s="2">
        <f t="shared" si="41"/>
        <v>36</v>
      </c>
      <c r="AK175" s="2">
        <f t="shared" si="42"/>
        <v>47</v>
      </c>
      <c r="AL175" s="2">
        <f t="shared" si="43"/>
        <v>44.9</v>
      </c>
    </row>
    <row r="176" spans="1:38" ht="30" x14ac:dyDescent="0.25">
      <c r="A176" s="2">
        <v>175</v>
      </c>
      <c r="B176" s="2" t="s">
        <v>1831</v>
      </c>
      <c r="C176" s="2" t="s">
        <v>364</v>
      </c>
      <c r="D176" s="2" t="s">
        <v>1892</v>
      </c>
      <c r="E176" s="2" t="s">
        <v>9</v>
      </c>
      <c r="F176" s="2">
        <v>35</v>
      </c>
      <c r="G176" s="3" t="s">
        <v>34</v>
      </c>
      <c r="H176" s="3" t="s">
        <v>10</v>
      </c>
      <c r="I176" s="2">
        <v>8</v>
      </c>
      <c r="J176" s="2" t="s">
        <v>35</v>
      </c>
      <c r="K176" s="2" t="s">
        <v>35</v>
      </c>
      <c r="L176" s="2" t="s">
        <v>78</v>
      </c>
      <c r="M176" s="2" t="s">
        <v>163</v>
      </c>
      <c r="N176" s="2" t="s">
        <v>11</v>
      </c>
      <c r="O176" s="2" t="s">
        <v>45</v>
      </c>
      <c r="P176" s="2" t="s">
        <v>14</v>
      </c>
      <c r="Q176" s="2" t="s">
        <v>1893</v>
      </c>
      <c r="R176" s="2" t="s">
        <v>1894</v>
      </c>
      <c r="S176" s="2" t="s">
        <v>1895</v>
      </c>
      <c r="T176" s="2" t="s">
        <v>1896</v>
      </c>
      <c r="U176" s="2" t="s">
        <v>1897</v>
      </c>
      <c r="V176" s="2" t="s">
        <v>1898</v>
      </c>
      <c r="W176" s="2" t="s">
        <v>1899</v>
      </c>
      <c r="X176" s="2" t="s">
        <v>1900</v>
      </c>
      <c r="Y176" s="2" t="s">
        <v>1901</v>
      </c>
      <c r="Z176" s="2" t="s">
        <v>1902</v>
      </c>
      <c r="AB176" s="2">
        <f t="shared" si="33"/>
        <v>49</v>
      </c>
      <c r="AC176" s="2">
        <f t="shared" si="34"/>
        <v>39</v>
      </c>
      <c r="AD176" s="2">
        <f t="shared" si="35"/>
        <v>58</v>
      </c>
      <c r="AE176" s="2">
        <f t="shared" si="36"/>
        <v>42</v>
      </c>
      <c r="AF176" s="2">
        <f t="shared" si="37"/>
        <v>43</v>
      </c>
      <c r="AG176" s="2">
        <f t="shared" si="38"/>
        <v>48</v>
      </c>
      <c r="AH176" s="2">
        <f t="shared" si="39"/>
        <v>60</v>
      </c>
      <c r="AI176" s="2">
        <f t="shared" si="40"/>
        <v>65</v>
      </c>
      <c r="AJ176" s="2">
        <f t="shared" si="41"/>
        <v>39</v>
      </c>
      <c r="AK176" s="2">
        <f t="shared" si="42"/>
        <v>45</v>
      </c>
      <c r="AL176" s="2">
        <f t="shared" si="43"/>
        <v>48.8</v>
      </c>
    </row>
    <row r="177" spans="1:38" ht="30" x14ac:dyDescent="0.25">
      <c r="A177" s="2">
        <v>176</v>
      </c>
      <c r="B177" s="2" t="s">
        <v>1831</v>
      </c>
      <c r="C177" s="2" t="s">
        <v>364</v>
      </c>
      <c r="D177" s="2" t="s">
        <v>1904</v>
      </c>
      <c r="E177" s="2" t="s">
        <v>9</v>
      </c>
      <c r="F177" s="2">
        <v>45</v>
      </c>
      <c r="G177" s="3" t="s">
        <v>34</v>
      </c>
      <c r="H177" s="3" t="s">
        <v>10</v>
      </c>
      <c r="I177" s="2">
        <v>10</v>
      </c>
      <c r="J177" s="2" t="s">
        <v>35</v>
      </c>
      <c r="K177" s="2" t="s">
        <v>35</v>
      </c>
      <c r="L177" s="2" t="s">
        <v>78</v>
      </c>
      <c r="M177" s="2" t="s">
        <v>163</v>
      </c>
      <c r="N177" s="2" t="s">
        <v>11</v>
      </c>
      <c r="O177" s="2" t="s">
        <v>1833</v>
      </c>
      <c r="P177" s="2" t="s">
        <v>14</v>
      </c>
      <c r="Q177" s="2" t="s">
        <v>1905</v>
      </c>
      <c r="R177" s="2" t="s">
        <v>1906</v>
      </c>
      <c r="S177" s="2" t="s">
        <v>1907</v>
      </c>
      <c r="T177" s="2" t="s">
        <v>1908</v>
      </c>
      <c r="U177" s="2" t="s">
        <v>1909</v>
      </c>
      <c r="V177" s="2" t="s">
        <v>1910</v>
      </c>
      <c r="W177" s="2" t="s">
        <v>1911</v>
      </c>
      <c r="X177" s="2" t="s">
        <v>1912</v>
      </c>
      <c r="Y177" s="2" t="s">
        <v>1913</v>
      </c>
      <c r="Z177" s="2" t="s">
        <v>1914</v>
      </c>
      <c r="AB177" s="2">
        <f t="shared" si="33"/>
        <v>40</v>
      </c>
      <c r="AC177" s="2">
        <f t="shared" si="34"/>
        <v>56</v>
      </c>
      <c r="AD177" s="2">
        <f t="shared" si="35"/>
        <v>55</v>
      </c>
      <c r="AE177" s="2">
        <f t="shared" si="36"/>
        <v>46</v>
      </c>
      <c r="AF177" s="2">
        <f t="shared" si="37"/>
        <v>46</v>
      </c>
      <c r="AG177" s="2">
        <f t="shared" si="38"/>
        <v>52</v>
      </c>
      <c r="AH177" s="2">
        <f t="shared" si="39"/>
        <v>44</v>
      </c>
      <c r="AI177" s="2">
        <f t="shared" si="40"/>
        <v>56</v>
      </c>
      <c r="AJ177" s="2">
        <f t="shared" si="41"/>
        <v>32</v>
      </c>
      <c r="AK177" s="2">
        <f t="shared" si="42"/>
        <v>62</v>
      </c>
      <c r="AL177" s="2">
        <f t="shared" si="43"/>
        <v>48.9</v>
      </c>
    </row>
    <row r="178" spans="1:38" ht="30" x14ac:dyDescent="0.25">
      <c r="A178" s="2">
        <v>177</v>
      </c>
      <c r="B178" s="2" t="s">
        <v>1831</v>
      </c>
      <c r="C178" s="2" t="s">
        <v>364</v>
      </c>
      <c r="D178" s="2" t="s">
        <v>1915</v>
      </c>
      <c r="E178" s="2" t="s">
        <v>9</v>
      </c>
      <c r="F178" s="2">
        <v>52</v>
      </c>
      <c r="G178" s="3" t="s">
        <v>34</v>
      </c>
      <c r="H178" s="3" t="s">
        <v>10</v>
      </c>
      <c r="I178" s="2">
        <v>8</v>
      </c>
      <c r="J178" s="2" t="s">
        <v>35</v>
      </c>
      <c r="K178" s="2" t="s">
        <v>35</v>
      </c>
      <c r="L178" s="2" t="s">
        <v>78</v>
      </c>
      <c r="M178" s="2" t="s">
        <v>163</v>
      </c>
      <c r="N178" s="2" t="s">
        <v>11</v>
      </c>
      <c r="O178" s="2" t="s">
        <v>1833</v>
      </c>
      <c r="P178" s="2" t="s">
        <v>14</v>
      </c>
      <c r="Q178" s="2" t="s">
        <v>1916</v>
      </c>
      <c r="R178" s="2" t="s">
        <v>1917</v>
      </c>
      <c r="S178" s="2" t="s">
        <v>1918</v>
      </c>
      <c r="T178" s="2" t="s">
        <v>1919</v>
      </c>
      <c r="U178" s="2" t="s">
        <v>1920</v>
      </c>
      <c r="V178" s="2" t="s">
        <v>1921</v>
      </c>
      <c r="W178" s="2" t="s">
        <v>1922</v>
      </c>
      <c r="X178" s="2" t="s">
        <v>1923</v>
      </c>
      <c r="Y178" s="2" t="s">
        <v>1924</v>
      </c>
      <c r="Z178" s="2" t="s">
        <v>1925</v>
      </c>
      <c r="AB178" s="2">
        <f t="shared" si="33"/>
        <v>40</v>
      </c>
      <c r="AC178" s="2">
        <f t="shared" si="34"/>
        <v>66</v>
      </c>
      <c r="AD178" s="2">
        <f t="shared" si="35"/>
        <v>67</v>
      </c>
      <c r="AE178" s="2">
        <f t="shared" si="36"/>
        <v>56</v>
      </c>
      <c r="AF178" s="2">
        <f t="shared" si="37"/>
        <v>63</v>
      </c>
      <c r="AG178" s="2">
        <f t="shared" si="38"/>
        <v>51</v>
      </c>
      <c r="AH178" s="2">
        <f t="shared" si="39"/>
        <v>44</v>
      </c>
      <c r="AI178" s="2">
        <f t="shared" si="40"/>
        <v>39</v>
      </c>
      <c r="AJ178" s="2">
        <f t="shared" si="41"/>
        <v>34</v>
      </c>
      <c r="AK178" s="2">
        <f t="shared" si="42"/>
        <v>30</v>
      </c>
      <c r="AL178" s="2">
        <f t="shared" si="43"/>
        <v>49</v>
      </c>
    </row>
    <row r="179" spans="1:38" ht="30" x14ac:dyDescent="0.25">
      <c r="A179" s="2">
        <v>178</v>
      </c>
      <c r="B179" s="2" t="s">
        <v>1831</v>
      </c>
      <c r="C179" s="2" t="s">
        <v>364</v>
      </c>
      <c r="D179" s="2" t="s">
        <v>1939</v>
      </c>
      <c r="E179" s="2" t="s">
        <v>9</v>
      </c>
      <c r="F179" s="2">
        <v>45</v>
      </c>
      <c r="G179" s="3" t="s">
        <v>34</v>
      </c>
      <c r="H179" s="3" t="s">
        <v>10</v>
      </c>
      <c r="I179" s="2">
        <v>10</v>
      </c>
      <c r="J179" s="2" t="s">
        <v>35</v>
      </c>
      <c r="K179" s="2" t="s">
        <v>35</v>
      </c>
      <c r="L179" s="2" t="s">
        <v>78</v>
      </c>
      <c r="M179" s="2" t="s">
        <v>38</v>
      </c>
      <c r="N179" s="2" t="s">
        <v>11</v>
      </c>
      <c r="O179" s="2" t="s">
        <v>1833</v>
      </c>
      <c r="P179" s="2" t="s">
        <v>14</v>
      </c>
      <c r="Q179" s="2" t="s">
        <v>1940</v>
      </c>
      <c r="R179" s="2" t="s">
        <v>1941</v>
      </c>
      <c r="S179" s="2" t="s">
        <v>1942</v>
      </c>
      <c r="T179" s="2" t="s">
        <v>1943</v>
      </c>
      <c r="U179" s="2" t="s">
        <v>1944</v>
      </c>
      <c r="V179" s="2" t="s">
        <v>1945</v>
      </c>
      <c r="W179" s="2" t="s">
        <v>1946</v>
      </c>
      <c r="X179" s="2" t="s">
        <v>1947</v>
      </c>
      <c r="AB179" s="2">
        <f t="shared" si="33"/>
        <v>55</v>
      </c>
      <c r="AC179" s="2">
        <f t="shared" si="34"/>
        <v>44</v>
      </c>
      <c r="AD179" s="2">
        <f t="shared" si="35"/>
        <v>53</v>
      </c>
      <c r="AE179" s="2">
        <f t="shared" si="36"/>
        <v>59</v>
      </c>
      <c r="AF179" s="2">
        <f t="shared" si="37"/>
        <v>63</v>
      </c>
      <c r="AG179" s="2">
        <f t="shared" si="38"/>
        <v>48</v>
      </c>
      <c r="AH179" s="2">
        <f t="shared" si="39"/>
        <v>47</v>
      </c>
      <c r="AI179" s="2">
        <f t="shared" si="40"/>
        <v>47</v>
      </c>
      <c r="AJ179" s="2">
        <f t="shared" si="41"/>
        <v>0</v>
      </c>
      <c r="AK179" s="2">
        <f t="shared" si="42"/>
        <v>0</v>
      </c>
      <c r="AL179" s="2">
        <f t="shared" si="43"/>
        <v>52</v>
      </c>
    </row>
    <row r="180" spans="1:38" ht="30" x14ac:dyDescent="0.25">
      <c r="A180" s="2">
        <v>179</v>
      </c>
      <c r="B180" s="2" t="s">
        <v>1831</v>
      </c>
      <c r="C180" s="2" t="s">
        <v>364</v>
      </c>
      <c r="D180" s="2" t="s">
        <v>1948</v>
      </c>
      <c r="E180" s="2" t="s">
        <v>9</v>
      </c>
      <c r="F180" s="2">
        <v>38</v>
      </c>
      <c r="G180" s="3" t="s">
        <v>34</v>
      </c>
      <c r="H180" s="3" t="s">
        <v>10</v>
      </c>
      <c r="I180" s="2">
        <v>10</v>
      </c>
      <c r="J180" s="2" t="s">
        <v>35</v>
      </c>
      <c r="K180" s="2" t="s">
        <v>35</v>
      </c>
      <c r="L180" s="2" t="s">
        <v>78</v>
      </c>
      <c r="M180" s="2" t="s">
        <v>38</v>
      </c>
      <c r="N180" s="2" t="s">
        <v>11</v>
      </c>
      <c r="O180" s="2" t="s">
        <v>1833</v>
      </c>
      <c r="P180" s="2" t="s">
        <v>14</v>
      </c>
      <c r="Q180" s="2" t="s">
        <v>1949</v>
      </c>
      <c r="R180" s="2" t="s">
        <v>1950</v>
      </c>
      <c r="S180" s="2" t="s">
        <v>1951</v>
      </c>
      <c r="T180" s="2" t="s">
        <v>1952</v>
      </c>
      <c r="U180" s="2" t="s">
        <v>1953</v>
      </c>
      <c r="V180" s="2" t="s">
        <v>1954</v>
      </c>
      <c r="W180" s="2" t="s">
        <v>1955</v>
      </c>
      <c r="X180" s="2" t="s">
        <v>1956</v>
      </c>
      <c r="AB180" s="2">
        <f t="shared" si="33"/>
        <v>65</v>
      </c>
      <c r="AC180" s="2">
        <f t="shared" si="34"/>
        <v>45</v>
      </c>
      <c r="AD180" s="2">
        <f t="shared" si="35"/>
        <v>32</v>
      </c>
      <c r="AE180" s="2">
        <f t="shared" si="36"/>
        <v>55</v>
      </c>
      <c r="AF180" s="2">
        <f t="shared" si="37"/>
        <v>28</v>
      </c>
      <c r="AG180" s="2">
        <f t="shared" si="38"/>
        <v>34</v>
      </c>
      <c r="AH180" s="2">
        <f t="shared" si="39"/>
        <v>43</v>
      </c>
      <c r="AI180" s="2">
        <f t="shared" si="40"/>
        <v>35</v>
      </c>
      <c r="AJ180" s="2">
        <f t="shared" si="41"/>
        <v>0</v>
      </c>
      <c r="AK180" s="2">
        <f t="shared" si="42"/>
        <v>0</v>
      </c>
      <c r="AL180" s="2">
        <f t="shared" si="43"/>
        <v>42.125</v>
      </c>
    </row>
    <row r="181" spans="1:38" ht="30" x14ac:dyDescent="0.25">
      <c r="A181" s="2">
        <v>180</v>
      </c>
      <c r="B181" s="2" t="s">
        <v>1831</v>
      </c>
      <c r="C181" s="2" t="s">
        <v>364</v>
      </c>
      <c r="D181" s="2" t="s">
        <v>1957</v>
      </c>
      <c r="E181" s="2" t="s">
        <v>9</v>
      </c>
      <c r="F181" s="2">
        <v>28</v>
      </c>
      <c r="G181" s="3" t="s">
        <v>34</v>
      </c>
      <c r="H181" s="3" t="s">
        <v>10</v>
      </c>
      <c r="I181" s="2">
        <v>8</v>
      </c>
      <c r="J181" s="2" t="s">
        <v>35</v>
      </c>
      <c r="K181" s="2" t="s">
        <v>11</v>
      </c>
      <c r="L181" s="2" t="s">
        <v>57</v>
      </c>
      <c r="M181" s="2" t="s">
        <v>38</v>
      </c>
      <c r="N181" s="2" t="s">
        <v>11</v>
      </c>
      <c r="O181" s="2" t="s">
        <v>1833</v>
      </c>
      <c r="P181" s="2" t="s">
        <v>14</v>
      </c>
      <c r="Q181" s="2" t="s">
        <v>1958</v>
      </c>
      <c r="R181" s="2" t="s">
        <v>1959</v>
      </c>
      <c r="S181" s="2" t="s">
        <v>1960</v>
      </c>
      <c r="T181" s="2" t="s">
        <v>1961</v>
      </c>
      <c r="U181" s="2" t="s">
        <v>1962</v>
      </c>
      <c r="V181" s="2" t="s">
        <v>1963</v>
      </c>
      <c r="W181" s="2" t="s">
        <v>1964</v>
      </c>
      <c r="X181" s="2" t="s">
        <v>1965</v>
      </c>
      <c r="Y181" s="2" t="s">
        <v>1966</v>
      </c>
      <c r="Z181" s="2" t="s">
        <v>1967</v>
      </c>
      <c r="AB181" s="2">
        <f t="shared" si="33"/>
        <v>51</v>
      </c>
      <c r="AC181" s="2">
        <f t="shared" si="34"/>
        <v>76</v>
      </c>
      <c r="AD181" s="2">
        <f t="shared" si="35"/>
        <v>40</v>
      </c>
      <c r="AE181" s="2">
        <f t="shared" si="36"/>
        <v>32</v>
      </c>
      <c r="AF181" s="2">
        <f t="shared" si="37"/>
        <v>41</v>
      </c>
      <c r="AG181" s="2">
        <f t="shared" si="38"/>
        <v>41</v>
      </c>
      <c r="AH181" s="2">
        <f t="shared" si="39"/>
        <v>41</v>
      </c>
      <c r="AI181" s="2">
        <f t="shared" si="40"/>
        <v>45</v>
      </c>
      <c r="AJ181" s="2">
        <f t="shared" si="41"/>
        <v>44</v>
      </c>
      <c r="AK181" s="2">
        <f t="shared" si="42"/>
        <v>40</v>
      </c>
      <c r="AL181" s="2">
        <f t="shared" si="43"/>
        <v>45.1</v>
      </c>
    </row>
    <row r="182" spans="1:38" ht="30" x14ac:dyDescent="0.25">
      <c r="A182" s="2">
        <v>181</v>
      </c>
      <c r="B182" s="2" t="s">
        <v>1831</v>
      </c>
      <c r="C182" s="2" t="s">
        <v>364</v>
      </c>
      <c r="D182" s="2" t="s">
        <v>1968</v>
      </c>
      <c r="E182" s="2" t="s">
        <v>9</v>
      </c>
      <c r="F182" s="2">
        <v>30</v>
      </c>
      <c r="G182" s="3" t="s">
        <v>34</v>
      </c>
      <c r="H182" s="3" t="s">
        <v>10</v>
      </c>
      <c r="I182" s="2">
        <v>10</v>
      </c>
      <c r="J182" s="2" t="s">
        <v>35</v>
      </c>
      <c r="K182" s="2" t="s">
        <v>11</v>
      </c>
      <c r="L182" s="2" t="s">
        <v>57</v>
      </c>
      <c r="M182" s="2" t="s">
        <v>38</v>
      </c>
      <c r="N182" s="2" t="s">
        <v>11</v>
      </c>
      <c r="O182" s="2" t="s">
        <v>1833</v>
      </c>
      <c r="P182" s="2" t="s">
        <v>14</v>
      </c>
      <c r="Q182" s="2" t="s">
        <v>1969</v>
      </c>
      <c r="R182" s="2" t="s">
        <v>1970</v>
      </c>
      <c r="S182" s="2" t="s">
        <v>1971</v>
      </c>
      <c r="T182" s="2" t="s">
        <v>1972</v>
      </c>
      <c r="U182" s="2" t="s">
        <v>1973</v>
      </c>
      <c r="V182" s="2" t="s">
        <v>1974</v>
      </c>
      <c r="W182" s="2" t="s">
        <v>1975</v>
      </c>
      <c r="X182" s="2" t="s">
        <v>1976</v>
      </c>
      <c r="Y182" s="2" t="s">
        <v>1977</v>
      </c>
      <c r="Z182" s="2" t="s">
        <v>1978</v>
      </c>
      <c r="AB182" s="2">
        <f t="shared" si="33"/>
        <v>55</v>
      </c>
      <c r="AC182" s="2">
        <f t="shared" si="34"/>
        <v>40</v>
      </c>
      <c r="AD182" s="2">
        <f t="shared" si="35"/>
        <v>43</v>
      </c>
      <c r="AE182" s="2">
        <f t="shared" si="36"/>
        <v>48</v>
      </c>
      <c r="AF182" s="2">
        <f t="shared" si="37"/>
        <v>68</v>
      </c>
      <c r="AG182" s="2">
        <f t="shared" si="38"/>
        <v>35</v>
      </c>
      <c r="AH182" s="2">
        <f t="shared" si="39"/>
        <v>46</v>
      </c>
      <c r="AI182" s="2">
        <f t="shared" si="40"/>
        <v>61</v>
      </c>
      <c r="AJ182" s="2">
        <f t="shared" si="41"/>
        <v>66</v>
      </c>
      <c r="AK182" s="2">
        <f t="shared" si="42"/>
        <v>24</v>
      </c>
      <c r="AL182" s="2">
        <f t="shared" si="43"/>
        <v>48.6</v>
      </c>
    </row>
    <row r="183" spans="1:38" ht="30" x14ac:dyDescent="0.25">
      <c r="A183" s="2">
        <v>182</v>
      </c>
      <c r="B183" s="2" t="s">
        <v>1831</v>
      </c>
      <c r="C183" s="2" t="s">
        <v>364</v>
      </c>
      <c r="D183" s="2" t="s">
        <v>753</v>
      </c>
      <c r="E183" s="2" t="s">
        <v>9</v>
      </c>
      <c r="F183" s="2">
        <v>39</v>
      </c>
      <c r="G183" s="3" t="s">
        <v>34</v>
      </c>
      <c r="H183" s="3" t="s">
        <v>10</v>
      </c>
      <c r="I183" s="2">
        <v>10</v>
      </c>
      <c r="J183" s="2" t="s">
        <v>35</v>
      </c>
      <c r="K183" s="2" t="s">
        <v>11</v>
      </c>
      <c r="L183" s="2" t="s">
        <v>57</v>
      </c>
      <c r="M183" s="2" t="s">
        <v>38</v>
      </c>
      <c r="N183" s="2" t="s">
        <v>11</v>
      </c>
      <c r="O183" s="2" t="s">
        <v>1833</v>
      </c>
      <c r="P183" s="2" t="s">
        <v>14</v>
      </c>
      <c r="Q183" s="2" t="s">
        <v>1979</v>
      </c>
      <c r="R183" s="2" t="s">
        <v>1980</v>
      </c>
      <c r="S183" s="2" t="s">
        <v>1981</v>
      </c>
      <c r="T183" s="2" t="s">
        <v>1982</v>
      </c>
      <c r="U183" s="2" t="s">
        <v>1983</v>
      </c>
      <c r="V183" s="2" t="s">
        <v>1984</v>
      </c>
      <c r="W183" s="2" t="s">
        <v>1985</v>
      </c>
      <c r="X183" s="2" t="s">
        <v>1986</v>
      </c>
      <c r="Y183" s="2" t="s">
        <v>1987</v>
      </c>
      <c r="AB183" s="2">
        <f t="shared" si="33"/>
        <v>43</v>
      </c>
      <c r="AC183" s="2">
        <f t="shared" si="34"/>
        <v>44</v>
      </c>
      <c r="AD183" s="2">
        <f t="shared" si="35"/>
        <v>35</v>
      </c>
      <c r="AE183" s="2">
        <f t="shared" si="36"/>
        <v>30</v>
      </c>
      <c r="AF183" s="2">
        <f t="shared" si="37"/>
        <v>31</v>
      </c>
      <c r="AG183" s="2">
        <f t="shared" si="38"/>
        <v>40</v>
      </c>
      <c r="AH183" s="2">
        <f t="shared" si="39"/>
        <v>39</v>
      </c>
      <c r="AI183" s="2">
        <f t="shared" si="40"/>
        <v>48</v>
      </c>
      <c r="AJ183" s="2">
        <f t="shared" si="41"/>
        <v>38</v>
      </c>
      <c r="AK183" s="2">
        <f t="shared" si="42"/>
        <v>0</v>
      </c>
      <c r="AL183" s="2">
        <f t="shared" si="43"/>
        <v>38.666666666666664</v>
      </c>
    </row>
    <row r="184" spans="1:38" ht="30" x14ac:dyDescent="0.25">
      <c r="A184" s="2">
        <v>183</v>
      </c>
      <c r="B184" s="2" t="s">
        <v>1831</v>
      </c>
      <c r="C184" s="2" t="s">
        <v>364</v>
      </c>
      <c r="D184" s="2" t="s">
        <v>1988</v>
      </c>
      <c r="E184" s="2" t="s">
        <v>9</v>
      </c>
      <c r="F184" s="2">
        <v>38</v>
      </c>
      <c r="G184" s="3" t="s">
        <v>34</v>
      </c>
      <c r="H184" s="3" t="s">
        <v>10</v>
      </c>
      <c r="I184" s="2">
        <v>8</v>
      </c>
      <c r="J184" s="2" t="s">
        <v>35</v>
      </c>
      <c r="K184" s="2" t="s">
        <v>11</v>
      </c>
      <c r="L184" s="2" t="s">
        <v>57</v>
      </c>
      <c r="M184" s="2" t="s">
        <v>38</v>
      </c>
      <c r="N184" s="2" t="s">
        <v>11</v>
      </c>
      <c r="O184" s="2" t="s">
        <v>1833</v>
      </c>
      <c r="P184" s="2" t="s">
        <v>14</v>
      </c>
      <c r="Q184" s="2" t="s">
        <v>1989</v>
      </c>
      <c r="R184" s="2" t="s">
        <v>1990</v>
      </c>
      <c r="S184" s="2" t="s">
        <v>1991</v>
      </c>
      <c r="T184" s="2" t="s">
        <v>1992</v>
      </c>
      <c r="U184" s="2" t="s">
        <v>1993</v>
      </c>
      <c r="V184" s="2" t="s">
        <v>1994</v>
      </c>
      <c r="W184" s="2" t="s">
        <v>1995</v>
      </c>
      <c r="X184" s="2" t="s">
        <v>1996</v>
      </c>
      <c r="Y184" s="2" t="s">
        <v>1997</v>
      </c>
      <c r="Z184" s="2" t="s">
        <v>1998</v>
      </c>
      <c r="AB184" s="2">
        <f t="shared" si="33"/>
        <v>43</v>
      </c>
      <c r="AC184" s="2">
        <f t="shared" si="34"/>
        <v>42</v>
      </c>
      <c r="AD184" s="2">
        <f t="shared" si="35"/>
        <v>38</v>
      </c>
      <c r="AE184" s="2">
        <f t="shared" si="36"/>
        <v>28</v>
      </c>
      <c r="AF184" s="2">
        <f t="shared" si="37"/>
        <v>41</v>
      </c>
      <c r="AG184" s="2">
        <f t="shared" si="38"/>
        <v>36</v>
      </c>
      <c r="AH184" s="2">
        <f t="shared" si="39"/>
        <v>47</v>
      </c>
      <c r="AI184" s="2">
        <f t="shared" si="40"/>
        <v>48</v>
      </c>
      <c r="AJ184" s="2">
        <f t="shared" si="41"/>
        <v>32</v>
      </c>
      <c r="AK184" s="2">
        <f t="shared" si="42"/>
        <v>46</v>
      </c>
      <c r="AL184" s="2">
        <f t="shared" si="43"/>
        <v>40.1</v>
      </c>
    </row>
    <row r="185" spans="1:38" x14ac:dyDescent="0.25">
      <c r="A185" s="2">
        <v>184</v>
      </c>
      <c r="B185" s="2" t="s">
        <v>1831</v>
      </c>
      <c r="C185" s="2" t="s">
        <v>364</v>
      </c>
      <c r="D185" s="2" t="s">
        <v>776</v>
      </c>
      <c r="E185" s="2" t="s">
        <v>9</v>
      </c>
      <c r="F185" s="2">
        <v>38</v>
      </c>
      <c r="G185" s="3" t="s">
        <v>34</v>
      </c>
      <c r="H185" s="3" t="s">
        <v>10</v>
      </c>
      <c r="I185" s="2">
        <v>8</v>
      </c>
      <c r="J185" s="2" t="s">
        <v>35</v>
      </c>
      <c r="K185" s="2" t="s">
        <v>35</v>
      </c>
      <c r="L185" s="2" t="s">
        <v>57</v>
      </c>
      <c r="M185" s="2" t="s">
        <v>38</v>
      </c>
      <c r="N185" s="2" t="s">
        <v>11</v>
      </c>
      <c r="O185" s="2" t="s">
        <v>1833</v>
      </c>
      <c r="P185" s="2" t="s">
        <v>14</v>
      </c>
      <c r="Q185" s="2" t="s">
        <v>1999</v>
      </c>
      <c r="R185" s="2" t="s">
        <v>2000</v>
      </c>
      <c r="S185" s="2" t="s">
        <v>2001</v>
      </c>
      <c r="T185" s="2" t="s">
        <v>2002</v>
      </c>
      <c r="U185" s="2" t="s">
        <v>2003</v>
      </c>
      <c r="V185" s="2" t="s">
        <v>2004</v>
      </c>
      <c r="W185" s="2" t="s">
        <v>2005</v>
      </c>
      <c r="X185" s="2" t="s">
        <v>2006</v>
      </c>
      <c r="Y185" s="2" t="s">
        <v>2007</v>
      </c>
      <c r="Z185" s="2" t="s">
        <v>2008</v>
      </c>
      <c r="AB185" s="2">
        <f t="shared" si="33"/>
        <v>41</v>
      </c>
      <c r="AC185" s="2">
        <f t="shared" si="34"/>
        <v>35</v>
      </c>
      <c r="AD185" s="2">
        <f t="shared" si="35"/>
        <v>38</v>
      </c>
      <c r="AE185" s="2">
        <f t="shared" si="36"/>
        <v>30</v>
      </c>
      <c r="AF185" s="2">
        <f t="shared" si="37"/>
        <v>25</v>
      </c>
      <c r="AG185" s="2">
        <f t="shared" si="38"/>
        <v>44</v>
      </c>
      <c r="AH185" s="2">
        <f t="shared" si="39"/>
        <v>42</v>
      </c>
      <c r="AI185" s="2">
        <f t="shared" si="40"/>
        <v>40</v>
      </c>
      <c r="AJ185" s="2">
        <f t="shared" si="41"/>
        <v>33</v>
      </c>
      <c r="AK185" s="2">
        <f t="shared" si="42"/>
        <v>37</v>
      </c>
      <c r="AL185" s="2">
        <f t="shared" si="43"/>
        <v>36.5</v>
      </c>
    </row>
    <row r="186" spans="1:38" ht="30" x14ac:dyDescent="0.25">
      <c r="A186" s="2">
        <v>185</v>
      </c>
      <c r="B186" s="2" t="s">
        <v>1831</v>
      </c>
      <c r="C186" s="2" t="s">
        <v>364</v>
      </c>
      <c r="D186" s="2" t="s">
        <v>2009</v>
      </c>
      <c r="E186" s="2" t="s">
        <v>9</v>
      </c>
      <c r="F186" s="2">
        <v>40</v>
      </c>
      <c r="G186" s="3" t="s">
        <v>34</v>
      </c>
      <c r="H186" s="3" t="s">
        <v>10</v>
      </c>
      <c r="I186" s="2">
        <v>8</v>
      </c>
      <c r="J186" s="2" t="s">
        <v>35</v>
      </c>
      <c r="K186" s="2" t="s">
        <v>11</v>
      </c>
      <c r="L186" s="2" t="s">
        <v>57</v>
      </c>
      <c r="M186" s="2" t="s">
        <v>38</v>
      </c>
      <c r="N186" s="2" t="s">
        <v>11</v>
      </c>
      <c r="O186" s="2" t="s">
        <v>1833</v>
      </c>
      <c r="P186" s="2" t="s">
        <v>14</v>
      </c>
      <c r="Q186" s="2" t="s">
        <v>2010</v>
      </c>
      <c r="R186" s="2" t="s">
        <v>2011</v>
      </c>
      <c r="S186" s="2" t="s">
        <v>2012</v>
      </c>
      <c r="T186" s="2" t="s">
        <v>2013</v>
      </c>
      <c r="U186" s="2" t="s">
        <v>2014</v>
      </c>
      <c r="V186" s="2" t="s">
        <v>2015</v>
      </c>
      <c r="W186" s="2" t="s">
        <v>2016</v>
      </c>
      <c r="X186" s="2" t="s">
        <v>2017</v>
      </c>
      <c r="Y186" s="2" t="s">
        <v>2018</v>
      </c>
      <c r="Z186" s="2" t="s">
        <v>2019</v>
      </c>
      <c r="AB186" s="2">
        <f t="shared" si="33"/>
        <v>27</v>
      </c>
      <c r="AC186" s="2">
        <f t="shared" si="34"/>
        <v>48</v>
      </c>
      <c r="AD186" s="2">
        <f t="shared" si="35"/>
        <v>36</v>
      </c>
      <c r="AE186" s="2">
        <f t="shared" si="36"/>
        <v>27</v>
      </c>
      <c r="AF186" s="2">
        <f t="shared" si="37"/>
        <v>37</v>
      </c>
      <c r="AG186" s="2">
        <f t="shared" si="38"/>
        <v>43</v>
      </c>
      <c r="AH186" s="2">
        <f t="shared" si="39"/>
        <v>64</v>
      </c>
      <c r="AI186" s="2">
        <f t="shared" si="40"/>
        <v>43</v>
      </c>
      <c r="AJ186" s="2">
        <f t="shared" si="41"/>
        <v>24</v>
      </c>
      <c r="AK186" s="2">
        <f t="shared" si="42"/>
        <v>61</v>
      </c>
      <c r="AL186" s="2">
        <f t="shared" si="43"/>
        <v>41</v>
      </c>
    </row>
    <row r="187" spans="1:38" ht="30" x14ac:dyDescent="0.25">
      <c r="A187" s="2">
        <v>186</v>
      </c>
      <c r="B187" s="2" t="s">
        <v>1831</v>
      </c>
      <c r="C187" s="2" t="s">
        <v>364</v>
      </c>
      <c r="D187" s="2" t="s">
        <v>2020</v>
      </c>
      <c r="E187" s="2" t="s">
        <v>9</v>
      </c>
      <c r="F187" s="2">
        <v>35</v>
      </c>
      <c r="G187" s="3" t="s">
        <v>34</v>
      </c>
      <c r="H187" s="3" t="s">
        <v>10</v>
      </c>
      <c r="I187" s="2">
        <v>10</v>
      </c>
      <c r="J187" s="2" t="s">
        <v>35</v>
      </c>
      <c r="K187" s="2" t="s">
        <v>35</v>
      </c>
      <c r="L187" s="2" t="s">
        <v>57</v>
      </c>
      <c r="M187" s="2" t="s">
        <v>38</v>
      </c>
      <c r="N187" s="2" t="s">
        <v>11</v>
      </c>
      <c r="O187" s="2" t="s">
        <v>1833</v>
      </c>
      <c r="P187" s="2" t="s">
        <v>14</v>
      </c>
      <c r="Q187" s="2" t="s">
        <v>2021</v>
      </c>
      <c r="R187" s="2" t="s">
        <v>2022</v>
      </c>
      <c r="S187" s="2" t="s">
        <v>2023</v>
      </c>
      <c r="T187" s="2" t="s">
        <v>2024</v>
      </c>
      <c r="U187" s="2" t="s">
        <v>2025</v>
      </c>
      <c r="V187" s="2" t="s">
        <v>2026</v>
      </c>
      <c r="W187" s="2" t="s">
        <v>2027</v>
      </c>
      <c r="X187" s="2" t="s">
        <v>2028</v>
      </c>
      <c r="Y187" s="2" t="s">
        <v>2029</v>
      </c>
      <c r="Z187" s="2" t="s">
        <v>2030</v>
      </c>
      <c r="AB187" s="2">
        <f t="shared" si="33"/>
        <v>36</v>
      </c>
      <c r="AC187" s="2">
        <f t="shared" si="34"/>
        <v>36</v>
      </c>
      <c r="AD187" s="2">
        <f t="shared" si="35"/>
        <v>57</v>
      </c>
      <c r="AE187" s="2">
        <f t="shared" si="36"/>
        <v>24</v>
      </c>
      <c r="AF187" s="2">
        <f t="shared" si="37"/>
        <v>63</v>
      </c>
      <c r="AG187" s="2">
        <f t="shared" si="38"/>
        <v>46</v>
      </c>
      <c r="AH187" s="2">
        <f t="shared" si="39"/>
        <v>44</v>
      </c>
      <c r="AI187" s="2">
        <f t="shared" si="40"/>
        <v>32</v>
      </c>
      <c r="AJ187" s="2">
        <f t="shared" si="41"/>
        <v>75</v>
      </c>
      <c r="AK187" s="2">
        <f t="shared" si="42"/>
        <v>36</v>
      </c>
      <c r="AL187" s="2">
        <f t="shared" si="43"/>
        <v>44.9</v>
      </c>
    </row>
    <row r="188" spans="1:38" ht="30" x14ac:dyDescent="0.25">
      <c r="A188" s="2">
        <v>187</v>
      </c>
      <c r="B188" s="2" t="s">
        <v>1831</v>
      </c>
      <c r="C188" s="2" t="s">
        <v>364</v>
      </c>
      <c r="D188" s="2" t="s">
        <v>2031</v>
      </c>
      <c r="E188" s="2" t="s">
        <v>9</v>
      </c>
      <c r="F188" s="2">
        <v>40</v>
      </c>
      <c r="G188" s="3" t="s">
        <v>34</v>
      </c>
      <c r="H188" s="3" t="s">
        <v>10</v>
      </c>
      <c r="I188" s="2">
        <v>5</v>
      </c>
      <c r="J188" s="2" t="s">
        <v>35</v>
      </c>
      <c r="K188" s="2" t="s">
        <v>11</v>
      </c>
      <c r="L188" s="2" t="s">
        <v>57</v>
      </c>
      <c r="M188" s="2" t="s">
        <v>38</v>
      </c>
      <c r="N188" s="2" t="s">
        <v>11</v>
      </c>
      <c r="O188" s="2" t="s">
        <v>1833</v>
      </c>
      <c r="P188" s="2" t="s">
        <v>14</v>
      </c>
      <c r="Q188" s="2" t="s">
        <v>2032</v>
      </c>
      <c r="R188" s="2" t="s">
        <v>2033</v>
      </c>
      <c r="S188" s="2" t="s">
        <v>2034</v>
      </c>
      <c r="T188" s="2" t="s">
        <v>2035</v>
      </c>
      <c r="U188" s="2" t="s">
        <v>2036</v>
      </c>
      <c r="V188" s="2" t="s">
        <v>2037</v>
      </c>
      <c r="W188" s="2" t="s">
        <v>2038</v>
      </c>
      <c r="X188" s="2" t="s">
        <v>2039</v>
      </c>
      <c r="Y188" s="2" t="s">
        <v>2040</v>
      </c>
      <c r="Z188" s="2" t="s">
        <v>2041</v>
      </c>
      <c r="AB188" s="2">
        <f t="shared" si="33"/>
        <v>54</v>
      </c>
      <c r="AC188" s="2">
        <f t="shared" si="34"/>
        <v>24</v>
      </c>
      <c r="AD188" s="2">
        <f t="shared" si="35"/>
        <v>26</v>
      </c>
      <c r="AE188" s="2">
        <f t="shared" si="36"/>
        <v>28</v>
      </c>
      <c r="AF188" s="2">
        <f t="shared" si="37"/>
        <v>42</v>
      </c>
      <c r="AG188" s="2">
        <f t="shared" si="38"/>
        <v>46</v>
      </c>
      <c r="AH188" s="2">
        <f t="shared" si="39"/>
        <v>45</v>
      </c>
      <c r="AI188" s="2">
        <f t="shared" si="40"/>
        <v>52</v>
      </c>
      <c r="AJ188" s="2">
        <f t="shared" si="41"/>
        <v>37</v>
      </c>
      <c r="AK188" s="2">
        <f t="shared" si="42"/>
        <v>48</v>
      </c>
      <c r="AL188" s="2">
        <f t="shared" si="43"/>
        <v>40.200000000000003</v>
      </c>
    </row>
    <row r="189" spans="1:38" ht="30" x14ac:dyDescent="0.25">
      <c r="A189" s="2">
        <v>188</v>
      </c>
      <c r="B189" s="2" t="s">
        <v>1831</v>
      </c>
      <c r="C189" s="2" t="s">
        <v>364</v>
      </c>
      <c r="D189" s="2" t="s">
        <v>702</v>
      </c>
      <c r="E189" s="2" t="s">
        <v>9</v>
      </c>
      <c r="F189" s="2">
        <v>55</v>
      </c>
      <c r="G189" s="3" t="s">
        <v>34</v>
      </c>
      <c r="H189" s="3" t="s">
        <v>10</v>
      </c>
      <c r="I189" s="2">
        <v>0</v>
      </c>
      <c r="J189" s="2" t="s">
        <v>35</v>
      </c>
      <c r="K189" s="2" t="s">
        <v>11</v>
      </c>
      <c r="L189" s="2" t="s">
        <v>57</v>
      </c>
      <c r="M189" s="2" t="s">
        <v>38</v>
      </c>
      <c r="N189" s="2" t="s">
        <v>11</v>
      </c>
      <c r="O189" s="2" t="s">
        <v>1833</v>
      </c>
      <c r="P189" s="2" t="s">
        <v>14</v>
      </c>
      <c r="Q189" s="2" t="s">
        <v>2042</v>
      </c>
      <c r="R189" s="2" t="s">
        <v>2043</v>
      </c>
      <c r="S189" s="2" t="s">
        <v>2044</v>
      </c>
      <c r="T189" s="2" t="s">
        <v>2045</v>
      </c>
      <c r="U189" s="2" t="s">
        <v>2046</v>
      </c>
      <c r="V189" s="2" t="s">
        <v>2047</v>
      </c>
      <c r="W189" s="2" t="s">
        <v>2048</v>
      </c>
      <c r="X189" s="2" t="s">
        <v>2049</v>
      </c>
      <c r="Y189" s="2" t="s">
        <v>2050</v>
      </c>
      <c r="Z189" s="2" t="s">
        <v>2051</v>
      </c>
      <c r="AB189" s="2">
        <f t="shared" si="33"/>
        <v>37</v>
      </c>
      <c r="AC189" s="2">
        <f t="shared" si="34"/>
        <v>43</v>
      </c>
      <c r="AD189" s="2">
        <f t="shared" si="35"/>
        <v>21</v>
      </c>
      <c r="AE189" s="2">
        <f t="shared" si="36"/>
        <v>29</v>
      </c>
      <c r="AF189" s="2">
        <f t="shared" si="37"/>
        <v>55</v>
      </c>
      <c r="AG189" s="2">
        <f t="shared" si="38"/>
        <v>44</v>
      </c>
      <c r="AH189" s="2">
        <f t="shared" si="39"/>
        <v>51</v>
      </c>
      <c r="AI189" s="2">
        <f t="shared" si="40"/>
        <v>32</v>
      </c>
      <c r="AJ189" s="2">
        <f t="shared" si="41"/>
        <v>31</v>
      </c>
      <c r="AK189" s="2">
        <f t="shared" si="42"/>
        <v>27</v>
      </c>
      <c r="AL189" s="2">
        <f t="shared" si="43"/>
        <v>37</v>
      </c>
    </row>
    <row r="190" spans="1:38" ht="30" x14ac:dyDescent="0.25">
      <c r="A190" s="2">
        <v>189</v>
      </c>
      <c r="B190" s="2" t="s">
        <v>1831</v>
      </c>
      <c r="C190" s="2" t="s">
        <v>364</v>
      </c>
      <c r="D190" s="2" t="s">
        <v>2052</v>
      </c>
      <c r="E190" s="2" t="s">
        <v>9</v>
      </c>
      <c r="F190" s="2">
        <v>50</v>
      </c>
      <c r="G190" s="3" t="s">
        <v>34</v>
      </c>
      <c r="H190" s="3" t="s">
        <v>10</v>
      </c>
      <c r="I190" s="2">
        <v>5</v>
      </c>
      <c r="J190" s="2" t="s">
        <v>35</v>
      </c>
      <c r="K190" s="2" t="s">
        <v>11</v>
      </c>
      <c r="L190" s="2" t="s">
        <v>57</v>
      </c>
      <c r="M190" s="2" t="s">
        <v>38</v>
      </c>
      <c r="N190" s="2" t="s">
        <v>11</v>
      </c>
      <c r="O190" s="2" t="s">
        <v>1833</v>
      </c>
      <c r="P190" s="2" t="s">
        <v>14</v>
      </c>
      <c r="Q190" s="2" t="s">
        <v>2053</v>
      </c>
      <c r="R190" s="2" t="s">
        <v>737</v>
      </c>
      <c r="S190" s="2" t="s">
        <v>2054</v>
      </c>
      <c r="T190" s="2" t="s">
        <v>2055</v>
      </c>
      <c r="U190" s="2" t="s">
        <v>2056</v>
      </c>
      <c r="V190" s="2" t="s">
        <v>2057</v>
      </c>
      <c r="W190" s="2" t="s">
        <v>2058</v>
      </c>
      <c r="X190" s="2" t="s">
        <v>2059</v>
      </c>
      <c r="Y190" s="2" t="s">
        <v>2060</v>
      </c>
      <c r="Z190" s="2" t="s">
        <v>2061</v>
      </c>
      <c r="AB190" s="2">
        <f t="shared" si="33"/>
        <v>47</v>
      </c>
      <c r="AC190" s="2">
        <f t="shared" si="34"/>
        <v>28</v>
      </c>
      <c r="AD190" s="2">
        <f t="shared" si="35"/>
        <v>38</v>
      </c>
      <c r="AE190" s="2">
        <f t="shared" si="36"/>
        <v>27</v>
      </c>
      <c r="AF190" s="2">
        <f t="shared" si="37"/>
        <v>21</v>
      </c>
      <c r="AG190" s="2">
        <f t="shared" si="38"/>
        <v>50</v>
      </c>
      <c r="AH190" s="2">
        <f t="shared" si="39"/>
        <v>30</v>
      </c>
      <c r="AI190" s="2">
        <f t="shared" si="40"/>
        <v>30</v>
      </c>
      <c r="AJ190" s="2">
        <f t="shared" si="41"/>
        <v>57</v>
      </c>
      <c r="AK190" s="2">
        <f t="shared" si="42"/>
        <v>41</v>
      </c>
      <c r="AL190" s="2">
        <f t="shared" si="43"/>
        <v>36.9</v>
      </c>
    </row>
    <row r="191" spans="1:38" x14ac:dyDescent="0.25">
      <c r="A191" s="2">
        <v>190</v>
      </c>
      <c r="B191" s="2" t="s">
        <v>1831</v>
      </c>
      <c r="C191" s="2" t="s">
        <v>364</v>
      </c>
      <c r="D191" s="2" t="s">
        <v>2062</v>
      </c>
      <c r="E191" s="2" t="s">
        <v>9</v>
      </c>
      <c r="F191" s="2">
        <v>28</v>
      </c>
      <c r="G191" s="3" t="s">
        <v>34</v>
      </c>
      <c r="H191" s="3" t="s">
        <v>10</v>
      </c>
      <c r="I191" s="2">
        <v>8</v>
      </c>
      <c r="J191" s="2" t="s">
        <v>35</v>
      </c>
      <c r="K191" s="2" t="s">
        <v>35</v>
      </c>
      <c r="L191" s="2" t="s">
        <v>57</v>
      </c>
      <c r="M191" s="2" t="s">
        <v>38</v>
      </c>
      <c r="N191" s="2" t="s">
        <v>11</v>
      </c>
      <c r="O191" s="2" t="s">
        <v>1833</v>
      </c>
      <c r="P191" s="2" t="s">
        <v>14</v>
      </c>
      <c r="Q191" s="2" t="s">
        <v>2063</v>
      </c>
      <c r="R191" s="2" t="s">
        <v>2064</v>
      </c>
      <c r="S191" s="2" t="s">
        <v>2065</v>
      </c>
      <c r="T191" s="2" t="s">
        <v>2066</v>
      </c>
      <c r="U191" s="2" t="s">
        <v>2067</v>
      </c>
      <c r="V191" s="2" t="s">
        <v>2068</v>
      </c>
      <c r="W191" s="2" t="s">
        <v>2069</v>
      </c>
      <c r="X191" s="2" t="s">
        <v>2070</v>
      </c>
      <c r="Y191" s="2" t="s">
        <v>2071</v>
      </c>
      <c r="Z191" s="2" t="s">
        <v>2072</v>
      </c>
      <c r="AB191" s="2">
        <f t="shared" si="33"/>
        <v>44</v>
      </c>
      <c r="AC191" s="2">
        <f t="shared" si="34"/>
        <v>41</v>
      </c>
      <c r="AD191" s="2">
        <f t="shared" si="35"/>
        <v>32</v>
      </c>
      <c r="AE191" s="2">
        <f t="shared" si="36"/>
        <v>30</v>
      </c>
      <c r="AF191" s="2">
        <f t="shared" si="37"/>
        <v>23</v>
      </c>
      <c r="AG191" s="2">
        <f t="shared" si="38"/>
        <v>42</v>
      </c>
      <c r="AH191" s="2">
        <f t="shared" si="39"/>
        <v>35</v>
      </c>
      <c r="AI191" s="2">
        <f t="shared" si="40"/>
        <v>39</v>
      </c>
      <c r="AJ191" s="2">
        <f t="shared" si="41"/>
        <v>38</v>
      </c>
      <c r="AK191" s="2">
        <f t="shared" si="42"/>
        <v>28</v>
      </c>
      <c r="AL191" s="2">
        <f t="shared" si="43"/>
        <v>35.200000000000003</v>
      </c>
    </row>
    <row r="192" spans="1:38" ht="30" x14ac:dyDescent="0.25">
      <c r="A192" s="2">
        <v>191</v>
      </c>
      <c r="B192" s="2" t="s">
        <v>1831</v>
      </c>
      <c r="C192" s="2" t="s">
        <v>364</v>
      </c>
      <c r="D192" s="2" t="s">
        <v>2073</v>
      </c>
      <c r="E192" s="2" t="s">
        <v>9</v>
      </c>
      <c r="F192" s="2">
        <v>43</v>
      </c>
      <c r="G192" s="3" t="s">
        <v>34</v>
      </c>
      <c r="H192" s="3" t="s">
        <v>10</v>
      </c>
      <c r="I192" s="2">
        <v>10</v>
      </c>
      <c r="J192" s="2" t="s">
        <v>35</v>
      </c>
      <c r="K192" s="2" t="s">
        <v>35</v>
      </c>
      <c r="L192" s="2" t="s">
        <v>78</v>
      </c>
      <c r="M192" s="2" t="s">
        <v>38</v>
      </c>
      <c r="N192" s="2" t="s">
        <v>35</v>
      </c>
      <c r="O192" s="2" t="s">
        <v>1833</v>
      </c>
      <c r="P192" s="2" t="s">
        <v>14</v>
      </c>
      <c r="Q192" s="2" t="s">
        <v>2074</v>
      </c>
      <c r="R192" s="2" t="s">
        <v>2075</v>
      </c>
      <c r="S192" s="2" t="s">
        <v>2076</v>
      </c>
      <c r="T192" s="2" t="s">
        <v>2077</v>
      </c>
      <c r="U192" s="2" t="s">
        <v>2078</v>
      </c>
      <c r="V192" s="2" t="s">
        <v>2079</v>
      </c>
      <c r="W192" s="2" t="s">
        <v>2080</v>
      </c>
      <c r="X192" s="2" t="s">
        <v>2081</v>
      </c>
      <c r="Y192" s="2" t="s">
        <v>2082</v>
      </c>
      <c r="Z192" s="2" t="s">
        <v>2083</v>
      </c>
      <c r="AB192" s="2">
        <f t="shared" si="33"/>
        <v>33</v>
      </c>
      <c r="AC192" s="2">
        <f t="shared" si="34"/>
        <v>30</v>
      </c>
      <c r="AD192" s="2">
        <f t="shared" si="35"/>
        <v>33</v>
      </c>
      <c r="AE192" s="2">
        <f t="shared" si="36"/>
        <v>20</v>
      </c>
      <c r="AF192" s="2">
        <f t="shared" si="37"/>
        <v>33</v>
      </c>
      <c r="AG192" s="2">
        <f t="shared" si="38"/>
        <v>34</v>
      </c>
      <c r="AH192" s="2">
        <f t="shared" si="39"/>
        <v>45</v>
      </c>
      <c r="AI192" s="2">
        <f t="shared" si="40"/>
        <v>45</v>
      </c>
      <c r="AJ192" s="2">
        <f t="shared" si="41"/>
        <v>39</v>
      </c>
      <c r="AK192" s="2">
        <f t="shared" si="42"/>
        <v>22</v>
      </c>
      <c r="AL192" s="2">
        <f t="shared" si="43"/>
        <v>33.4</v>
      </c>
    </row>
    <row r="193" spans="1:38" ht="30" x14ac:dyDescent="0.25">
      <c r="A193" s="2">
        <v>192</v>
      </c>
      <c r="B193" s="2" t="s">
        <v>1831</v>
      </c>
      <c r="C193" s="2" t="s">
        <v>364</v>
      </c>
      <c r="D193" s="2" t="s">
        <v>2084</v>
      </c>
      <c r="E193" s="2" t="s">
        <v>9</v>
      </c>
      <c r="F193" s="2">
        <v>36</v>
      </c>
      <c r="G193" s="3" t="s">
        <v>34</v>
      </c>
      <c r="H193" s="3" t="s">
        <v>10</v>
      </c>
      <c r="I193" s="2">
        <v>8</v>
      </c>
      <c r="J193" s="2" t="s">
        <v>35</v>
      </c>
      <c r="K193" s="2" t="s">
        <v>35</v>
      </c>
      <c r="L193" s="2" t="s">
        <v>78</v>
      </c>
      <c r="M193" s="2" t="s">
        <v>38</v>
      </c>
      <c r="N193" s="2" t="s">
        <v>11</v>
      </c>
      <c r="O193" s="2" t="s">
        <v>1833</v>
      </c>
      <c r="P193" s="2" t="s">
        <v>60</v>
      </c>
      <c r="Q193" s="2" t="s">
        <v>2085</v>
      </c>
      <c r="R193" s="2" t="s">
        <v>2086</v>
      </c>
      <c r="S193" s="2" t="s">
        <v>2087</v>
      </c>
      <c r="T193" s="2" t="s">
        <v>2088</v>
      </c>
      <c r="U193" s="2" t="s">
        <v>2089</v>
      </c>
      <c r="V193" s="2" t="s">
        <v>2090</v>
      </c>
      <c r="W193" s="2" t="s">
        <v>2091</v>
      </c>
      <c r="X193" s="2" t="s">
        <v>2092</v>
      </c>
      <c r="Y193" s="2" t="s">
        <v>2093</v>
      </c>
      <c r="Z193" s="2" t="s">
        <v>2094</v>
      </c>
      <c r="AB193" s="2">
        <f t="shared" si="33"/>
        <v>25</v>
      </c>
      <c r="AC193" s="2">
        <f t="shared" si="34"/>
        <v>29</v>
      </c>
      <c r="AD193" s="2">
        <f t="shared" si="35"/>
        <v>37</v>
      </c>
      <c r="AE193" s="2">
        <f t="shared" si="36"/>
        <v>44</v>
      </c>
      <c r="AF193" s="2">
        <f t="shared" si="37"/>
        <v>28</v>
      </c>
      <c r="AG193" s="2">
        <f t="shared" si="38"/>
        <v>31</v>
      </c>
      <c r="AH193" s="2">
        <f t="shared" si="39"/>
        <v>51</v>
      </c>
      <c r="AI193" s="2">
        <f t="shared" si="40"/>
        <v>38</v>
      </c>
      <c r="AJ193" s="2">
        <f t="shared" si="41"/>
        <v>17</v>
      </c>
      <c r="AK193" s="2">
        <f t="shared" si="42"/>
        <v>32</v>
      </c>
      <c r="AL193" s="2">
        <f t="shared" si="43"/>
        <v>33.200000000000003</v>
      </c>
    </row>
    <row r="194" spans="1:38" ht="30" x14ac:dyDescent="0.25">
      <c r="A194" s="2">
        <v>193</v>
      </c>
      <c r="B194" s="2" t="s">
        <v>1831</v>
      </c>
      <c r="C194" s="2" t="s">
        <v>364</v>
      </c>
      <c r="D194" s="2" t="s">
        <v>2095</v>
      </c>
      <c r="E194" s="2" t="s">
        <v>77</v>
      </c>
      <c r="F194" s="2">
        <v>30</v>
      </c>
      <c r="G194" s="3" t="s">
        <v>34</v>
      </c>
      <c r="H194" s="3" t="s">
        <v>10</v>
      </c>
      <c r="I194" s="2">
        <v>10</v>
      </c>
      <c r="J194" s="2" t="s">
        <v>35</v>
      </c>
      <c r="K194" s="2" t="s">
        <v>35</v>
      </c>
      <c r="L194" s="2" t="s">
        <v>78</v>
      </c>
      <c r="M194" s="2" t="s">
        <v>163</v>
      </c>
      <c r="N194" s="2" t="s">
        <v>11</v>
      </c>
      <c r="O194" s="2" t="s">
        <v>1833</v>
      </c>
      <c r="P194" s="2" t="s">
        <v>14</v>
      </c>
      <c r="Q194" s="2" t="s">
        <v>2096</v>
      </c>
      <c r="R194" s="2" t="s">
        <v>2097</v>
      </c>
      <c r="S194" s="2" t="s">
        <v>2098</v>
      </c>
      <c r="T194" s="2" t="s">
        <v>2099</v>
      </c>
      <c r="U194" s="2" t="s">
        <v>2100</v>
      </c>
      <c r="V194" s="2" t="s">
        <v>2101</v>
      </c>
      <c r="W194" s="2" t="s">
        <v>2102</v>
      </c>
      <c r="X194" s="2" t="s">
        <v>2103</v>
      </c>
      <c r="Y194" s="2" t="s">
        <v>2104</v>
      </c>
      <c r="Z194" s="2" t="s">
        <v>2105</v>
      </c>
      <c r="AB194" s="2">
        <f t="shared" si="33"/>
        <v>28</v>
      </c>
      <c r="AC194" s="2">
        <f t="shared" si="34"/>
        <v>34</v>
      </c>
      <c r="AD194" s="2">
        <f t="shared" si="35"/>
        <v>47</v>
      </c>
      <c r="AE194" s="2">
        <f t="shared" si="36"/>
        <v>25</v>
      </c>
      <c r="AF194" s="2">
        <f t="shared" si="37"/>
        <v>54</v>
      </c>
      <c r="AG194" s="2">
        <f t="shared" si="38"/>
        <v>54</v>
      </c>
      <c r="AH194" s="2">
        <f t="shared" si="39"/>
        <v>50</v>
      </c>
      <c r="AI194" s="2">
        <f t="shared" si="40"/>
        <v>34</v>
      </c>
      <c r="AJ194" s="2">
        <f t="shared" si="41"/>
        <v>37</v>
      </c>
      <c r="AK194" s="2">
        <f t="shared" si="42"/>
        <v>37</v>
      </c>
      <c r="AL194" s="2">
        <f t="shared" si="43"/>
        <v>40</v>
      </c>
    </row>
    <row r="195" spans="1:38" ht="30" x14ac:dyDescent="0.25">
      <c r="A195" s="2">
        <v>194</v>
      </c>
      <c r="B195" s="2" t="s">
        <v>1831</v>
      </c>
      <c r="C195" s="2" t="s">
        <v>364</v>
      </c>
      <c r="D195" s="2" t="s">
        <v>2106</v>
      </c>
      <c r="E195" s="2" t="s">
        <v>77</v>
      </c>
      <c r="F195" s="2">
        <v>37</v>
      </c>
      <c r="G195" s="3" t="s">
        <v>34</v>
      </c>
      <c r="H195" s="3" t="s">
        <v>10</v>
      </c>
      <c r="I195" s="2">
        <v>10</v>
      </c>
      <c r="J195" s="2" t="s">
        <v>35</v>
      </c>
      <c r="K195" s="2" t="s">
        <v>35</v>
      </c>
      <c r="L195" s="2" t="s">
        <v>78</v>
      </c>
      <c r="M195" s="2" t="s">
        <v>163</v>
      </c>
      <c r="N195" s="2" t="s">
        <v>11</v>
      </c>
      <c r="O195" s="2" t="s">
        <v>1833</v>
      </c>
      <c r="P195" s="2" t="s">
        <v>14</v>
      </c>
      <c r="Q195" s="2" t="s">
        <v>2107</v>
      </c>
      <c r="R195" s="2" t="s">
        <v>2108</v>
      </c>
      <c r="S195" s="2" t="s">
        <v>2109</v>
      </c>
      <c r="T195" s="2" t="s">
        <v>2110</v>
      </c>
      <c r="U195" s="2" t="s">
        <v>2111</v>
      </c>
      <c r="V195" s="2" t="s">
        <v>2112</v>
      </c>
      <c r="W195" s="2" t="s">
        <v>2113</v>
      </c>
      <c r="X195" s="2" t="s">
        <v>2114</v>
      </c>
      <c r="Y195" s="2" t="s">
        <v>2115</v>
      </c>
      <c r="Z195" s="2" t="s">
        <v>2116</v>
      </c>
      <c r="AB195" s="2">
        <f t="shared" ref="AB195:AB258" si="44">LEN(Q195)</f>
        <v>39</v>
      </c>
      <c r="AC195" s="2">
        <f t="shared" ref="AC195:AC258" si="45">LEN(R195)</f>
        <v>60</v>
      </c>
      <c r="AD195" s="2">
        <f t="shared" ref="AD195:AD258" si="46">LEN(S195)</f>
        <v>43</v>
      </c>
      <c r="AE195" s="2">
        <f t="shared" ref="AE195:AE258" si="47">LEN(T195)</f>
        <v>40</v>
      </c>
      <c r="AF195" s="2">
        <f t="shared" ref="AF195:AF258" si="48">LEN(U195)</f>
        <v>17</v>
      </c>
      <c r="AG195" s="2">
        <f t="shared" ref="AG195:AG258" si="49">LEN(V195)</f>
        <v>26</v>
      </c>
      <c r="AH195" s="2">
        <f t="shared" ref="AH195:AH258" si="50">LEN(W195)</f>
        <v>30</v>
      </c>
      <c r="AI195" s="2">
        <f t="shared" ref="AI195:AI258" si="51">LEN(X195)</f>
        <v>30</v>
      </c>
      <c r="AJ195" s="2">
        <f t="shared" ref="AJ195:AJ258" si="52">LEN(Y195)</f>
        <v>53</v>
      </c>
      <c r="AK195" s="2">
        <f t="shared" ref="AK195:AK258" si="53">LEN(Z195)</f>
        <v>37</v>
      </c>
      <c r="AL195" s="2">
        <f t="shared" ref="AL195:AL258" si="54">AVERAGEIF(AB195:AK195,"&gt;0")</f>
        <v>37.5</v>
      </c>
    </row>
    <row r="196" spans="1:38" ht="30" x14ac:dyDescent="0.25">
      <c r="A196" s="2">
        <v>195</v>
      </c>
      <c r="B196" s="2" t="s">
        <v>1831</v>
      </c>
      <c r="C196" s="2" t="s">
        <v>364</v>
      </c>
      <c r="D196" s="2" t="s">
        <v>2117</v>
      </c>
      <c r="E196" s="2" t="s">
        <v>77</v>
      </c>
      <c r="F196" s="2">
        <v>36</v>
      </c>
      <c r="G196" s="3" t="s">
        <v>34</v>
      </c>
      <c r="H196" s="3" t="s">
        <v>10</v>
      </c>
      <c r="I196" s="2">
        <v>10</v>
      </c>
      <c r="J196" s="2" t="s">
        <v>35</v>
      </c>
      <c r="K196" s="2" t="s">
        <v>35</v>
      </c>
      <c r="L196" s="2" t="s">
        <v>78</v>
      </c>
      <c r="M196" s="2" t="s">
        <v>163</v>
      </c>
      <c r="N196" s="2" t="s">
        <v>2118</v>
      </c>
      <c r="O196" s="2" t="s">
        <v>175</v>
      </c>
      <c r="P196" s="2" t="s">
        <v>14</v>
      </c>
      <c r="Q196" s="2" t="s">
        <v>2119</v>
      </c>
      <c r="R196" s="2" t="s">
        <v>2120</v>
      </c>
      <c r="S196" s="2" t="s">
        <v>2121</v>
      </c>
      <c r="T196" s="2" t="s">
        <v>2122</v>
      </c>
      <c r="U196" s="2" t="s">
        <v>2123</v>
      </c>
      <c r="V196" s="2" t="s">
        <v>2124</v>
      </c>
      <c r="W196" s="2" t="s">
        <v>2125</v>
      </c>
      <c r="X196" s="2" t="s">
        <v>2126</v>
      </c>
      <c r="Y196" s="2" t="s">
        <v>2127</v>
      </c>
      <c r="Z196" s="2" t="s">
        <v>2128</v>
      </c>
      <c r="AB196" s="2">
        <f t="shared" si="44"/>
        <v>18</v>
      </c>
      <c r="AC196" s="2">
        <f t="shared" si="45"/>
        <v>43</v>
      </c>
      <c r="AD196" s="2">
        <f t="shared" si="46"/>
        <v>22</v>
      </c>
      <c r="AE196" s="2">
        <f t="shared" si="47"/>
        <v>19</v>
      </c>
      <c r="AF196" s="2">
        <f t="shared" si="48"/>
        <v>65</v>
      </c>
      <c r="AG196" s="2">
        <f t="shared" si="49"/>
        <v>36</v>
      </c>
      <c r="AH196" s="2">
        <f t="shared" si="50"/>
        <v>36</v>
      </c>
      <c r="AI196" s="2">
        <f t="shared" si="51"/>
        <v>52</v>
      </c>
      <c r="AJ196" s="2">
        <f t="shared" si="52"/>
        <v>42</v>
      </c>
      <c r="AK196" s="2">
        <f t="shared" si="53"/>
        <v>32</v>
      </c>
      <c r="AL196" s="2">
        <f t="shared" si="54"/>
        <v>36.5</v>
      </c>
    </row>
    <row r="197" spans="1:38" ht="30" x14ac:dyDescent="0.25">
      <c r="A197" s="2">
        <v>196</v>
      </c>
      <c r="B197" s="2" t="s">
        <v>1831</v>
      </c>
      <c r="C197" s="2" t="s">
        <v>364</v>
      </c>
      <c r="D197" s="2" t="s">
        <v>2129</v>
      </c>
      <c r="E197" s="2" t="s">
        <v>77</v>
      </c>
      <c r="F197" s="2">
        <v>35</v>
      </c>
      <c r="G197" s="3" t="s">
        <v>34</v>
      </c>
      <c r="H197" s="3" t="s">
        <v>10</v>
      </c>
      <c r="I197" s="2">
        <v>10</v>
      </c>
      <c r="J197" s="2" t="s">
        <v>35</v>
      </c>
      <c r="K197" s="2" t="s">
        <v>35</v>
      </c>
      <c r="L197" s="2" t="s">
        <v>78</v>
      </c>
      <c r="M197" s="2" t="s">
        <v>163</v>
      </c>
      <c r="N197" s="2" t="s">
        <v>11</v>
      </c>
      <c r="O197" s="2" t="s">
        <v>1833</v>
      </c>
      <c r="P197" s="2" t="s">
        <v>14</v>
      </c>
      <c r="Q197" s="2" t="s">
        <v>2130</v>
      </c>
      <c r="R197" s="2" t="s">
        <v>2131</v>
      </c>
      <c r="S197" s="2" t="s">
        <v>2132</v>
      </c>
      <c r="T197" s="2" t="s">
        <v>2133</v>
      </c>
      <c r="U197" s="2" t="s">
        <v>2134</v>
      </c>
      <c r="V197" s="2" t="s">
        <v>2135</v>
      </c>
      <c r="W197" s="2" t="s">
        <v>1880</v>
      </c>
      <c r="X197" s="2" t="s">
        <v>2136</v>
      </c>
      <c r="Y197" s="2" t="s">
        <v>2137</v>
      </c>
      <c r="Z197" s="2" t="s">
        <v>2138</v>
      </c>
      <c r="AB197" s="2">
        <f t="shared" si="44"/>
        <v>23</v>
      </c>
      <c r="AC197" s="2">
        <f t="shared" si="45"/>
        <v>24</v>
      </c>
      <c r="AD197" s="2">
        <f t="shared" si="46"/>
        <v>34</v>
      </c>
      <c r="AE197" s="2">
        <f t="shared" si="47"/>
        <v>32</v>
      </c>
      <c r="AF197" s="2">
        <f t="shared" si="48"/>
        <v>28</v>
      </c>
      <c r="AG197" s="2">
        <f t="shared" si="49"/>
        <v>39</v>
      </c>
      <c r="AH197" s="2">
        <f t="shared" si="50"/>
        <v>29</v>
      </c>
      <c r="AI197" s="2">
        <f t="shared" si="51"/>
        <v>21</v>
      </c>
      <c r="AJ197" s="2">
        <f t="shared" si="52"/>
        <v>49</v>
      </c>
      <c r="AK197" s="2">
        <f t="shared" si="53"/>
        <v>26</v>
      </c>
      <c r="AL197" s="2">
        <f t="shared" si="54"/>
        <v>30.5</v>
      </c>
    </row>
    <row r="198" spans="1:38" x14ac:dyDescent="0.25">
      <c r="A198" s="2">
        <v>197</v>
      </c>
      <c r="B198" s="2" t="s">
        <v>1831</v>
      </c>
      <c r="C198" s="2" t="s">
        <v>364</v>
      </c>
      <c r="D198" s="2" t="s">
        <v>2139</v>
      </c>
      <c r="E198" s="2" t="s">
        <v>77</v>
      </c>
      <c r="F198" s="2">
        <v>35</v>
      </c>
      <c r="G198" s="3" t="s">
        <v>34</v>
      </c>
      <c r="H198" s="3" t="s">
        <v>10</v>
      </c>
      <c r="I198" s="2">
        <v>10</v>
      </c>
      <c r="J198" s="2" t="s">
        <v>35</v>
      </c>
      <c r="K198" s="2" t="s">
        <v>35</v>
      </c>
      <c r="L198" s="2" t="s">
        <v>78</v>
      </c>
      <c r="M198" s="2" t="s">
        <v>38</v>
      </c>
      <c r="N198" s="2" t="s">
        <v>11</v>
      </c>
      <c r="O198" s="2" t="s">
        <v>1833</v>
      </c>
      <c r="P198" s="2" t="s">
        <v>14</v>
      </c>
      <c r="Q198" s="2" t="s">
        <v>2140</v>
      </c>
      <c r="R198" s="2" t="s">
        <v>2141</v>
      </c>
      <c r="S198" s="2" t="s">
        <v>2142</v>
      </c>
      <c r="T198" s="2" t="s">
        <v>2143</v>
      </c>
      <c r="U198" s="2" t="s">
        <v>2144</v>
      </c>
      <c r="V198" s="2" t="s">
        <v>2145</v>
      </c>
      <c r="W198" s="2" t="s">
        <v>2146</v>
      </c>
      <c r="X198" s="2" t="s">
        <v>2147</v>
      </c>
      <c r="Y198" s="2" t="s">
        <v>2148</v>
      </c>
      <c r="AB198" s="2">
        <f t="shared" si="44"/>
        <v>29</v>
      </c>
      <c r="AC198" s="2">
        <f t="shared" si="45"/>
        <v>24</v>
      </c>
      <c r="AD198" s="2">
        <f t="shared" si="46"/>
        <v>36</v>
      </c>
      <c r="AE198" s="2">
        <f t="shared" si="47"/>
        <v>21</v>
      </c>
      <c r="AF198" s="2">
        <f t="shared" si="48"/>
        <v>25</v>
      </c>
      <c r="AG198" s="2">
        <f t="shared" si="49"/>
        <v>42</v>
      </c>
      <c r="AH198" s="2">
        <f t="shared" si="50"/>
        <v>17</v>
      </c>
      <c r="AI198" s="2">
        <f t="shared" si="51"/>
        <v>42</v>
      </c>
      <c r="AJ198" s="2">
        <f t="shared" si="52"/>
        <v>37</v>
      </c>
      <c r="AK198" s="2">
        <f t="shared" si="53"/>
        <v>0</v>
      </c>
      <c r="AL198" s="2">
        <f t="shared" si="54"/>
        <v>30.333333333333332</v>
      </c>
    </row>
    <row r="199" spans="1:38" ht="30" x14ac:dyDescent="0.25">
      <c r="A199" s="2">
        <v>198</v>
      </c>
      <c r="B199" s="2" t="s">
        <v>1831</v>
      </c>
      <c r="C199" s="2" t="s">
        <v>364</v>
      </c>
      <c r="D199" s="2" t="s">
        <v>2149</v>
      </c>
      <c r="E199" s="2" t="s">
        <v>77</v>
      </c>
      <c r="F199" s="2">
        <v>32</v>
      </c>
      <c r="G199" s="3" t="s">
        <v>34</v>
      </c>
      <c r="H199" s="3" t="s">
        <v>10</v>
      </c>
      <c r="I199" s="2">
        <v>8</v>
      </c>
      <c r="J199" s="2" t="s">
        <v>35</v>
      </c>
      <c r="K199" s="2" t="s">
        <v>35</v>
      </c>
      <c r="L199" s="2" t="s">
        <v>78</v>
      </c>
      <c r="M199" s="2" t="s">
        <v>163</v>
      </c>
      <c r="N199" s="2" t="s">
        <v>11</v>
      </c>
      <c r="O199" s="2" t="s">
        <v>1833</v>
      </c>
      <c r="P199" s="2" t="s">
        <v>14</v>
      </c>
      <c r="Q199" s="2" t="s">
        <v>2150</v>
      </c>
      <c r="R199" s="2" t="s">
        <v>2151</v>
      </c>
      <c r="S199" s="2" t="s">
        <v>2152</v>
      </c>
      <c r="T199" s="2" t="s">
        <v>2153</v>
      </c>
      <c r="U199" s="2" t="s">
        <v>2154</v>
      </c>
      <c r="V199" s="2" t="s">
        <v>2155</v>
      </c>
      <c r="W199" s="2" t="s">
        <v>2156</v>
      </c>
      <c r="X199" s="2" t="s">
        <v>2157</v>
      </c>
      <c r="Y199" s="2" t="s">
        <v>2158</v>
      </c>
      <c r="Z199" s="2" t="s">
        <v>2159</v>
      </c>
      <c r="AB199" s="2">
        <f t="shared" si="44"/>
        <v>36</v>
      </c>
      <c r="AC199" s="2">
        <f t="shared" si="45"/>
        <v>53</v>
      </c>
      <c r="AD199" s="2">
        <f t="shared" si="46"/>
        <v>28</v>
      </c>
      <c r="AE199" s="2">
        <f t="shared" si="47"/>
        <v>18</v>
      </c>
      <c r="AF199" s="2">
        <f t="shared" si="48"/>
        <v>21</v>
      </c>
      <c r="AG199" s="2">
        <f t="shared" si="49"/>
        <v>54</v>
      </c>
      <c r="AH199" s="2">
        <f t="shared" si="50"/>
        <v>37</v>
      </c>
      <c r="AI199" s="2">
        <f t="shared" si="51"/>
        <v>46</v>
      </c>
      <c r="AJ199" s="2">
        <f t="shared" si="52"/>
        <v>42</v>
      </c>
      <c r="AK199" s="2">
        <f t="shared" si="53"/>
        <v>31</v>
      </c>
      <c r="AL199" s="2">
        <f t="shared" si="54"/>
        <v>36.6</v>
      </c>
    </row>
    <row r="200" spans="1:38" ht="30" x14ac:dyDescent="0.25">
      <c r="A200" s="2">
        <v>199</v>
      </c>
      <c r="B200" s="2" t="s">
        <v>1831</v>
      </c>
      <c r="C200" s="2" t="s">
        <v>364</v>
      </c>
      <c r="D200" s="2" t="s">
        <v>2160</v>
      </c>
      <c r="E200" s="2" t="s">
        <v>9</v>
      </c>
      <c r="F200" s="2">
        <v>34</v>
      </c>
      <c r="G200" s="3" t="s">
        <v>34</v>
      </c>
      <c r="H200" s="3" t="s">
        <v>10</v>
      </c>
      <c r="I200" s="2">
        <v>8</v>
      </c>
      <c r="J200" s="2" t="s">
        <v>35</v>
      </c>
      <c r="K200" s="2" t="s">
        <v>35</v>
      </c>
      <c r="L200" s="2" t="s">
        <v>78</v>
      </c>
      <c r="M200" s="2" t="s">
        <v>38</v>
      </c>
      <c r="N200" s="2" t="s">
        <v>11</v>
      </c>
      <c r="O200" s="2" t="s">
        <v>1833</v>
      </c>
      <c r="P200" s="2" t="s">
        <v>14</v>
      </c>
      <c r="Q200" s="2" t="s">
        <v>2161</v>
      </c>
      <c r="R200" s="2" t="s">
        <v>2162</v>
      </c>
      <c r="S200" s="2" t="s">
        <v>2163</v>
      </c>
      <c r="T200" s="2" t="s">
        <v>2164</v>
      </c>
      <c r="U200" s="2" t="s">
        <v>2165</v>
      </c>
      <c r="V200" s="2" t="s">
        <v>2166</v>
      </c>
      <c r="W200" s="2" t="s">
        <v>2167</v>
      </c>
      <c r="X200" s="2" t="s">
        <v>2168</v>
      </c>
      <c r="Y200" s="2" t="s">
        <v>2169</v>
      </c>
      <c r="Z200" s="2" t="s">
        <v>2170</v>
      </c>
      <c r="AB200" s="2">
        <f t="shared" si="44"/>
        <v>21</v>
      </c>
      <c r="AC200" s="2">
        <f t="shared" si="45"/>
        <v>28</v>
      </c>
      <c r="AD200" s="2">
        <f t="shared" si="46"/>
        <v>50</v>
      </c>
      <c r="AE200" s="2">
        <f t="shared" si="47"/>
        <v>52</v>
      </c>
      <c r="AF200" s="2">
        <f t="shared" si="48"/>
        <v>25</v>
      </c>
      <c r="AG200" s="2">
        <f t="shared" si="49"/>
        <v>26</v>
      </c>
      <c r="AH200" s="2">
        <f t="shared" si="50"/>
        <v>18</v>
      </c>
      <c r="AI200" s="2">
        <f t="shared" si="51"/>
        <v>60</v>
      </c>
      <c r="AJ200" s="2">
        <f t="shared" si="52"/>
        <v>37</v>
      </c>
      <c r="AK200" s="2">
        <f t="shared" si="53"/>
        <v>32</v>
      </c>
      <c r="AL200" s="2">
        <f t="shared" si="54"/>
        <v>34.9</v>
      </c>
    </row>
    <row r="201" spans="1:38" ht="30" x14ac:dyDescent="0.25">
      <c r="A201" s="2">
        <v>200</v>
      </c>
      <c r="B201" s="2" t="s">
        <v>1831</v>
      </c>
      <c r="C201" s="2" t="s">
        <v>364</v>
      </c>
      <c r="D201" s="2" t="s">
        <v>2171</v>
      </c>
      <c r="E201" s="2" t="s">
        <v>77</v>
      </c>
      <c r="F201" s="2">
        <v>30</v>
      </c>
      <c r="G201" s="3" t="s">
        <v>34</v>
      </c>
      <c r="H201" s="3" t="s">
        <v>10</v>
      </c>
      <c r="I201" s="2">
        <v>10</v>
      </c>
      <c r="J201" s="2" t="s">
        <v>35</v>
      </c>
      <c r="K201" s="2" t="s">
        <v>35</v>
      </c>
      <c r="L201" s="2" t="s">
        <v>78</v>
      </c>
      <c r="M201" s="2" t="s">
        <v>163</v>
      </c>
      <c r="N201" s="2" t="s">
        <v>11</v>
      </c>
      <c r="O201" s="2" t="s">
        <v>1833</v>
      </c>
      <c r="P201" s="2" t="s">
        <v>14</v>
      </c>
      <c r="Q201" s="2" t="s">
        <v>2172</v>
      </c>
      <c r="R201" s="2" t="s">
        <v>2173</v>
      </c>
      <c r="S201" s="2" t="s">
        <v>2174</v>
      </c>
      <c r="T201" s="2" t="s">
        <v>2175</v>
      </c>
      <c r="U201" s="2" t="s">
        <v>2176</v>
      </c>
      <c r="V201" s="2" t="s">
        <v>2177</v>
      </c>
      <c r="W201" s="2" t="s">
        <v>2178</v>
      </c>
      <c r="X201" s="2" t="s">
        <v>2179</v>
      </c>
      <c r="AB201" s="2">
        <f t="shared" si="44"/>
        <v>51</v>
      </c>
      <c r="AC201" s="2">
        <f t="shared" si="45"/>
        <v>30</v>
      </c>
      <c r="AD201" s="2">
        <f t="shared" si="46"/>
        <v>36</v>
      </c>
      <c r="AE201" s="2">
        <f t="shared" si="47"/>
        <v>54</v>
      </c>
      <c r="AF201" s="2">
        <f t="shared" si="48"/>
        <v>31</v>
      </c>
      <c r="AG201" s="2">
        <f t="shared" si="49"/>
        <v>68</v>
      </c>
      <c r="AH201" s="2">
        <f t="shared" si="50"/>
        <v>42</v>
      </c>
      <c r="AI201" s="2">
        <f t="shared" si="51"/>
        <v>33</v>
      </c>
      <c r="AJ201" s="2">
        <f t="shared" si="52"/>
        <v>0</v>
      </c>
      <c r="AK201" s="2">
        <f t="shared" si="53"/>
        <v>0</v>
      </c>
      <c r="AL201" s="2">
        <f t="shared" si="54"/>
        <v>43.125</v>
      </c>
    </row>
    <row r="202" spans="1:38" ht="30" x14ac:dyDescent="0.25">
      <c r="A202" s="2">
        <v>201</v>
      </c>
      <c r="B202" s="2" t="s">
        <v>1831</v>
      </c>
      <c r="C202" s="2" t="s">
        <v>364</v>
      </c>
      <c r="D202" s="2" t="s">
        <v>2180</v>
      </c>
      <c r="E202" s="2" t="s">
        <v>77</v>
      </c>
      <c r="F202" s="2">
        <v>36</v>
      </c>
      <c r="G202" s="3" t="s">
        <v>34</v>
      </c>
      <c r="H202" s="3" t="s">
        <v>10</v>
      </c>
      <c r="I202" s="2">
        <v>12</v>
      </c>
      <c r="J202" s="2" t="s">
        <v>35</v>
      </c>
      <c r="K202" s="2" t="s">
        <v>35</v>
      </c>
      <c r="L202" s="2" t="s">
        <v>78</v>
      </c>
      <c r="M202" s="2" t="s">
        <v>38</v>
      </c>
      <c r="N202" s="2" t="s">
        <v>11</v>
      </c>
      <c r="O202" s="2" t="s">
        <v>1833</v>
      </c>
      <c r="P202" s="2" t="s">
        <v>14</v>
      </c>
      <c r="Q202" s="2" t="s">
        <v>2181</v>
      </c>
      <c r="R202" s="2" t="s">
        <v>2182</v>
      </c>
      <c r="S202" s="2" t="s">
        <v>2183</v>
      </c>
      <c r="T202" s="2" t="s">
        <v>2184</v>
      </c>
      <c r="U202" s="2" t="s">
        <v>2185</v>
      </c>
      <c r="V202" s="2" t="s">
        <v>2186</v>
      </c>
      <c r="W202" s="2" t="s">
        <v>2187</v>
      </c>
      <c r="X202" s="2" t="s">
        <v>2188</v>
      </c>
      <c r="Y202" s="2" t="s">
        <v>2189</v>
      </c>
      <c r="AB202" s="2">
        <f t="shared" si="44"/>
        <v>38</v>
      </c>
      <c r="AC202" s="2">
        <f t="shared" si="45"/>
        <v>40</v>
      </c>
      <c r="AD202" s="2">
        <f t="shared" si="46"/>
        <v>43</v>
      </c>
      <c r="AE202" s="2">
        <f t="shared" si="47"/>
        <v>35</v>
      </c>
      <c r="AF202" s="2">
        <f t="shared" si="48"/>
        <v>45</v>
      </c>
      <c r="AG202" s="2">
        <f t="shared" si="49"/>
        <v>28</v>
      </c>
      <c r="AH202" s="2">
        <f t="shared" si="50"/>
        <v>47</v>
      </c>
      <c r="AI202" s="2">
        <f t="shared" si="51"/>
        <v>41</v>
      </c>
      <c r="AJ202" s="2">
        <f t="shared" si="52"/>
        <v>51</v>
      </c>
      <c r="AK202" s="2">
        <f t="shared" si="53"/>
        <v>0</v>
      </c>
      <c r="AL202" s="2">
        <f t="shared" si="54"/>
        <v>40.888888888888886</v>
      </c>
    </row>
    <row r="203" spans="1:38" ht="30" x14ac:dyDescent="0.25">
      <c r="A203" s="2">
        <v>202</v>
      </c>
      <c r="B203" s="2" t="s">
        <v>1831</v>
      </c>
      <c r="C203" s="2" t="s">
        <v>364</v>
      </c>
      <c r="D203" s="2" t="s">
        <v>2190</v>
      </c>
      <c r="E203" s="2" t="s">
        <v>77</v>
      </c>
      <c r="F203" s="2">
        <v>30</v>
      </c>
      <c r="G203" s="3" t="s">
        <v>34</v>
      </c>
      <c r="H203" s="3" t="s">
        <v>10</v>
      </c>
      <c r="I203" s="2">
        <v>10</v>
      </c>
      <c r="J203" s="2" t="s">
        <v>35</v>
      </c>
      <c r="K203" s="2" t="s">
        <v>35</v>
      </c>
      <c r="L203" s="2" t="s">
        <v>78</v>
      </c>
      <c r="M203" s="2" t="s">
        <v>38</v>
      </c>
      <c r="N203" s="2" t="s">
        <v>11</v>
      </c>
      <c r="O203" s="2" t="s">
        <v>1833</v>
      </c>
      <c r="P203" s="2" t="s">
        <v>14</v>
      </c>
      <c r="Q203" s="2" t="s">
        <v>2191</v>
      </c>
      <c r="R203" s="2" t="s">
        <v>2192</v>
      </c>
      <c r="S203" s="2" t="s">
        <v>2193</v>
      </c>
      <c r="T203" s="2" t="s">
        <v>2194</v>
      </c>
      <c r="U203" s="2" t="s">
        <v>2195</v>
      </c>
      <c r="V203" s="2" t="s">
        <v>2196</v>
      </c>
      <c r="W203" s="2" t="s">
        <v>2286</v>
      </c>
      <c r="AB203" s="2">
        <f t="shared" si="44"/>
        <v>25</v>
      </c>
      <c r="AC203" s="2">
        <f t="shared" si="45"/>
        <v>21</v>
      </c>
      <c r="AD203" s="2">
        <f t="shared" si="46"/>
        <v>55</v>
      </c>
      <c r="AE203" s="2">
        <f t="shared" si="47"/>
        <v>25</v>
      </c>
      <c r="AF203" s="2">
        <f t="shared" si="48"/>
        <v>37</v>
      </c>
      <c r="AG203" s="2">
        <f t="shared" si="49"/>
        <v>41</v>
      </c>
      <c r="AH203" s="2">
        <f t="shared" si="50"/>
        <v>64</v>
      </c>
      <c r="AI203" s="2">
        <f t="shared" si="51"/>
        <v>0</v>
      </c>
      <c r="AJ203" s="2">
        <f t="shared" si="52"/>
        <v>0</v>
      </c>
      <c r="AK203" s="2">
        <f t="shared" si="53"/>
        <v>0</v>
      </c>
      <c r="AL203" s="2">
        <f t="shared" si="54"/>
        <v>38.285714285714285</v>
      </c>
    </row>
    <row r="204" spans="1:38" ht="30" x14ac:dyDescent="0.25">
      <c r="A204" s="2">
        <v>203</v>
      </c>
      <c r="B204" s="2" t="s">
        <v>1831</v>
      </c>
      <c r="C204" s="2" t="s">
        <v>364</v>
      </c>
      <c r="D204" s="2" t="s">
        <v>2197</v>
      </c>
      <c r="E204" s="2" t="s">
        <v>77</v>
      </c>
      <c r="F204" s="2">
        <v>30</v>
      </c>
      <c r="G204" s="3" t="s">
        <v>34</v>
      </c>
      <c r="H204" s="3" t="s">
        <v>10</v>
      </c>
      <c r="I204" s="2">
        <v>8</v>
      </c>
      <c r="J204" s="2" t="s">
        <v>35</v>
      </c>
      <c r="K204" s="2" t="s">
        <v>35</v>
      </c>
      <c r="L204" s="2" t="s">
        <v>78</v>
      </c>
      <c r="M204" s="2" t="s">
        <v>163</v>
      </c>
      <c r="N204" s="2" t="s">
        <v>11</v>
      </c>
      <c r="O204" s="2" t="s">
        <v>1833</v>
      </c>
      <c r="P204" s="2" t="s">
        <v>14</v>
      </c>
      <c r="Q204" s="2" t="s">
        <v>2198</v>
      </c>
      <c r="R204" s="2" t="s">
        <v>2199</v>
      </c>
      <c r="S204" s="2" t="s">
        <v>2200</v>
      </c>
      <c r="T204" s="2" t="s">
        <v>2201</v>
      </c>
      <c r="U204" s="2" t="s">
        <v>2202</v>
      </c>
      <c r="V204" s="2" t="s">
        <v>2203</v>
      </c>
      <c r="W204" s="2" t="s">
        <v>2264</v>
      </c>
      <c r="X204" s="2" t="s">
        <v>2275</v>
      </c>
      <c r="AB204" s="2">
        <f t="shared" si="44"/>
        <v>23</v>
      </c>
      <c r="AC204" s="2">
        <f t="shared" si="45"/>
        <v>37</v>
      </c>
      <c r="AD204" s="2">
        <f t="shared" si="46"/>
        <v>48</v>
      </c>
      <c r="AE204" s="2">
        <f t="shared" si="47"/>
        <v>35</v>
      </c>
      <c r="AF204" s="2">
        <f t="shared" si="48"/>
        <v>27</v>
      </c>
      <c r="AG204" s="2">
        <f t="shared" si="49"/>
        <v>39</v>
      </c>
      <c r="AH204" s="2">
        <f t="shared" si="50"/>
        <v>22</v>
      </c>
      <c r="AI204" s="2">
        <f t="shared" si="51"/>
        <v>32</v>
      </c>
      <c r="AJ204" s="2">
        <f t="shared" si="52"/>
        <v>0</v>
      </c>
      <c r="AK204" s="2">
        <f t="shared" si="53"/>
        <v>0</v>
      </c>
      <c r="AL204" s="2">
        <f t="shared" si="54"/>
        <v>32.875</v>
      </c>
    </row>
    <row r="205" spans="1:38" ht="30" x14ac:dyDescent="0.25">
      <c r="A205" s="2">
        <v>204</v>
      </c>
      <c r="B205" s="2" t="s">
        <v>1831</v>
      </c>
      <c r="C205" s="2" t="s">
        <v>364</v>
      </c>
      <c r="D205" s="2" t="s">
        <v>2204</v>
      </c>
      <c r="E205" s="2" t="s">
        <v>77</v>
      </c>
      <c r="F205" s="2">
        <v>34</v>
      </c>
      <c r="G205" s="3" t="s">
        <v>34</v>
      </c>
      <c r="H205" s="3" t="s">
        <v>10</v>
      </c>
      <c r="I205" s="2">
        <v>8</v>
      </c>
      <c r="J205" s="2" t="s">
        <v>35</v>
      </c>
      <c r="K205" s="2" t="s">
        <v>35</v>
      </c>
      <c r="L205" s="2" t="s">
        <v>78</v>
      </c>
      <c r="M205" s="2" t="s">
        <v>163</v>
      </c>
      <c r="N205" s="2" t="s">
        <v>11</v>
      </c>
      <c r="O205" s="2" t="s">
        <v>1833</v>
      </c>
      <c r="P205" s="2" t="s">
        <v>14</v>
      </c>
      <c r="Q205" s="2" t="s">
        <v>2205</v>
      </c>
      <c r="R205" s="2" t="s">
        <v>2206</v>
      </c>
      <c r="S205" s="2" t="s">
        <v>2207</v>
      </c>
      <c r="T205" s="2" t="s">
        <v>2208</v>
      </c>
      <c r="U205" s="2" t="s">
        <v>2209</v>
      </c>
      <c r="V205" s="2" t="s">
        <v>2210</v>
      </c>
      <c r="W205" s="2" t="s">
        <v>2211</v>
      </c>
      <c r="X205" s="2" t="s">
        <v>2212</v>
      </c>
      <c r="Y205" s="2" t="s">
        <v>2253</v>
      </c>
      <c r="AB205" s="2">
        <f t="shared" si="44"/>
        <v>40</v>
      </c>
      <c r="AC205" s="2">
        <f t="shared" si="45"/>
        <v>46</v>
      </c>
      <c r="AD205" s="2">
        <f t="shared" si="46"/>
        <v>33</v>
      </c>
      <c r="AE205" s="2">
        <f t="shared" si="47"/>
        <v>49</v>
      </c>
      <c r="AF205" s="2">
        <f t="shared" si="48"/>
        <v>55</v>
      </c>
      <c r="AG205" s="2">
        <f t="shared" si="49"/>
        <v>42</v>
      </c>
      <c r="AH205" s="2">
        <f t="shared" si="50"/>
        <v>31</v>
      </c>
      <c r="AI205" s="2">
        <f t="shared" si="51"/>
        <v>37</v>
      </c>
      <c r="AJ205" s="2">
        <f t="shared" si="52"/>
        <v>40</v>
      </c>
      <c r="AK205" s="2">
        <f t="shared" si="53"/>
        <v>0</v>
      </c>
      <c r="AL205" s="2">
        <f t="shared" si="54"/>
        <v>41.444444444444443</v>
      </c>
    </row>
    <row r="206" spans="1:38" ht="30" x14ac:dyDescent="0.25">
      <c r="A206" s="2">
        <v>205</v>
      </c>
      <c r="B206" s="2" t="s">
        <v>1831</v>
      </c>
      <c r="C206" s="2" t="s">
        <v>364</v>
      </c>
      <c r="D206" s="2" t="s">
        <v>2213</v>
      </c>
      <c r="E206" s="2" t="s">
        <v>77</v>
      </c>
      <c r="F206" s="2">
        <v>35</v>
      </c>
      <c r="G206" s="3" t="s">
        <v>34</v>
      </c>
      <c r="H206" s="3" t="s">
        <v>10</v>
      </c>
      <c r="I206" s="2">
        <v>10</v>
      </c>
      <c r="J206" s="2" t="s">
        <v>35</v>
      </c>
      <c r="K206" s="2" t="s">
        <v>35</v>
      </c>
      <c r="L206" s="2" t="s">
        <v>78</v>
      </c>
      <c r="M206" s="2" t="s">
        <v>38</v>
      </c>
      <c r="N206" s="2" t="s">
        <v>11</v>
      </c>
      <c r="O206" s="2" t="s">
        <v>1833</v>
      </c>
      <c r="P206" s="2" t="s">
        <v>14</v>
      </c>
      <c r="Q206" s="2" t="s">
        <v>2214</v>
      </c>
      <c r="R206" s="2" t="s">
        <v>2215</v>
      </c>
      <c r="S206" s="2" t="s">
        <v>2216</v>
      </c>
      <c r="T206" s="2" t="s">
        <v>2217</v>
      </c>
      <c r="U206" s="2" t="s">
        <v>2218</v>
      </c>
      <c r="V206" s="2" t="s">
        <v>2219</v>
      </c>
      <c r="W206" s="2" t="s">
        <v>2220</v>
      </c>
      <c r="X206" s="2" t="s">
        <v>2231</v>
      </c>
      <c r="Y206" s="2" t="s">
        <v>2242</v>
      </c>
      <c r="AB206" s="2">
        <f t="shared" si="44"/>
        <v>65</v>
      </c>
      <c r="AC206" s="2">
        <f t="shared" si="45"/>
        <v>26</v>
      </c>
      <c r="AD206" s="2">
        <f t="shared" si="46"/>
        <v>53</v>
      </c>
      <c r="AE206" s="2">
        <f t="shared" si="47"/>
        <v>28</v>
      </c>
      <c r="AF206" s="2">
        <f t="shared" si="48"/>
        <v>27</v>
      </c>
      <c r="AG206" s="2">
        <f t="shared" si="49"/>
        <v>30</v>
      </c>
      <c r="AH206" s="2">
        <f t="shared" si="50"/>
        <v>31</v>
      </c>
      <c r="AI206" s="2">
        <f t="shared" si="51"/>
        <v>42</v>
      </c>
      <c r="AJ206" s="2">
        <f t="shared" si="52"/>
        <v>37</v>
      </c>
      <c r="AK206" s="2">
        <f t="shared" si="53"/>
        <v>0</v>
      </c>
      <c r="AL206" s="2">
        <f t="shared" si="54"/>
        <v>37.666666666666664</v>
      </c>
    </row>
    <row r="207" spans="1:38" ht="30" x14ac:dyDescent="0.25">
      <c r="A207" s="2">
        <v>206</v>
      </c>
      <c r="B207" s="2" t="s">
        <v>1831</v>
      </c>
      <c r="C207" s="2" t="s">
        <v>364</v>
      </c>
      <c r="D207" s="2" t="s">
        <v>2221</v>
      </c>
      <c r="E207" s="2" t="s">
        <v>9</v>
      </c>
      <c r="F207" s="2">
        <v>55</v>
      </c>
      <c r="G207" s="3" t="s">
        <v>34</v>
      </c>
      <c r="H207" s="3" t="s">
        <v>10</v>
      </c>
      <c r="I207" s="2">
        <v>10</v>
      </c>
      <c r="J207" s="2" t="s">
        <v>35</v>
      </c>
      <c r="K207" s="2" t="s">
        <v>35</v>
      </c>
      <c r="L207" s="2" t="s">
        <v>78</v>
      </c>
      <c r="M207" s="2" t="s">
        <v>38</v>
      </c>
      <c r="N207" s="2" t="s">
        <v>11</v>
      </c>
      <c r="O207" s="2" t="s">
        <v>1833</v>
      </c>
      <c r="P207" s="2" t="s">
        <v>14</v>
      </c>
      <c r="Q207" s="2" t="s">
        <v>2222</v>
      </c>
      <c r="R207" s="2" t="s">
        <v>2223</v>
      </c>
      <c r="S207" s="2" t="s">
        <v>2224</v>
      </c>
      <c r="T207" s="2" t="s">
        <v>2225</v>
      </c>
      <c r="U207" s="2" t="s">
        <v>2226</v>
      </c>
      <c r="V207" s="2" t="s">
        <v>2227</v>
      </c>
      <c r="W207" s="2" t="s">
        <v>2228</v>
      </c>
      <c r="X207" s="2" t="s">
        <v>2229</v>
      </c>
      <c r="Y207" s="2" t="s">
        <v>2230</v>
      </c>
      <c r="AB207" s="2">
        <f t="shared" si="44"/>
        <v>54</v>
      </c>
      <c r="AC207" s="2">
        <f t="shared" si="45"/>
        <v>28</v>
      </c>
      <c r="AD207" s="2">
        <f t="shared" si="46"/>
        <v>34</v>
      </c>
      <c r="AE207" s="2">
        <f t="shared" si="47"/>
        <v>56</v>
      </c>
      <c r="AF207" s="2">
        <f t="shared" si="48"/>
        <v>41</v>
      </c>
      <c r="AG207" s="2">
        <f t="shared" si="49"/>
        <v>32</v>
      </c>
      <c r="AH207" s="2">
        <f t="shared" si="50"/>
        <v>34</v>
      </c>
      <c r="AI207" s="2">
        <f t="shared" si="51"/>
        <v>29</v>
      </c>
      <c r="AJ207" s="2">
        <f t="shared" si="52"/>
        <v>34</v>
      </c>
      <c r="AK207" s="2">
        <f t="shared" si="53"/>
        <v>0</v>
      </c>
      <c r="AL207" s="2">
        <f t="shared" si="54"/>
        <v>38</v>
      </c>
    </row>
    <row r="208" spans="1:38" x14ac:dyDescent="0.25">
      <c r="A208" s="2">
        <v>207</v>
      </c>
      <c r="B208" s="2" t="s">
        <v>1831</v>
      </c>
      <c r="C208" s="2" t="s">
        <v>364</v>
      </c>
      <c r="D208" s="2" t="s">
        <v>2232</v>
      </c>
      <c r="E208" s="2" t="s">
        <v>77</v>
      </c>
      <c r="F208" s="2">
        <v>28</v>
      </c>
      <c r="G208" s="3" t="s">
        <v>34</v>
      </c>
      <c r="H208" s="3" t="s">
        <v>10</v>
      </c>
      <c r="I208" s="2">
        <v>10</v>
      </c>
      <c r="J208" s="2" t="s">
        <v>35</v>
      </c>
      <c r="K208" s="2" t="s">
        <v>35</v>
      </c>
      <c r="L208" s="2" t="s">
        <v>78</v>
      </c>
      <c r="M208" s="2" t="s">
        <v>38</v>
      </c>
      <c r="N208" s="2" t="s">
        <v>11</v>
      </c>
      <c r="O208" s="2" t="s">
        <v>1833</v>
      </c>
      <c r="P208" s="2" t="s">
        <v>14</v>
      </c>
      <c r="Q208" s="2" t="s">
        <v>2233</v>
      </c>
      <c r="R208" s="2" t="s">
        <v>2234</v>
      </c>
      <c r="S208" s="2" t="s">
        <v>2235</v>
      </c>
      <c r="T208" s="2" t="s">
        <v>2236</v>
      </c>
      <c r="U208" s="2" t="s">
        <v>2237</v>
      </c>
      <c r="V208" s="2" t="s">
        <v>2238</v>
      </c>
      <c r="W208" s="2" t="s">
        <v>2239</v>
      </c>
      <c r="X208" s="2" t="s">
        <v>2240</v>
      </c>
      <c r="Y208" s="2" t="s">
        <v>2241</v>
      </c>
      <c r="AB208" s="2">
        <f t="shared" si="44"/>
        <v>37</v>
      </c>
      <c r="AC208" s="2">
        <f t="shared" si="45"/>
        <v>28</v>
      </c>
      <c r="AD208" s="2">
        <f t="shared" si="46"/>
        <v>32</v>
      </c>
      <c r="AE208" s="2">
        <f t="shared" si="47"/>
        <v>22</v>
      </c>
      <c r="AF208" s="2">
        <f t="shared" si="48"/>
        <v>28</v>
      </c>
      <c r="AG208" s="2">
        <f t="shared" si="49"/>
        <v>48</v>
      </c>
      <c r="AH208" s="2">
        <f t="shared" si="50"/>
        <v>17</v>
      </c>
      <c r="AI208" s="2">
        <f t="shared" si="51"/>
        <v>19</v>
      </c>
      <c r="AJ208" s="2">
        <f t="shared" si="52"/>
        <v>39</v>
      </c>
      <c r="AK208" s="2">
        <f t="shared" si="53"/>
        <v>0</v>
      </c>
      <c r="AL208" s="2">
        <f t="shared" si="54"/>
        <v>30</v>
      </c>
    </row>
    <row r="209" spans="1:38" ht="30" x14ac:dyDescent="0.25">
      <c r="A209" s="2">
        <v>208</v>
      </c>
      <c r="B209" s="2" t="s">
        <v>1831</v>
      </c>
      <c r="C209" s="2" t="s">
        <v>364</v>
      </c>
      <c r="D209" s="2" t="s">
        <v>2243</v>
      </c>
      <c r="E209" s="2" t="s">
        <v>9</v>
      </c>
      <c r="F209" s="2">
        <v>38</v>
      </c>
      <c r="G209" s="3" t="s">
        <v>34</v>
      </c>
      <c r="H209" s="3" t="s">
        <v>10</v>
      </c>
      <c r="I209" s="2">
        <v>12</v>
      </c>
      <c r="J209" s="2" t="s">
        <v>35</v>
      </c>
      <c r="K209" s="2" t="s">
        <v>35</v>
      </c>
      <c r="L209" s="2" t="s">
        <v>78</v>
      </c>
      <c r="M209" s="2" t="s">
        <v>38</v>
      </c>
      <c r="N209" s="2" t="s">
        <v>11</v>
      </c>
      <c r="O209" s="2" t="s">
        <v>1833</v>
      </c>
      <c r="P209" s="2" t="s">
        <v>14</v>
      </c>
      <c r="Q209" s="2" t="s">
        <v>2244</v>
      </c>
      <c r="R209" s="2" t="s">
        <v>2245</v>
      </c>
      <c r="S209" s="2" t="s">
        <v>2246</v>
      </c>
      <c r="T209" s="2" t="s">
        <v>2247</v>
      </c>
      <c r="U209" s="2" t="s">
        <v>2248</v>
      </c>
      <c r="V209" s="2" t="s">
        <v>2249</v>
      </c>
      <c r="W209" s="2" t="s">
        <v>2250</v>
      </c>
      <c r="X209" s="2" t="s">
        <v>2251</v>
      </c>
      <c r="Y209" s="2" t="s">
        <v>2252</v>
      </c>
      <c r="AB209" s="2">
        <f t="shared" si="44"/>
        <v>51</v>
      </c>
      <c r="AC209" s="2">
        <f t="shared" si="45"/>
        <v>44</v>
      </c>
      <c r="AD209" s="2">
        <f t="shared" si="46"/>
        <v>43</v>
      </c>
      <c r="AE209" s="2">
        <f t="shared" si="47"/>
        <v>29</v>
      </c>
      <c r="AF209" s="2">
        <f t="shared" si="48"/>
        <v>37</v>
      </c>
      <c r="AG209" s="2">
        <f t="shared" si="49"/>
        <v>46</v>
      </c>
      <c r="AH209" s="2">
        <f t="shared" si="50"/>
        <v>25</v>
      </c>
      <c r="AI209" s="2">
        <f t="shared" si="51"/>
        <v>43</v>
      </c>
      <c r="AJ209" s="2">
        <f t="shared" si="52"/>
        <v>49</v>
      </c>
      <c r="AK209" s="2">
        <f t="shared" si="53"/>
        <v>0</v>
      </c>
      <c r="AL209" s="2">
        <f t="shared" si="54"/>
        <v>40.777777777777779</v>
      </c>
    </row>
    <row r="210" spans="1:38" ht="30" x14ac:dyDescent="0.25">
      <c r="A210" s="2">
        <v>209</v>
      </c>
      <c r="B210" s="2" t="s">
        <v>1831</v>
      </c>
      <c r="C210" s="2" t="s">
        <v>364</v>
      </c>
      <c r="D210" s="2" t="s">
        <v>2254</v>
      </c>
      <c r="E210" s="2" t="s">
        <v>77</v>
      </c>
      <c r="F210" s="2">
        <v>39</v>
      </c>
      <c r="G210" s="3" t="s">
        <v>34</v>
      </c>
      <c r="H210" s="3" t="s">
        <v>10</v>
      </c>
      <c r="I210" s="2">
        <v>12</v>
      </c>
      <c r="J210" s="2" t="s">
        <v>35</v>
      </c>
      <c r="K210" s="2" t="s">
        <v>35</v>
      </c>
      <c r="L210" s="2" t="s">
        <v>78</v>
      </c>
      <c r="M210" s="2" t="s">
        <v>38</v>
      </c>
      <c r="N210" s="2" t="s">
        <v>11</v>
      </c>
      <c r="O210" s="2" t="s">
        <v>140</v>
      </c>
      <c r="P210" s="2" t="s">
        <v>14</v>
      </c>
      <c r="Q210" s="2" t="s">
        <v>2255</v>
      </c>
      <c r="R210" s="2" t="s">
        <v>2256</v>
      </c>
      <c r="S210" s="2" t="s">
        <v>2257</v>
      </c>
      <c r="T210" s="2" t="s">
        <v>2258</v>
      </c>
      <c r="U210" s="2" t="s">
        <v>2259</v>
      </c>
      <c r="V210" s="2" t="s">
        <v>2260</v>
      </c>
      <c r="W210" s="2" t="s">
        <v>2261</v>
      </c>
      <c r="X210" s="2" t="s">
        <v>2262</v>
      </c>
      <c r="Y210" s="2" t="s">
        <v>2263</v>
      </c>
      <c r="AB210" s="2">
        <f t="shared" si="44"/>
        <v>27</v>
      </c>
      <c r="AC210" s="2">
        <f t="shared" si="45"/>
        <v>28</v>
      </c>
      <c r="AD210" s="2">
        <f t="shared" si="46"/>
        <v>34</v>
      </c>
      <c r="AE210" s="2">
        <f t="shared" si="47"/>
        <v>48</v>
      </c>
      <c r="AF210" s="2">
        <f t="shared" si="48"/>
        <v>42</v>
      </c>
      <c r="AG210" s="2">
        <f t="shared" si="49"/>
        <v>31</v>
      </c>
      <c r="AH210" s="2">
        <f t="shared" si="50"/>
        <v>19</v>
      </c>
      <c r="AI210" s="2">
        <f t="shared" si="51"/>
        <v>38</v>
      </c>
      <c r="AJ210" s="2">
        <f t="shared" si="52"/>
        <v>24</v>
      </c>
      <c r="AK210" s="2">
        <f t="shared" si="53"/>
        <v>0</v>
      </c>
      <c r="AL210" s="2">
        <f t="shared" si="54"/>
        <v>32.333333333333336</v>
      </c>
    </row>
    <row r="211" spans="1:38" x14ac:dyDescent="0.25">
      <c r="A211" s="2">
        <v>210</v>
      </c>
      <c r="B211" s="2" t="s">
        <v>1831</v>
      </c>
      <c r="C211" s="2" t="s">
        <v>364</v>
      </c>
      <c r="D211" s="2" t="s">
        <v>2265</v>
      </c>
      <c r="E211" s="2" t="s">
        <v>77</v>
      </c>
      <c r="F211" s="2">
        <v>40</v>
      </c>
      <c r="G211" s="3" t="s">
        <v>34</v>
      </c>
      <c r="H211" s="3" t="s">
        <v>10</v>
      </c>
      <c r="I211" s="2">
        <v>10</v>
      </c>
      <c r="J211" s="2" t="s">
        <v>35</v>
      </c>
      <c r="K211" s="2" t="s">
        <v>35</v>
      </c>
      <c r="L211" s="2" t="s">
        <v>78</v>
      </c>
      <c r="M211" s="2" t="s">
        <v>12</v>
      </c>
      <c r="N211" s="2" t="s">
        <v>11</v>
      </c>
      <c r="O211" s="2" t="s">
        <v>1833</v>
      </c>
      <c r="P211" s="2" t="s">
        <v>14</v>
      </c>
      <c r="Q211" s="2" t="s">
        <v>2266</v>
      </c>
      <c r="R211" s="2" t="s">
        <v>2267</v>
      </c>
      <c r="S211" s="2" t="s">
        <v>2268</v>
      </c>
      <c r="T211" s="2" t="s">
        <v>2269</v>
      </c>
      <c r="U211" s="2" t="s">
        <v>2270</v>
      </c>
      <c r="V211" s="2" t="s">
        <v>2271</v>
      </c>
      <c r="W211" s="2" t="s">
        <v>2272</v>
      </c>
      <c r="X211" s="2" t="s">
        <v>2273</v>
      </c>
      <c r="Y211" s="2" t="s">
        <v>2274</v>
      </c>
      <c r="AB211" s="2">
        <f t="shared" si="44"/>
        <v>38</v>
      </c>
      <c r="AC211" s="2">
        <f t="shared" si="45"/>
        <v>35</v>
      </c>
      <c r="AD211" s="2">
        <f t="shared" si="46"/>
        <v>29</v>
      </c>
      <c r="AE211" s="2">
        <f t="shared" si="47"/>
        <v>32</v>
      </c>
      <c r="AF211" s="2">
        <f t="shared" si="48"/>
        <v>30</v>
      </c>
      <c r="AG211" s="2">
        <f t="shared" si="49"/>
        <v>31</v>
      </c>
      <c r="AH211" s="2">
        <f t="shared" si="50"/>
        <v>38</v>
      </c>
      <c r="AI211" s="2">
        <f t="shared" si="51"/>
        <v>38</v>
      </c>
      <c r="AJ211" s="2">
        <f t="shared" si="52"/>
        <v>34</v>
      </c>
      <c r="AK211" s="2">
        <f t="shared" si="53"/>
        <v>0</v>
      </c>
      <c r="AL211" s="2">
        <f t="shared" si="54"/>
        <v>33.888888888888886</v>
      </c>
    </row>
    <row r="212" spans="1:38" x14ac:dyDescent="0.25">
      <c r="A212" s="2">
        <v>211</v>
      </c>
      <c r="B212" s="2" t="s">
        <v>1831</v>
      </c>
      <c r="C212" s="2" t="s">
        <v>364</v>
      </c>
      <c r="D212" s="2" t="s">
        <v>2276</v>
      </c>
      <c r="E212" s="2" t="s">
        <v>9</v>
      </c>
      <c r="F212" s="2">
        <v>24</v>
      </c>
      <c r="G212" s="3" t="s">
        <v>34</v>
      </c>
      <c r="H212" s="3" t="s">
        <v>10</v>
      </c>
      <c r="I212" s="2">
        <v>10</v>
      </c>
      <c r="J212" s="2" t="s">
        <v>35</v>
      </c>
      <c r="K212" s="2" t="s">
        <v>35</v>
      </c>
      <c r="L212" s="2" t="s">
        <v>78</v>
      </c>
      <c r="M212" s="2" t="s">
        <v>38</v>
      </c>
      <c r="N212" s="2" t="s">
        <v>35</v>
      </c>
      <c r="O212" s="2" t="s">
        <v>140</v>
      </c>
      <c r="P212" s="2" t="s">
        <v>14</v>
      </c>
      <c r="Q212" s="2" t="s">
        <v>2277</v>
      </c>
      <c r="R212" s="2" t="s">
        <v>2278</v>
      </c>
      <c r="S212" s="2" t="s">
        <v>2279</v>
      </c>
      <c r="T212" s="2" t="s">
        <v>2280</v>
      </c>
      <c r="U212" s="2" t="s">
        <v>2281</v>
      </c>
      <c r="V212" s="2" t="s">
        <v>2282</v>
      </c>
      <c r="W212" s="2" t="s">
        <v>2283</v>
      </c>
      <c r="X212" s="2" t="s">
        <v>2284</v>
      </c>
      <c r="Y212" s="2" t="s">
        <v>2285</v>
      </c>
      <c r="AB212" s="2">
        <f t="shared" si="44"/>
        <v>34</v>
      </c>
      <c r="AC212" s="2">
        <f t="shared" si="45"/>
        <v>27</v>
      </c>
      <c r="AD212" s="2">
        <f t="shared" si="46"/>
        <v>23</v>
      </c>
      <c r="AE212" s="2">
        <f t="shared" si="47"/>
        <v>26</v>
      </c>
      <c r="AF212" s="2">
        <f t="shared" si="48"/>
        <v>22</v>
      </c>
      <c r="AG212" s="2">
        <f t="shared" si="49"/>
        <v>35</v>
      </c>
      <c r="AH212" s="2">
        <f t="shared" si="50"/>
        <v>33</v>
      </c>
      <c r="AI212" s="2">
        <f t="shared" si="51"/>
        <v>22</v>
      </c>
      <c r="AJ212" s="2">
        <f t="shared" si="52"/>
        <v>26</v>
      </c>
      <c r="AK212" s="2">
        <f t="shared" si="53"/>
        <v>0</v>
      </c>
      <c r="AL212" s="2">
        <f t="shared" si="54"/>
        <v>27.555555555555557</v>
      </c>
    </row>
    <row r="213" spans="1:38" x14ac:dyDescent="0.25">
      <c r="A213" s="2">
        <v>212</v>
      </c>
      <c r="B213" s="2" t="s">
        <v>1831</v>
      </c>
      <c r="C213" s="2" t="s">
        <v>364</v>
      </c>
      <c r="D213" s="2" t="s">
        <v>2287</v>
      </c>
      <c r="E213" s="2" t="s">
        <v>9</v>
      </c>
      <c r="F213" s="2">
        <v>37</v>
      </c>
      <c r="G213" s="3" t="s">
        <v>34</v>
      </c>
      <c r="H213" s="3" t="s">
        <v>10</v>
      </c>
      <c r="I213" s="2">
        <v>10</v>
      </c>
      <c r="J213" s="2" t="s">
        <v>35</v>
      </c>
      <c r="K213" s="2" t="s">
        <v>35</v>
      </c>
      <c r="L213" s="2" t="s">
        <v>78</v>
      </c>
      <c r="M213" s="2" t="s">
        <v>163</v>
      </c>
      <c r="N213" s="2" t="s">
        <v>35</v>
      </c>
      <c r="O213" s="2" t="s">
        <v>1833</v>
      </c>
      <c r="P213" s="2" t="s">
        <v>14</v>
      </c>
      <c r="Q213" s="2" t="s">
        <v>2288</v>
      </c>
      <c r="R213" s="2" t="s">
        <v>2289</v>
      </c>
      <c r="S213" s="2" t="s">
        <v>2290</v>
      </c>
      <c r="T213" s="2" t="s">
        <v>2291</v>
      </c>
      <c r="U213" s="2" t="s">
        <v>2292</v>
      </c>
      <c r="V213" s="2" t="s">
        <v>2293</v>
      </c>
      <c r="W213" s="2" t="s">
        <v>2294</v>
      </c>
      <c r="X213" s="2" t="s">
        <v>2295</v>
      </c>
      <c r="Y213" s="2" t="s">
        <v>2296</v>
      </c>
      <c r="AB213" s="2">
        <f t="shared" si="44"/>
        <v>30</v>
      </c>
      <c r="AC213" s="2">
        <f t="shared" si="45"/>
        <v>33</v>
      </c>
      <c r="AD213" s="2">
        <f t="shared" si="46"/>
        <v>30</v>
      </c>
      <c r="AE213" s="2">
        <f t="shared" si="47"/>
        <v>33</v>
      </c>
      <c r="AF213" s="2">
        <f t="shared" si="48"/>
        <v>26</v>
      </c>
      <c r="AG213" s="2">
        <f t="shared" si="49"/>
        <v>24</v>
      </c>
      <c r="AH213" s="2">
        <f t="shared" si="50"/>
        <v>23</v>
      </c>
      <c r="AI213" s="2">
        <f t="shared" si="51"/>
        <v>33</v>
      </c>
      <c r="AJ213" s="2">
        <f t="shared" si="52"/>
        <v>38</v>
      </c>
      <c r="AK213" s="2">
        <f t="shared" si="53"/>
        <v>0</v>
      </c>
      <c r="AL213" s="2">
        <f t="shared" si="54"/>
        <v>30</v>
      </c>
    </row>
    <row r="214" spans="1:38" x14ac:dyDescent="0.25">
      <c r="A214" s="2">
        <v>213</v>
      </c>
      <c r="B214" s="2" t="s">
        <v>1831</v>
      </c>
      <c r="C214" s="2" t="s">
        <v>364</v>
      </c>
      <c r="D214" s="2" t="s">
        <v>2297</v>
      </c>
      <c r="E214" s="2" t="s">
        <v>9</v>
      </c>
      <c r="F214" s="2">
        <v>25</v>
      </c>
      <c r="G214" s="3" t="s">
        <v>34</v>
      </c>
      <c r="H214" s="3" t="s">
        <v>10</v>
      </c>
      <c r="I214" s="2">
        <v>10</v>
      </c>
      <c r="J214" s="2" t="s">
        <v>35</v>
      </c>
      <c r="K214" s="2" t="s">
        <v>35</v>
      </c>
      <c r="L214" s="2" t="s">
        <v>78</v>
      </c>
      <c r="M214" s="2" t="s">
        <v>38</v>
      </c>
      <c r="N214" s="2" t="s">
        <v>35</v>
      </c>
      <c r="O214" s="2" t="s">
        <v>1833</v>
      </c>
      <c r="P214" s="2" t="s">
        <v>14</v>
      </c>
      <c r="Q214" s="2" t="s">
        <v>2298</v>
      </c>
      <c r="R214" s="2" t="s">
        <v>2299</v>
      </c>
      <c r="S214" s="2" t="s">
        <v>2300</v>
      </c>
      <c r="T214" s="2" t="s">
        <v>2301</v>
      </c>
      <c r="U214" s="2" t="s">
        <v>2302</v>
      </c>
      <c r="V214" s="2" t="s">
        <v>2303</v>
      </c>
      <c r="W214" s="2" t="s">
        <v>2304</v>
      </c>
      <c r="X214" s="2" t="s">
        <v>2305</v>
      </c>
      <c r="Y214" s="2" t="s">
        <v>2306</v>
      </c>
      <c r="AB214" s="2">
        <f t="shared" si="44"/>
        <v>53</v>
      </c>
      <c r="AC214" s="2">
        <f t="shared" si="45"/>
        <v>25</v>
      </c>
      <c r="AD214" s="2">
        <f t="shared" si="46"/>
        <v>28</v>
      </c>
      <c r="AE214" s="2">
        <f t="shared" si="47"/>
        <v>42</v>
      </c>
      <c r="AF214" s="2">
        <f t="shared" si="48"/>
        <v>17</v>
      </c>
      <c r="AG214" s="2">
        <f t="shared" si="49"/>
        <v>34</v>
      </c>
      <c r="AH214" s="2">
        <f t="shared" si="50"/>
        <v>31</v>
      </c>
      <c r="AI214" s="2">
        <f t="shared" si="51"/>
        <v>35</v>
      </c>
      <c r="AJ214" s="2">
        <f t="shared" si="52"/>
        <v>21</v>
      </c>
      <c r="AK214" s="2">
        <f t="shared" si="53"/>
        <v>0</v>
      </c>
      <c r="AL214" s="2">
        <f t="shared" si="54"/>
        <v>31.777777777777779</v>
      </c>
    </row>
    <row r="215" spans="1:38" x14ac:dyDescent="0.25">
      <c r="A215" s="2">
        <v>214</v>
      </c>
      <c r="B215" s="2" t="s">
        <v>1831</v>
      </c>
      <c r="C215" s="2" t="s">
        <v>364</v>
      </c>
      <c r="D215" s="2" t="s">
        <v>2307</v>
      </c>
      <c r="E215" s="2" t="s">
        <v>77</v>
      </c>
      <c r="F215" s="2">
        <v>40</v>
      </c>
      <c r="G215" s="3" t="s">
        <v>34</v>
      </c>
      <c r="H215" s="3" t="s">
        <v>10</v>
      </c>
      <c r="I215" s="2">
        <v>10</v>
      </c>
      <c r="J215" s="2" t="s">
        <v>35</v>
      </c>
      <c r="K215" s="2" t="s">
        <v>35</v>
      </c>
      <c r="L215" s="2" t="s">
        <v>78</v>
      </c>
      <c r="M215" s="2" t="s">
        <v>163</v>
      </c>
      <c r="N215" s="2" t="s">
        <v>11</v>
      </c>
      <c r="O215" s="2" t="s">
        <v>1833</v>
      </c>
      <c r="P215" s="2" t="s">
        <v>14</v>
      </c>
      <c r="Q215" s="2" t="s">
        <v>2308</v>
      </c>
      <c r="R215" s="2" t="s">
        <v>2309</v>
      </c>
      <c r="S215" s="2" t="s">
        <v>2310</v>
      </c>
      <c r="T215" s="2" t="s">
        <v>2311</v>
      </c>
      <c r="U215" s="2" t="s">
        <v>2312</v>
      </c>
      <c r="V215" s="2" t="s">
        <v>2313</v>
      </c>
      <c r="W215" s="2" t="s">
        <v>2314</v>
      </c>
      <c r="X215" s="2" t="s">
        <v>2315</v>
      </c>
      <c r="Y215" s="2" t="s">
        <v>2316</v>
      </c>
      <c r="Z215" s="2" t="s">
        <v>2328</v>
      </c>
      <c r="AB215" s="2">
        <f t="shared" si="44"/>
        <v>33</v>
      </c>
      <c r="AC215" s="2">
        <f t="shared" si="45"/>
        <v>25</v>
      </c>
      <c r="AD215" s="2">
        <f t="shared" si="46"/>
        <v>45</v>
      </c>
      <c r="AE215" s="2">
        <f t="shared" si="47"/>
        <v>21</v>
      </c>
      <c r="AF215" s="2">
        <f t="shared" si="48"/>
        <v>22</v>
      </c>
      <c r="AG215" s="2">
        <f t="shared" si="49"/>
        <v>28</v>
      </c>
      <c r="AH215" s="2">
        <f t="shared" si="50"/>
        <v>34</v>
      </c>
      <c r="AI215" s="2">
        <f t="shared" si="51"/>
        <v>29</v>
      </c>
      <c r="AJ215" s="2">
        <f t="shared" si="52"/>
        <v>33</v>
      </c>
      <c r="AK215" s="2">
        <f t="shared" si="53"/>
        <v>39</v>
      </c>
      <c r="AL215" s="2">
        <f t="shared" si="54"/>
        <v>30.9</v>
      </c>
    </row>
    <row r="216" spans="1:38" ht="30" x14ac:dyDescent="0.25">
      <c r="A216" s="2">
        <v>215</v>
      </c>
      <c r="B216" s="2" t="s">
        <v>1831</v>
      </c>
      <c r="C216" s="2" t="s">
        <v>364</v>
      </c>
      <c r="D216" s="2" t="s">
        <v>2317</v>
      </c>
      <c r="E216" s="2" t="s">
        <v>9</v>
      </c>
      <c r="F216" s="2">
        <v>40</v>
      </c>
      <c r="G216" s="3" t="s">
        <v>34</v>
      </c>
      <c r="H216" s="3" t="s">
        <v>10</v>
      </c>
      <c r="I216" s="2">
        <v>12</v>
      </c>
      <c r="J216" s="2" t="s">
        <v>35</v>
      </c>
      <c r="K216" s="2" t="s">
        <v>35</v>
      </c>
      <c r="L216" s="2" t="s">
        <v>78</v>
      </c>
      <c r="M216" s="2" t="s">
        <v>163</v>
      </c>
      <c r="N216" s="2" t="s">
        <v>11</v>
      </c>
      <c r="O216" s="2" t="s">
        <v>45</v>
      </c>
      <c r="P216" s="2" t="s">
        <v>14</v>
      </c>
      <c r="Q216" s="2" t="s">
        <v>2318</v>
      </c>
      <c r="R216" s="2" t="s">
        <v>2319</v>
      </c>
      <c r="S216" s="2" t="s">
        <v>2320</v>
      </c>
      <c r="T216" s="2" t="s">
        <v>2321</v>
      </c>
      <c r="U216" s="2" t="s">
        <v>2322</v>
      </c>
      <c r="V216" s="2" t="s">
        <v>2323</v>
      </c>
      <c r="W216" s="2" t="s">
        <v>2324</v>
      </c>
      <c r="X216" s="2" t="s">
        <v>2325</v>
      </c>
      <c r="Y216" s="2" t="s">
        <v>2326</v>
      </c>
      <c r="Z216" s="2" t="s">
        <v>2327</v>
      </c>
      <c r="AB216" s="2">
        <f t="shared" si="44"/>
        <v>28</v>
      </c>
      <c r="AC216" s="2">
        <f t="shared" si="45"/>
        <v>36</v>
      </c>
      <c r="AD216" s="2">
        <f t="shared" si="46"/>
        <v>26</v>
      </c>
      <c r="AE216" s="2">
        <f t="shared" si="47"/>
        <v>31</v>
      </c>
      <c r="AF216" s="2">
        <f t="shared" si="48"/>
        <v>49</v>
      </c>
      <c r="AG216" s="2">
        <f t="shared" si="49"/>
        <v>28</v>
      </c>
      <c r="AH216" s="2">
        <f t="shared" si="50"/>
        <v>20</v>
      </c>
      <c r="AI216" s="2">
        <f t="shared" si="51"/>
        <v>39</v>
      </c>
      <c r="AJ216" s="2">
        <f t="shared" si="52"/>
        <v>34</v>
      </c>
      <c r="AK216" s="2">
        <f t="shared" si="53"/>
        <v>43</v>
      </c>
      <c r="AL216" s="2">
        <f t="shared" si="54"/>
        <v>33.4</v>
      </c>
    </row>
    <row r="217" spans="1:38" x14ac:dyDescent="0.25">
      <c r="A217" s="2">
        <v>216</v>
      </c>
      <c r="B217" s="2" t="s">
        <v>1831</v>
      </c>
      <c r="C217" s="2" t="s">
        <v>364</v>
      </c>
      <c r="D217" s="2" t="s">
        <v>2329</v>
      </c>
      <c r="E217" s="2" t="s">
        <v>9</v>
      </c>
      <c r="F217" s="2">
        <v>32</v>
      </c>
      <c r="G217" s="3" t="s">
        <v>34</v>
      </c>
      <c r="H217" s="3" t="s">
        <v>10</v>
      </c>
      <c r="I217" s="2">
        <v>10</v>
      </c>
      <c r="J217" s="2" t="s">
        <v>35</v>
      </c>
      <c r="K217" s="2" t="s">
        <v>35</v>
      </c>
      <c r="L217" s="2" t="s">
        <v>78</v>
      </c>
      <c r="M217" s="2" t="s">
        <v>38</v>
      </c>
      <c r="N217" s="2" t="s">
        <v>11</v>
      </c>
      <c r="O217" s="2" t="s">
        <v>1833</v>
      </c>
      <c r="P217" s="2" t="s">
        <v>14</v>
      </c>
      <c r="Q217" s="2" t="s">
        <v>2330</v>
      </c>
      <c r="R217" s="2" t="s">
        <v>2331</v>
      </c>
      <c r="S217" s="2" t="s">
        <v>2332</v>
      </c>
      <c r="T217" s="2" t="s">
        <v>2333</v>
      </c>
      <c r="U217" s="2" t="s">
        <v>2334</v>
      </c>
      <c r="V217" s="2" t="s">
        <v>2335</v>
      </c>
      <c r="W217" s="2" t="s">
        <v>2336</v>
      </c>
      <c r="X217" s="2" t="s">
        <v>2337</v>
      </c>
      <c r="Y217" s="2" t="s">
        <v>2338</v>
      </c>
      <c r="Z217" s="2" t="s">
        <v>2339</v>
      </c>
      <c r="AB217" s="2">
        <f t="shared" si="44"/>
        <v>29</v>
      </c>
      <c r="AC217" s="2">
        <f t="shared" si="45"/>
        <v>38</v>
      </c>
      <c r="AD217" s="2">
        <f t="shared" si="46"/>
        <v>25</v>
      </c>
      <c r="AE217" s="2">
        <f t="shared" si="47"/>
        <v>27</v>
      </c>
      <c r="AF217" s="2">
        <f t="shared" si="48"/>
        <v>28</v>
      </c>
      <c r="AG217" s="2">
        <f t="shared" si="49"/>
        <v>49</v>
      </c>
      <c r="AH217" s="2">
        <f t="shared" si="50"/>
        <v>36</v>
      </c>
      <c r="AI217" s="2">
        <f t="shared" si="51"/>
        <v>22</v>
      </c>
      <c r="AJ217" s="2">
        <f t="shared" si="52"/>
        <v>27</v>
      </c>
      <c r="AK217" s="2">
        <f t="shared" si="53"/>
        <v>32</v>
      </c>
      <c r="AL217" s="2">
        <f t="shared" si="54"/>
        <v>31.3</v>
      </c>
    </row>
    <row r="218" spans="1:38" ht="30" x14ac:dyDescent="0.25">
      <c r="A218" s="2">
        <v>217</v>
      </c>
      <c r="B218" s="2" t="s">
        <v>1831</v>
      </c>
      <c r="C218" s="2" t="s">
        <v>364</v>
      </c>
      <c r="D218" s="2" t="s">
        <v>2340</v>
      </c>
      <c r="E218" s="2" t="s">
        <v>9</v>
      </c>
      <c r="F218" s="2">
        <v>35</v>
      </c>
      <c r="G218" s="3" t="s">
        <v>34</v>
      </c>
      <c r="H218" s="3" t="s">
        <v>10</v>
      </c>
      <c r="I218" s="2">
        <v>12</v>
      </c>
      <c r="J218" s="2" t="s">
        <v>35</v>
      </c>
      <c r="K218" s="2" t="s">
        <v>35</v>
      </c>
      <c r="L218" s="2" t="s">
        <v>78</v>
      </c>
      <c r="M218" s="2" t="s">
        <v>38</v>
      </c>
      <c r="N218" s="2" t="s">
        <v>11</v>
      </c>
      <c r="O218" s="2" t="s">
        <v>1833</v>
      </c>
      <c r="P218" s="2" t="s">
        <v>14</v>
      </c>
      <c r="Q218" s="2" t="s">
        <v>2341</v>
      </c>
      <c r="R218" s="2" t="s">
        <v>2342</v>
      </c>
      <c r="S218" s="2" t="s">
        <v>2343</v>
      </c>
      <c r="T218" s="2" t="s">
        <v>2344</v>
      </c>
      <c r="U218" s="2" t="s">
        <v>2345</v>
      </c>
      <c r="V218" s="2" t="s">
        <v>2346</v>
      </c>
      <c r="W218" s="2" t="s">
        <v>2347</v>
      </c>
      <c r="X218" s="2" t="s">
        <v>2348</v>
      </c>
      <c r="Y218" s="2" t="s">
        <v>2349</v>
      </c>
      <c r="Z218" s="2" t="s">
        <v>2350</v>
      </c>
      <c r="AB218" s="2">
        <f t="shared" si="44"/>
        <v>14</v>
      </c>
      <c r="AC218" s="2">
        <f t="shared" si="45"/>
        <v>34</v>
      </c>
      <c r="AD218" s="2">
        <f t="shared" si="46"/>
        <v>55</v>
      </c>
      <c r="AE218" s="2">
        <f t="shared" si="47"/>
        <v>36</v>
      </c>
      <c r="AF218" s="2">
        <f t="shared" si="48"/>
        <v>75</v>
      </c>
      <c r="AG218" s="2">
        <f t="shared" si="49"/>
        <v>27</v>
      </c>
      <c r="AH218" s="2">
        <f t="shared" si="50"/>
        <v>24</v>
      </c>
      <c r="AI218" s="2">
        <f t="shared" si="51"/>
        <v>46</v>
      </c>
      <c r="AJ218" s="2">
        <f t="shared" si="52"/>
        <v>11</v>
      </c>
      <c r="AK218" s="2">
        <f t="shared" si="53"/>
        <v>36</v>
      </c>
      <c r="AL218" s="2">
        <f t="shared" si="54"/>
        <v>35.799999999999997</v>
      </c>
    </row>
    <row r="219" spans="1:38" ht="30" x14ac:dyDescent="0.25">
      <c r="A219" s="2">
        <v>218</v>
      </c>
      <c r="B219" s="11" t="s">
        <v>1831</v>
      </c>
      <c r="C219" s="11" t="s">
        <v>364</v>
      </c>
      <c r="D219" s="11" t="s">
        <v>2340</v>
      </c>
      <c r="E219" s="11" t="s">
        <v>9</v>
      </c>
      <c r="F219" s="11">
        <v>35</v>
      </c>
      <c r="G219" s="11" t="s">
        <v>34</v>
      </c>
      <c r="H219" s="11" t="s">
        <v>10</v>
      </c>
      <c r="I219" s="11">
        <v>12</v>
      </c>
      <c r="J219" s="11" t="s">
        <v>35</v>
      </c>
      <c r="K219" s="11" t="s">
        <v>231</v>
      </c>
      <c r="L219" s="11" t="s">
        <v>78</v>
      </c>
      <c r="M219" s="11" t="s">
        <v>38</v>
      </c>
      <c r="N219" s="11" t="s">
        <v>11</v>
      </c>
      <c r="O219" s="11" t="s">
        <v>1833</v>
      </c>
      <c r="P219" s="11" t="s">
        <v>14</v>
      </c>
      <c r="Q219" s="11" t="s">
        <v>2341</v>
      </c>
      <c r="R219" s="11" t="s">
        <v>2351</v>
      </c>
      <c r="S219" s="11" t="s">
        <v>2352</v>
      </c>
      <c r="T219" s="11" t="s">
        <v>2353</v>
      </c>
      <c r="U219" s="11" t="s">
        <v>2354</v>
      </c>
      <c r="V219" s="11" t="s">
        <v>2355</v>
      </c>
      <c r="W219" s="11" t="s">
        <v>2356</v>
      </c>
      <c r="X219" s="11" t="s">
        <v>2357</v>
      </c>
      <c r="Y219" s="11" t="s">
        <v>2358</v>
      </c>
      <c r="Z219" s="11" t="s">
        <v>2359</v>
      </c>
      <c r="AB219" s="2">
        <f t="shared" si="44"/>
        <v>14</v>
      </c>
      <c r="AC219" s="2">
        <f t="shared" si="45"/>
        <v>33</v>
      </c>
      <c r="AD219" s="2">
        <f t="shared" si="46"/>
        <v>28</v>
      </c>
      <c r="AE219" s="2">
        <f t="shared" si="47"/>
        <v>38</v>
      </c>
      <c r="AF219" s="2">
        <f t="shared" si="48"/>
        <v>50</v>
      </c>
      <c r="AG219" s="2">
        <f t="shared" si="49"/>
        <v>42</v>
      </c>
      <c r="AH219" s="2">
        <f t="shared" si="50"/>
        <v>28</v>
      </c>
      <c r="AI219" s="2">
        <f t="shared" si="51"/>
        <v>42</v>
      </c>
      <c r="AJ219" s="2">
        <f t="shared" si="52"/>
        <v>30</v>
      </c>
      <c r="AK219" s="2">
        <f t="shared" si="53"/>
        <v>26</v>
      </c>
      <c r="AL219" s="2">
        <f t="shared" si="54"/>
        <v>33.1</v>
      </c>
    </row>
    <row r="220" spans="1:38" x14ac:dyDescent="0.25">
      <c r="A220" s="2">
        <v>219</v>
      </c>
      <c r="B220" s="11" t="s">
        <v>1831</v>
      </c>
      <c r="C220" s="11" t="s">
        <v>364</v>
      </c>
      <c r="D220" s="11" t="s">
        <v>2329</v>
      </c>
      <c r="E220" s="11" t="s">
        <v>9</v>
      </c>
      <c r="F220" s="11">
        <v>32</v>
      </c>
      <c r="G220" s="11" t="s">
        <v>34</v>
      </c>
      <c r="H220" s="11" t="s">
        <v>10</v>
      </c>
      <c r="I220" s="11">
        <v>10</v>
      </c>
      <c r="J220" s="11" t="s">
        <v>35</v>
      </c>
      <c r="K220" s="11" t="s">
        <v>35</v>
      </c>
      <c r="L220" s="11" t="s">
        <v>78</v>
      </c>
      <c r="M220" s="11" t="s">
        <v>38</v>
      </c>
      <c r="N220" s="11" t="s">
        <v>11</v>
      </c>
      <c r="O220" s="11" t="s">
        <v>1833</v>
      </c>
      <c r="P220" s="11" t="s">
        <v>14</v>
      </c>
      <c r="Q220" s="11" t="s">
        <v>2360</v>
      </c>
      <c r="R220" s="11" t="s">
        <v>2361</v>
      </c>
      <c r="S220" s="11" t="s">
        <v>2362</v>
      </c>
      <c r="T220" s="11" t="s">
        <v>2363</v>
      </c>
      <c r="U220" s="11" t="s">
        <v>2364</v>
      </c>
      <c r="V220" s="11" t="s">
        <v>2365</v>
      </c>
      <c r="W220" s="11" t="s">
        <v>2366</v>
      </c>
      <c r="X220" s="11" t="s">
        <v>2367</v>
      </c>
      <c r="Y220" s="11" t="s">
        <v>2368</v>
      </c>
      <c r="Z220" s="11"/>
      <c r="AB220" s="2">
        <f t="shared" si="44"/>
        <v>25</v>
      </c>
      <c r="AC220" s="2">
        <f t="shared" si="45"/>
        <v>25</v>
      </c>
      <c r="AD220" s="2">
        <f t="shared" si="46"/>
        <v>25</v>
      </c>
      <c r="AE220" s="2">
        <f t="shared" si="47"/>
        <v>36</v>
      </c>
      <c r="AF220" s="2">
        <f t="shared" si="48"/>
        <v>36</v>
      </c>
      <c r="AG220" s="2">
        <f t="shared" si="49"/>
        <v>30</v>
      </c>
      <c r="AH220" s="2">
        <f t="shared" si="50"/>
        <v>37</v>
      </c>
      <c r="AI220" s="2">
        <f t="shared" si="51"/>
        <v>32</v>
      </c>
      <c r="AJ220" s="2">
        <f t="shared" si="52"/>
        <v>22</v>
      </c>
      <c r="AK220" s="2">
        <f t="shared" si="53"/>
        <v>0</v>
      </c>
      <c r="AL220" s="2">
        <f t="shared" si="54"/>
        <v>29.777777777777779</v>
      </c>
    </row>
    <row r="221" spans="1:38" x14ac:dyDescent="0.25">
      <c r="A221" s="2">
        <v>220</v>
      </c>
      <c r="B221" s="11" t="s">
        <v>1831</v>
      </c>
      <c r="C221" s="11" t="s">
        <v>364</v>
      </c>
      <c r="D221" s="11" t="s">
        <v>2307</v>
      </c>
      <c r="E221" s="11" t="s">
        <v>77</v>
      </c>
      <c r="F221" s="11">
        <v>40</v>
      </c>
      <c r="G221" s="11" t="s">
        <v>34</v>
      </c>
      <c r="H221" s="11" t="s">
        <v>10</v>
      </c>
      <c r="I221" s="11">
        <v>10</v>
      </c>
      <c r="J221" s="11" t="s">
        <v>35</v>
      </c>
      <c r="K221" s="11" t="s">
        <v>35</v>
      </c>
      <c r="L221" s="11" t="s">
        <v>78</v>
      </c>
      <c r="M221" s="11" t="s">
        <v>163</v>
      </c>
      <c r="N221" s="11" t="s">
        <v>11</v>
      </c>
      <c r="O221" s="11" t="s">
        <v>1833</v>
      </c>
      <c r="P221" s="11" t="s">
        <v>14</v>
      </c>
      <c r="Q221" s="11" t="s">
        <v>2369</v>
      </c>
      <c r="R221" s="11" t="s">
        <v>2370</v>
      </c>
      <c r="S221" s="11" t="s">
        <v>2371</v>
      </c>
      <c r="T221" s="11" t="s">
        <v>2372</v>
      </c>
      <c r="U221" s="11" t="s">
        <v>2373</v>
      </c>
      <c r="V221" s="11" t="s">
        <v>2374</v>
      </c>
      <c r="W221" s="11" t="s">
        <v>2375</v>
      </c>
      <c r="X221" s="11" t="s">
        <v>2376</v>
      </c>
      <c r="Y221" s="11" t="s">
        <v>2377</v>
      </c>
      <c r="Z221" s="11" t="s">
        <v>2378</v>
      </c>
      <c r="AB221" s="2">
        <f t="shared" si="44"/>
        <v>27</v>
      </c>
      <c r="AC221" s="2">
        <f t="shared" si="45"/>
        <v>28</v>
      </c>
      <c r="AD221" s="2">
        <f t="shared" si="46"/>
        <v>35</v>
      </c>
      <c r="AE221" s="2">
        <f t="shared" si="47"/>
        <v>34</v>
      </c>
      <c r="AF221" s="2">
        <f t="shared" si="48"/>
        <v>34</v>
      </c>
      <c r="AG221" s="2">
        <f t="shared" si="49"/>
        <v>32</v>
      </c>
      <c r="AH221" s="2">
        <f t="shared" si="50"/>
        <v>38</v>
      </c>
      <c r="AI221" s="2">
        <f t="shared" si="51"/>
        <v>28</v>
      </c>
      <c r="AJ221" s="2">
        <f t="shared" si="52"/>
        <v>41</v>
      </c>
      <c r="AK221" s="2">
        <f t="shared" si="53"/>
        <v>30</v>
      </c>
      <c r="AL221" s="2">
        <f t="shared" si="54"/>
        <v>32.700000000000003</v>
      </c>
    </row>
    <row r="222" spans="1:38" ht="30" x14ac:dyDescent="0.25">
      <c r="A222" s="2">
        <v>221</v>
      </c>
      <c r="B222" s="11" t="s">
        <v>1831</v>
      </c>
      <c r="C222" s="11" t="s">
        <v>364</v>
      </c>
      <c r="D222" s="11" t="s">
        <v>2379</v>
      </c>
      <c r="E222" s="11" t="s">
        <v>9</v>
      </c>
      <c r="F222" s="11">
        <v>28</v>
      </c>
      <c r="G222" s="11" t="s">
        <v>34</v>
      </c>
      <c r="H222" s="11" t="s">
        <v>10</v>
      </c>
      <c r="I222" s="11">
        <v>12</v>
      </c>
      <c r="J222" s="11" t="s">
        <v>35</v>
      </c>
      <c r="K222" s="11" t="s">
        <v>35</v>
      </c>
      <c r="L222" s="11" t="s">
        <v>78</v>
      </c>
      <c r="M222" s="11" t="s">
        <v>38</v>
      </c>
      <c r="N222" s="11" t="s">
        <v>11</v>
      </c>
      <c r="O222" s="11" t="s">
        <v>1833</v>
      </c>
      <c r="P222" s="11" t="s">
        <v>14</v>
      </c>
      <c r="Q222" s="11" t="s">
        <v>2380</v>
      </c>
      <c r="R222" s="11" t="s">
        <v>2381</v>
      </c>
      <c r="S222" s="11" t="s">
        <v>2382</v>
      </c>
      <c r="T222" s="11" t="s">
        <v>2383</v>
      </c>
      <c r="U222" s="11" t="s">
        <v>2384</v>
      </c>
      <c r="V222" s="11" t="s">
        <v>2385</v>
      </c>
      <c r="W222" s="11" t="s">
        <v>2386</v>
      </c>
      <c r="X222" s="11" t="s">
        <v>2387</v>
      </c>
      <c r="Y222" s="11" t="s">
        <v>2388</v>
      </c>
      <c r="Z222" s="11"/>
      <c r="AB222" s="2">
        <f t="shared" si="44"/>
        <v>45</v>
      </c>
      <c r="AC222" s="2">
        <f t="shared" si="45"/>
        <v>56</v>
      </c>
      <c r="AD222" s="2">
        <f t="shared" si="46"/>
        <v>60</v>
      </c>
      <c r="AE222" s="2">
        <f t="shared" si="47"/>
        <v>30</v>
      </c>
      <c r="AF222" s="2">
        <f t="shared" si="48"/>
        <v>17</v>
      </c>
      <c r="AG222" s="2">
        <f t="shared" si="49"/>
        <v>49</v>
      </c>
      <c r="AH222" s="2">
        <f t="shared" si="50"/>
        <v>33</v>
      </c>
      <c r="AI222" s="2">
        <f t="shared" si="51"/>
        <v>26</v>
      </c>
      <c r="AJ222" s="2">
        <f t="shared" si="52"/>
        <v>35</v>
      </c>
      <c r="AK222" s="2">
        <f t="shared" si="53"/>
        <v>0</v>
      </c>
      <c r="AL222" s="2">
        <f t="shared" si="54"/>
        <v>39</v>
      </c>
    </row>
    <row r="223" spans="1:38" ht="30" x14ac:dyDescent="0.25">
      <c r="A223" s="2">
        <v>222</v>
      </c>
      <c r="B223" s="11" t="s">
        <v>1831</v>
      </c>
      <c r="C223" s="11" t="s">
        <v>364</v>
      </c>
      <c r="D223" s="11" t="s">
        <v>2389</v>
      </c>
      <c r="E223" s="11" t="s">
        <v>9</v>
      </c>
      <c r="F223" s="11">
        <v>39</v>
      </c>
      <c r="G223" s="11" t="s">
        <v>34</v>
      </c>
      <c r="H223" s="11" t="s">
        <v>10</v>
      </c>
      <c r="I223" s="11">
        <v>12</v>
      </c>
      <c r="J223" s="11" t="s">
        <v>35</v>
      </c>
      <c r="K223" s="11" t="s">
        <v>35</v>
      </c>
      <c r="L223" s="11" t="s">
        <v>78</v>
      </c>
      <c r="M223" s="11" t="s">
        <v>163</v>
      </c>
      <c r="N223" s="11" t="s">
        <v>11</v>
      </c>
      <c r="O223" s="11" t="s">
        <v>1833</v>
      </c>
      <c r="P223" s="11" t="s">
        <v>14</v>
      </c>
      <c r="Q223" s="11" t="s">
        <v>2390</v>
      </c>
      <c r="R223" s="11" t="s">
        <v>2391</v>
      </c>
      <c r="S223" s="11" t="s">
        <v>2392</v>
      </c>
      <c r="T223" s="11" t="s">
        <v>2393</v>
      </c>
      <c r="U223" s="11" t="s">
        <v>2394</v>
      </c>
      <c r="V223" s="11" t="s">
        <v>2395</v>
      </c>
      <c r="W223" s="11" t="s">
        <v>2396</v>
      </c>
      <c r="X223" s="11" t="s">
        <v>2397</v>
      </c>
      <c r="Y223" s="11" t="s">
        <v>2398</v>
      </c>
      <c r="Z223" s="11"/>
      <c r="AB223" s="2">
        <f t="shared" si="44"/>
        <v>43</v>
      </c>
      <c r="AC223" s="2">
        <f t="shared" si="45"/>
        <v>40</v>
      </c>
      <c r="AD223" s="2">
        <f t="shared" si="46"/>
        <v>68</v>
      </c>
      <c r="AE223" s="2">
        <f t="shared" si="47"/>
        <v>37</v>
      </c>
      <c r="AF223" s="2">
        <f t="shared" si="48"/>
        <v>37</v>
      </c>
      <c r="AG223" s="2">
        <f t="shared" si="49"/>
        <v>34</v>
      </c>
      <c r="AH223" s="2">
        <f t="shared" si="50"/>
        <v>49</v>
      </c>
      <c r="AI223" s="2">
        <f t="shared" si="51"/>
        <v>33</v>
      </c>
      <c r="AJ223" s="2">
        <f t="shared" si="52"/>
        <v>32</v>
      </c>
      <c r="AK223" s="2">
        <f t="shared" si="53"/>
        <v>0</v>
      </c>
      <c r="AL223" s="2">
        <f t="shared" si="54"/>
        <v>41.444444444444443</v>
      </c>
    </row>
    <row r="224" spans="1:38" x14ac:dyDescent="0.25">
      <c r="A224" s="2">
        <v>223</v>
      </c>
      <c r="B224" s="11" t="s">
        <v>1831</v>
      </c>
      <c r="C224" s="11" t="s">
        <v>364</v>
      </c>
      <c r="D224" s="11" t="s">
        <v>2399</v>
      </c>
      <c r="E224" s="11" t="s">
        <v>9</v>
      </c>
      <c r="F224" s="11">
        <v>34</v>
      </c>
      <c r="G224" s="11" t="s">
        <v>34</v>
      </c>
      <c r="H224" s="11" t="s">
        <v>10</v>
      </c>
      <c r="I224" s="11">
        <v>12</v>
      </c>
      <c r="J224" s="11" t="s">
        <v>35</v>
      </c>
      <c r="K224" s="11" t="s">
        <v>35</v>
      </c>
      <c r="L224" s="11" t="s">
        <v>78</v>
      </c>
      <c r="M224" s="11" t="s">
        <v>38</v>
      </c>
      <c r="N224" s="11" t="s">
        <v>11</v>
      </c>
      <c r="O224" s="11" t="s">
        <v>1833</v>
      </c>
      <c r="P224" s="11" t="s">
        <v>14</v>
      </c>
      <c r="Q224" s="11" t="s">
        <v>2400</v>
      </c>
      <c r="R224" s="11" t="s">
        <v>2401</v>
      </c>
      <c r="S224" s="11" t="s">
        <v>2402</v>
      </c>
      <c r="T224" s="11" t="s">
        <v>2403</v>
      </c>
      <c r="U224" s="11" t="s">
        <v>2404</v>
      </c>
      <c r="V224" s="11" t="s">
        <v>2405</v>
      </c>
      <c r="W224" s="11" t="s">
        <v>2406</v>
      </c>
      <c r="X224" s="11" t="s">
        <v>2407</v>
      </c>
      <c r="Y224" s="11"/>
      <c r="Z224" s="11"/>
      <c r="AB224" s="2">
        <f t="shared" si="44"/>
        <v>24</v>
      </c>
      <c r="AC224" s="2">
        <f t="shared" si="45"/>
        <v>18</v>
      </c>
      <c r="AD224" s="2">
        <f t="shared" si="46"/>
        <v>19</v>
      </c>
      <c r="AE224" s="2">
        <f t="shared" si="47"/>
        <v>26</v>
      </c>
      <c r="AF224" s="2">
        <f t="shared" si="48"/>
        <v>45</v>
      </c>
      <c r="AG224" s="2">
        <f t="shared" si="49"/>
        <v>31</v>
      </c>
      <c r="AH224" s="2">
        <f t="shared" si="50"/>
        <v>32</v>
      </c>
      <c r="AI224" s="2">
        <f t="shared" si="51"/>
        <v>23</v>
      </c>
      <c r="AJ224" s="2">
        <f t="shared" si="52"/>
        <v>0</v>
      </c>
      <c r="AK224" s="2">
        <f t="shared" si="53"/>
        <v>0</v>
      </c>
      <c r="AL224" s="2">
        <f t="shared" si="54"/>
        <v>27.25</v>
      </c>
    </row>
    <row r="225" spans="1:38" ht="30" x14ac:dyDescent="0.25">
      <c r="A225" s="2">
        <v>224</v>
      </c>
      <c r="B225" s="11" t="s">
        <v>1831</v>
      </c>
      <c r="C225" s="11" t="s">
        <v>364</v>
      </c>
      <c r="D225" s="11" t="s">
        <v>2408</v>
      </c>
      <c r="E225" s="11" t="s">
        <v>9</v>
      </c>
      <c r="F225" s="11">
        <v>35</v>
      </c>
      <c r="G225" s="11" t="s">
        <v>34</v>
      </c>
      <c r="H225" s="11" t="s">
        <v>10</v>
      </c>
      <c r="I225" s="11">
        <v>8</v>
      </c>
      <c r="J225" s="11" t="s">
        <v>35</v>
      </c>
      <c r="K225" s="11" t="s">
        <v>35</v>
      </c>
      <c r="L225" s="11" t="s">
        <v>78</v>
      </c>
      <c r="M225" s="11" t="s">
        <v>38</v>
      </c>
      <c r="N225" s="11" t="s">
        <v>11</v>
      </c>
      <c r="O225" s="11" t="s">
        <v>1833</v>
      </c>
      <c r="P225" s="11" t="s">
        <v>14</v>
      </c>
      <c r="Q225" s="11" t="s">
        <v>2409</v>
      </c>
      <c r="R225" s="11" t="s">
        <v>2410</v>
      </c>
      <c r="S225" s="11" t="s">
        <v>2411</v>
      </c>
      <c r="T225" s="11" t="s">
        <v>2412</v>
      </c>
      <c r="U225" s="11" t="s">
        <v>2413</v>
      </c>
      <c r="V225" s="11" t="s">
        <v>2414</v>
      </c>
      <c r="W225" s="11" t="s">
        <v>2415</v>
      </c>
      <c r="X225" s="11" t="s">
        <v>2416</v>
      </c>
      <c r="Y225" s="11" t="s">
        <v>2417</v>
      </c>
      <c r="Z225" s="11"/>
      <c r="AB225" s="2">
        <f t="shared" si="44"/>
        <v>42</v>
      </c>
      <c r="AC225" s="2">
        <f t="shared" si="45"/>
        <v>34</v>
      </c>
      <c r="AD225" s="2">
        <f t="shared" si="46"/>
        <v>28</v>
      </c>
      <c r="AE225" s="2">
        <f t="shared" si="47"/>
        <v>25</v>
      </c>
      <c r="AF225" s="2">
        <f t="shared" si="48"/>
        <v>45</v>
      </c>
      <c r="AG225" s="2">
        <f t="shared" si="49"/>
        <v>27</v>
      </c>
      <c r="AH225" s="2">
        <f t="shared" si="50"/>
        <v>21</v>
      </c>
      <c r="AI225" s="2">
        <f t="shared" si="51"/>
        <v>31</v>
      </c>
      <c r="AJ225" s="2">
        <f t="shared" si="52"/>
        <v>55</v>
      </c>
      <c r="AK225" s="2">
        <f t="shared" si="53"/>
        <v>0</v>
      </c>
      <c r="AL225" s="2">
        <f t="shared" si="54"/>
        <v>34.222222222222221</v>
      </c>
    </row>
    <row r="226" spans="1:38" ht="30" x14ac:dyDescent="0.25">
      <c r="A226" s="2">
        <v>225</v>
      </c>
      <c r="B226" s="11" t="s">
        <v>1831</v>
      </c>
      <c r="C226" s="11" t="s">
        <v>364</v>
      </c>
      <c r="D226" s="11" t="s">
        <v>2418</v>
      </c>
      <c r="E226" s="11" t="s">
        <v>9</v>
      </c>
      <c r="F226" s="11">
        <v>42</v>
      </c>
      <c r="G226" s="11" t="s">
        <v>34</v>
      </c>
      <c r="H226" s="11" t="s">
        <v>10</v>
      </c>
      <c r="I226" s="11">
        <v>12</v>
      </c>
      <c r="J226" s="11" t="s">
        <v>11</v>
      </c>
      <c r="K226" s="11" t="s">
        <v>35</v>
      </c>
      <c r="L226" s="11" t="s">
        <v>57</v>
      </c>
      <c r="M226" s="11" t="s">
        <v>12</v>
      </c>
      <c r="N226" s="11" t="s">
        <v>11</v>
      </c>
      <c r="O226" s="11" t="s">
        <v>1833</v>
      </c>
      <c r="P226" s="11" t="s">
        <v>14</v>
      </c>
      <c r="Q226" s="11" t="s">
        <v>2419</v>
      </c>
      <c r="R226" s="11" t="s">
        <v>2420</v>
      </c>
      <c r="S226" s="11" t="s">
        <v>2421</v>
      </c>
      <c r="T226" s="11" t="s">
        <v>2422</v>
      </c>
      <c r="U226" s="11" t="s">
        <v>2423</v>
      </c>
      <c r="V226" s="11" t="s">
        <v>2424</v>
      </c>
      <c r="W226" s="11" t="s">
        <v>2425</v>
      </c>
      <c r="X226" s="11" t="s">
        <v>2426</v>
      </c>
      <c r="Y226" s="11" t="s">
        <v>2427</v>
      </c>
      <c r="Z226" s="11" t="s">
        <v>2428</v>
      </c>
      <c r="AB226" s="2">
        <f t="shared" si="44"/>
        <v>34</v>
      </c>
      <c r="AC226" s="2">
        <f t="shared" si="45"/>
        <v>23</v>
      </c>
      <c r="AD226" s="2">
        <f t="shared" si="46"/>
        <v>40</v>
      </c>
      <c r="AE226" s="2">
        <f t="shared" si="47"/>
        <v>24</v>
      </c>
      <c r="AF226" s="2">
        <f t="shared" si="48"/>
        <v>27</v>
      </c>
      <c r="AG226" s="2">
        <f t="shared" si="49"/>
        <v>28</v>
      </c>
      <c r="AH226" s="2">
        <f t="shared" si="50"/>
        <v>38</v>
      </c>
      <c r="AI226" s="2">
        <f t="shared" si="51"/>
        <v>28</v>
      </c>
      <c r="AJ226" s="2">
        <f t="shared" si="52"/>
        <v>49</v>
      </c>
      <c r="AK226" s="2">
        <f t="shared" si="53"/>
        <v>19</v>
      </c>
      <c r="AL226" s="2">
        <f t="shared" si="54"/>
        <v>31</v>
      </c>
    </row>
    <row r="227" spans="1:38" ht="30" x14ac:dyDescent="0.25">
      <c r="A227" s="2">
        <v>226</v>
      </c>
      <c r="B227" s="11" t="s">
        <v>1831</v>
      </c>
      <c r="C227" s="11" t="s">
        <v>364</v>
      </c>
      <c r="D227" s="11" t="s">
        <v>2429</v>
      </c>
      <c r="E227" s="11" t="s">
        <v>9</v>
      </c>
      <c r="F227" s="11">
        <v>35</v>
      </c>
      <c r="G227" s="11" t="s">
        <v>34</v>
      </c>
      <c r="H227" s="11" t="s">
        <v>10</v>
      </c>
      <c r="I227" s="11">
        <v>12</v>
      </c>
      <c r="J227" s="11" t="s">
        <v>35</v>
      </c>
      <c r="K227" s="11" t="s">
        <v>35</v>
      </c>
      <c r="L227" s="11" t="s">
        <v>78</v>
      </c>
      <c r="M227" s="11" t="s">
        <v>163</v>
      </c>
      <c r="N227" s="11" t="s">
        <v>11</v>
      </c>
      <c r="O227" s="11" t="s">
        <v>1833</v>
      </c>
      <c r="P227" s="11" t="s">
        <v>14</v>
      </c>
      <c r="Q227" s="11" t="s">
        <v>2430</v>
      </c>
      <c r="R227" s="11" t="s">
        <v>2431</v>
      </c>
      <c r="S227" s="11" t="s">
        <v>2432</v>
      </c>
      <c r="T227" s="11" t="s">
        <v>2433</v>
      </c>
      <c r="U227" s="11" t="s">
        <v>2434</v>
      </c>
      <c r="V227" s="11" t="s">
        <v>2435</v>
      </c>
      <c r="W227" s="11" t="s">
        <v>2436</v>
      </c>
      <c r="X227" s="11" t="s">
        <v>2437</v>
      </c>
      <c r="Y227" s="11" t="s">
        <v>2438</v>
      </c>
      <c r="Z227" s="11" t="s">
        <v>2439</v>
      </c>
      <c r="AB227" s="2">
        <f t="shared" si="44"/>
        <v>48</v>
      </c>
      <c r="AC227" s="2">
        <f t="shared" si="45"/>
        <v>32</v>
      </c>
      <c r="AD227" s="2">
        <f t="shared" si="46"/>
        <v>38</v>
      </c>
      <c r="AE227" s="2">
        <f t="shared" si="47"/>
        <v>45</v>
      </c>
      <c r="AF227" s="2">
        <f t="shared" si="48"/>
        <v>24</v>
      </c>
      <c r="AG227" s="2">
        <f t="shared" si="49"/>
        <v>38</v>
      </c>
      <c r="AH227" s="2">
        <f t="shared" si="50"/>
        <v>40</v>
      </c>
      <c r="AI227" s="2">
        <f t="shared" si="51"/>
        <v>31</v>
      </c>
      <c r="AJ227" s="2">
        <f t="shared" si="52"/>
        <v>47</v>
      </c>
      <c r="AK227" s="2">
        <f t="shared" si="53"/>
        <v>34</v>
      </c>
      <c r="AL227" s="2">
        <f t="shared" si="54"/>
        <v>37.700000000000003</v>
      </c>
    </row>
    <row r="228" spans="1:38" ht="30" x14ac:dyDescent="0.25">
      <c r="A228" s="2">
        <v>227</v>
      </c>
      <c r="B228" s="11" t="s">
        <v>1831</v>
      </c>
      <c r="C228" s="11" t="s">
        <v>364</v>
      </c>
      <c r="D228" s="11" t="s">
        <v>2440</v>
      </c>
      <c r="E228" s="11" t="s">
        <v>9</v>
      </c>
      <c r="F228" s="11">
        <v>48</v>
      </c>
      <c r="G228" s="11" t="s">
        <v>2441</v>
      </c>
      <c r="H228" s="11" t="s">
        <v>10</v>
      </c>
      <c r="I228" s="11">
        <v>5</v>
      </c>
      <c r="J228" s="11" t="s">
        <v>35</v>
      </c>
      <c r="K228" s="11" t="s">
        <v>35</v>
      </c>
      <c r="L228" s="11" t="s">
        <v>78</v>
      </c>
      <c r="M228" s="11" t="s">
        <v>38</v>
      </c>
      <c r="N228" s="11" t="s">
        <v>11</v>
      </c>
      <c r="O228" s="11" t="s">
        <v>1833</v>
      </c>
      <c r="P228" s="11" t="s">
        <v>14</v>
      </c>
      <c r="Q228" s="11" t="s">
        <v>2442</v>
      </c>
      <c r="R228" s="11" t="s">
        <v>2443</v>
      </c>
      <c r="S228" s="11" t="s">
        <v>2444</v>
      </c>
      <c r="T228" s="11" t="s">
        <v>2445</v>
      </c>
      <c r="U228" s="11" t="s">
        <v>2446</v>
      </c>
      <c r="V228" s="11" t="s">
        <v>2447</v>
      </c>
      <c r="W228" s="11" t="s">
        <v>2448</v>
      </c>
      <c r="X228" s="11" t="s">
        <v>2449</v>
      </c>
      <c r="Y228" s="11" t="s">
        <v>2450</v>
      </c>
      <c r="Z228" s="11" t="s">
        <v>2451</v>
      </c>
      <c r="AB228" s="2">
        <f t="shared" si="44"/>
        <v>36</v>
      </c>
      <c r="AC228" s="2">
        <f t="shared" si="45"/>
        <v>18</v>
      </c>
      <c r="AD228" s="2">
        <f t="shared" si="46"/>
        <v>41</v>
      </c>
      <c r="AE228" s="2">
        <f t="shared" si="47"/>
        <v>51</v>
      </c>
      <c r="AF228" s="2">
        <f t="shared" si="48"/>
        <v>54</v>
      </c>
      <c r="AG228" s="2">
        <f t="shared" si="49"/>
        <v>45</v>
      </c>
      <c r="AH228" s="2">
        <f t="shared" si="50"/>
        <v>61</v>
      </c>
      <c r="AI228" s="2">
        <f t="shared" si="51"/>
        <v>40</v>
      </c>
      <c r="AJ228" s="2">
        <f t="shared" si="52"/>
        <v>31</v>
      </c>
      <c r="AK228" s="2">
        <f t="shared" si="53"/>
        <v>29</v>
      </c>
      <c r="AL228" s="2">
        <f t="shared" si="54"/>
        <v>40.6</v>
      </c>
    </row>
    <row r="229" spans="1:38" ht="30" x14ac:dyDescent="0.25">
      <c r="A229" s="2">
        <v>228</v>
      </c>
      <c r="B229" s="11" t="s">
        <v>1831</v>
      </c>
      <c r="C229" s="11" t="s">
        <v>364</v>
      </c>
      <c r="D229" s="11" t="s">
        <v>2452</v>
      </c>
      <c r="E229" s="11" t="s">
        <v>9</v>
      </c>
      <c r="F229" s="11">
        <v>43</v>
      </c>
      <c r="G229" s="11" t="s">
        <v>34</v>
      </c>
      <c r="H229" s="11" t="s">
        <v>10</v>
      </c>
      <c r="I229" s="11">
        <v>10</v>
      </c>
      <c r="J229" s="11" t="s">
        <v>35</v>
      </c>
      <c r="K229" s="11" t="s">
        <v>35</v>
      </c>
      <c r="L229" s="11" t="s">
        <v>78</v>
      </c>
      <c r="M229" s="11" t="s">
        <v>38</v>
      </c>
      <c r="N229" s="11" t="s">
        <v>11</v>
      </c>
      <c r="O229" s="11" t="s">
        <v>1833</v>
      </c>
      <c r="P229" s="11" t="s">
        <v>14</v>
      </c>
      <c r="Q229" s="11" t="s">
        <v>2453</v>
      </c>
      <c r="R229" s="11" t="s">
        <v>2454</v>
      </c>
      <c r="S229" s="11" t="s">
        <v>2455</v>
      </c>
      <c r="T229" s="11" t="s">
        <v>2456</v>
      </c>
      <c r="U229" s="11" t="s">
        <v>2457</v>
      </c>
      <c r="V229" s="11" t="s">
        <v>2458</v>
      </c>
      <c r="W229" s="11" t="s">
        <v>2459</v>
      </c>
      <c r="X229" s="11" t="s">
        <v>2460</v>
      </c>
      <c r="Y229" s="11" t="s">
        <v>2461</v>
      </c>
      <c r="Z229" s="11" t="s">
        <v>2462</v>
      </c>
      <c r="AB229" s="2">
        <f t="shared" si="44"/>
        <v>49</v>
      </c>
      <c r="AC229" s="2">
        <f t="shared" si="45"/>
        <v>31</v>
      </c>
      <c r="AD229" s="2">
        <f t="shared" si="46"/>
        <v>31</v>
      </c>
      <c r="AE229" s="2">
        <f t="shared" si="47"/>
        <v>30</v>
      </c>
      <c r="AF229" s="2">
        <f t="shared" si="48"/>
        <v>49</v>
      </c>
      <c r="AG229" s="2">
        <f t="shared" si="49"/>
        <v>30</v>
      </c>
      <c r="AH229" s="2">
        <f t="shared" si="50"/>
        <v>23</v>
      </c>
      <c r="AI229" s="2">
        <f t="shared" si="51"/>
        <v>43</v>
      </c>
      <c r="AJ229" s="2">
        <f t="shared" si="52"/>
        <v>34</v>
      </c>
      <c r="AK229" s="2">
        <f t="shared" si="53"/>
        <v>31</v>
      </c>
      <c r="AL229" s="2">
        <f t="shared" si="54"/>
        <v>35.1</v>
      </c>
    </row>
    <row r="230" spans="1:38" ht="30" x14ac:dyDescent="0.25">
      <c r="A230" s="2">
        <v>229</v>
      </c>
      <c r="B230" s="11" t="s">
        <v>1831</v>
      </c>
      <c r="C230" s="11" t="s">
        <v>364</v>
      </c>
      <c r="D230" s="11" t="s">
        <v>2463</v>
      </c>
      <c r="E230" s="11" t="s">
        <v>9</v>
      </c>
      <c r="F230" s="11">
        <v>49</v>
      </c>
      <c r="G230" s="11" t="s">
        <v>34</v>
      </c>
      <c r="H230" s="11" t="s">
        <v>10</v>
      </c>
      <c r="I230" s="11">
        <v>8</v>
      </c>
      <c r="J230" s="11" t="s">
        <v>35</v>
      </c>
      <c r="K230" s="11" t="s">
        <v>35</v>
      </c>
      <c r="L230" s="11" t="s">
        <v>78</v>
      </c>
      <c r="M230" s="11" t="s">
        <v>38</v>
      </c>
      <c r="N230" s="11" t="s">
        <v>2464</v>
      </c>
      <c r="O230" s="11" t="s">
        <v>1833</v>
      </c>
      <c r="P230" s="11" t="s">
        <v>14</v>
      </c>
      <c r="Q230" s="11" t="s">
        <v>2465</v>
      </c>
      <c r="R230" s="11" t="s">
        <v>2466</v>
      </c>
      <c r="S230" s="11" t="s">
        <v>2467</v>
      </c>
      <c r="T230" s="11" t="s">
        <v>2468</v>
      </c>
      <c r="U230" s="11" t="s">
        <v>2469</v>
      </c>
      <c r="V230" s="11" t="s">
        <v>2470</v>
      </c>
      <c r="W230" s="11" t="s">
        <v>2471</v>
      </c>
      <c r="X230" s="11" t="s">
        <v>2472</v>
      </c>
      <c r="Y230" s="11" t="s">
        <v>2473</v>
      </c>
      <c r="Z230" s="11" t="s">
        <v>2474</v>
      </c>
      <c r="AB230" s="2">
        <f t="shared" si="44"/>
        <v>28</v>
      </c>
      <c r="AC230" s="2">
        <f t="shared" si="45"/>
        <v>45</v>
      </c>
      <c r="AD230" s="2">
        <f t="shared" si="46"/>
        <v>31</v>
      </c>
      <c r="AE230" s="2">
        <f t="shared" si="47"/>
        <v>34</v>
      </c>
      <c r="AF230" s="2">
        <f t="shared" si="48"/>
        <v>39</v>
      </c>
      <c r="AG230" s="2">
        <f t="shared" si="49"/>
        <v>40</v>
      </c>
      <c r="AH230" s="2">
        <f t="shared" si="50"/>
        <v>17</v>
      </c>
      <c r="AI230" s="2">
        <f t="shared" si="51"/>
        <v>48</v>
      </c>
      <c r="AJ230" s="2">
        <f t="shared" si="52"/>
        <v>47</v>
      </c>
      <c r="AK230" s="2">
        <f t="shared" si="53"/>
        <v>46</v>
      </c>
      <c r="AL230" s="2">
        <f t="shared" si="54"/>
        <v>37.5</v>
      </c>
    </row>
    <row r="231" spans="1:38" ht="30" x14ac:dyDescent="0.25">
      <c r="A231" s="2">
        <v>230</v>
      </c>
      <c r="B231" s="11" t="s">
        <v>1831</v>
      </c>
      <c r="C231" s="11" t="s">
        <v>364</v>
      </c>
      <c r="D231" s="11" t="s">
        <v>2475</v>
      </c>
      <c r="E231" s="11" t="s">
        <v>9</v>
      </c>
      <c r="F231" s="11">
        <v>43</v>
      </c>
      <c r="G231" s="11" t="s">
        <v>34</v>
      </c>
      <c r="H231" s="11" t="s">
        <v>10</v>
      </c>
      <c r="I231" s="11">
        <v>8</v>
      </c>
      <c r="J231" s="11" t="s">
        <v>35</v>
      </c>
      <c r="K231" s="11" t="s">
        <v>35</v>
      </c>
      <c r="L231" s="11" t="s">
        <v>78</v>
      </c>
      <c r="M231" s="11" t="s">
        <v>38</v>
      </c>
      <c r="N231" s="11" t="s">
        <v>11</v>
      </c>
      <c r="O231" s="11" t="s">
        <v>1833</v>
      </c>
      <c r="P231" s="11" t="s">
        <v>14</v>
      </c>
      <c r="Q231" s="11" t="s">
        <v>2476</v>
      </c>
      <c r="R231" s="11" t="s">
        <v>2477</v>
      </c>
      <c r="S231" s="11" t="s">
        <v>2478</v>
      </c>
      <c r="T231" s="11" t="s">
        <v>2479</v>
      </c>
      <c r="U231" s="11" t="s">
        <v>2480</v>
      </c>
      <c r="V231" s="11" t="s">
        <v>2481</v>
      </c>
      <c r="W231" s="11" t="s">
        <v>2406</v>
      </c>
      <c r="X231" s="11" t="s">
        <v>2482</v>
      </c>
      <c r="Y231" s="11" t="s">
        <v>2483</v>
      </c>
      <c r="Z231" s="11" t="s">
        <v>2484</v>
      </c>
      <c r="AB231" s="2">
        <f t="shared" si="44"/>
        <v>43</v>
      </c>
      <c r="AC231" s="2">
        <f t="shared" si="45"/>
        <v>38</v>
      </c>
      <c r="AD231" s="2">
        <f t="shared" si="46"/>
        <v>18</v>
      </c>
      <c r="AE231" s="2">
        <f t="shared" si="47"/>
        <v>35</v>
      </c>
      <c r="AF231" s="2">
        <f t="shared" si="48"/>
        <v>28</v>
      </c>
      <c r="AG231" s="2">
        <f t="shared" si="49"/>
        <v>19</v>
      </c>
      <c r="AH231" s="2">
        <f t="shared" si="50"/>
        <v>32</v>
      </c>
      <c r="AI231" s="2">
        <f t="shared" si="51"/>
        <v>28</v>
      </c>
      <c r="AJ231" s="2">
        <f t="shared" si="52"/>
        <v>30</v>
      </c>
      <c r="AK231" s="2">
        <f t="shared" si="53"/>
        <v>60</v>
      </c>
      <c r="AL231" s="2">
        <f t="shared" si="54"/>
        <v>33.1</v>
      </c>
    </row>
    <row r="232" spans="1:38" ht="30" x14ac:dyDescent="0.25">
      <c r="A232" s="2">
        <v>231</v>
      </c>
      <c r="B232" s="11" t="s">
        <v>1831</v>
      </c>
      <c r="C232" s="11" t="s">
        <v>364</v>
      </c>
      <c r="D232" s="11" t="s">
        <v>2485</v>
      </c>
      <c r="E232" s="11" t="s">
        <v>9</v>
      </c>
      <c r="F232" s="11">
        <v>35</v>
      </c>
      <c r="G232" s="11" t="s">
        <v>2441</v>
      </c>
      <c r="H232" s="11" t="s">
        <v>10</v>
      </c>
      <c r="I232" s="11">
        <v>10</v>
      </c>
      <c r="J232" s="11" t="s">
        <v>35</v>
      </c>
      <c r="K232" s="11" t="s">
        <v>35</v>
      </c>
      <c r="L232" s="11" t="s">
        <v>78</v>
      </c>
      <c r="M232" s="11" t="s">
        <v>38</v>
      </c>
      <c r="N232" s="11" t="s">
        <v>11</v>
      </c>
      <c r="O232" s="11" t="s">
        <v>1833</v>
      </c>
      <c r="P232" s="11" t="s">
        <v>14</v>
      </c>
      <c r="Q232" s="11" t="s">
        <v>2486</v>
      </c>
      <c r="R232" s="11" t="s">
        <v>2487</v>
      </c>
      <c r="S232" s="11" t="s">
        <v>2488</v>
      </c>
      <c r="T232" s="11" t="s">
        <v>2489</v>
      </c>
      <c r="U232" s="11" t="s">
        <v>2490</v>
      </c>
      <c r="V232" s="11" t="s">
        <v>2491</v>
      </c>
      <c r="W232" s="11" t="s">
        <v>2492</v>
      </c>
      <c r="X232" s="11" t="s">
        <v>2493</v>
      </c>
      <c r="Y232" s="11" t="s">
        <v>2494</v>
      </c>
      <c r="Z232" s="11" t="s">
        <v>2495</v>
      </c>
      <c r="AB232" s="2">
        <f t="shared" si="44"/>
        <v>46</v>
      </c>
      <c r="AC232" s="2">
        <f t="shared" si="45"/>
        <v>36</v>
      </c>
      <c r="AD232" s="2">
        <f t="shared" si="46"/>
        <v>51</v>
      </c>
      <c r="AE232" s="2">
        <f t="shared" si="47"/>
        <v>40</v>
      </c>
      <c r="AF232" s="2">
        <f t="shared" si="48"/>
        <v>51</v>
      </c>
      <c r="AG232" s="2">
        <f t="shared" si="49"/>
        <v>34</v>
      </c>
      <c r="AH232" s="2">
        <f t="shared" si="50"/>
        <v>38</v>
      </c>
      <c r="AI232" s="2">
        <f t="shared" si="51"/>
        <v>26</v>
      </c>
      <c r="AJ232" s="2">
        <f t="shared" si="52"/>
        <v>46</v>
      </c>
      <c r="AK232" s="2">
        <f t="shared" si="53"/>
        <v>30</v>
      </c>
      <c r="AL232" s="2">
        <f t="shared" si="54"/>
        <v>39.799999999999997</v>
      </c>
    </row>
    <row r="233" spans="1:38" ht="30" x14ac:dyDescent="0.25">
      <c r="A233" s="2">
        <v>232</v>
      </c>
      <c r="B233" s="11" t="s">
        <v>1831</v>
      </c>
      <c r="C233" s="11" t="s">
        <v>364</v>
      </c>
      <c r="D233" s="11" t="s">
        <v>2496</v>
      </c>
      <c r="E233" s="11" t="s">
        <v>9</v>
      </c>
      <c r="F233" s="11">
        <v>45</v>
      </c>
      <c r="G233" s="11" t="s">
        <v>34</v>
      </c>
      <c r="H233" s="11" t="s">
        <v>10</v>
      </c>
      <c r="I233" s="11">
        <v>8</v>
      </c>
      <c r="J233" s="11" t="s">
        <v>35</v>
      </c>
      <c r="K233" s="11" t="s">
        <v>35</v>
      </c>
      <c r="L233" s="11" t="s">
        <v>78</v>
      </c>
      <c r="M233" s="11" t="s">
        <v>163</v>
      </c>
      <c r="N233" s="11" t="s">
        <v>11</v>
      </c>
      <c r="O233" s="11" t="s">
        <v>1833</v>
      </c>
      <c r="P233" s="11" t="s">
        <v>14</v>
      </c>
      <c r="Q233" s="11" t="s">
        <v>2497</v>
      </c>
      <c r="R233" s="11" t="s">
        <v>2498</v>
      </c>
      <c r="S233" s="11" t="s">
        <v>2499</v>
      </c>
      <c r="T233" s="11" t="s">
        <v>2500</v>
      </c>
      <c r="U233" s="11" t="s">
        <v>2501</v>
      </c>
      <c r="V233" s="11" t="s">
        <v>2502</v>
      </c>
      <c r="W233" s="11" t="s">
        <v>2503</v>
      </c>
      <c r="X233" s="11" t="s">
        <v>2504</v>
      </c>
      <c r="Y233" s="11" t="s">
        <v>2505</v>
      </c>
      <c r="Z233" s="11" t="s">
        <v>2506</v>
      </c>
      <c r="AB233" s="2">
        <f t="shared" si="44"/>
        <v>32</v>
      </c>
      <c r="AC233" s="2">
        <f t="shared" si="45"/>
        <v>52</v>
      </c>
      <c r="AD233" s="2">
        <f t="shared" si="46"/>
        <v>35</v>
      </c>
      <c r="AE233" s="2">
        <f t="shared" si="47"/>
        <v>35</v>
      </c>
      <c r="AF233" s="2">
        <f t="shared" si="48"/>
        <v>57</v>
      </c>
      <c r="AG233" s="2">
        <f t="shared" si="49"/>
        <v>34</v>
      </c>
      <c r="AH233" s="2">
        <f t="shared" si="50"/>
        <v>41</v>
      </c>
      <c r="AI233" s="2">
        <f t="shared" si="51"/>
        <v>28</v>
      </c>
      <c r="AJ233" s="2">
        <f t="shared" si="52"/>
        <v>51</v>
      </c>
      <c r="AK233" s="2">
        <f t="shared" si="53"/>
        <v>28</v>
      </c>
      <c r="AL233" s="2">
        <f t="shared" si="54"/>
        <v>39.299999999999997</v>
      </c>
    </row>
    <row r="234" spans="1:38" ht="30" x14ac:dyDescent="0.25">
      <c r="A234" s="2">
        <v>233</v>
      </c>
      <c r="B234" s="11" t="s">
        <v>1831</v>
      </c>
      <c r="C234" s="11" t="s">
        <v>364</v>
      </c>
      <c r="D234" s="11" t="s">
        <v>2507</v>
      </c>
      <c r="E234" s="11" t="s">
        <v>9</v>
      </c>
      <c r="F234" s="11">
        <v>32</v>
      </c>
      <c r="G234" s="11" t="s">
        <v>34</v>
      </c>
      <c r="H234" s="11" t="s">
        <v>10</v>
      </c>
      <c r="I234" s="11">
        <v>12</v>
      </c>
      <c r="J234" s="11" t="s">
        <v>35</v>
      </c>
      <c r="K234" s="11" t="s">
        <v>35</v>
      </c>
      <c r="L234" s="11" t="s">
        <v>78</v>
      </c>
      <c r="M234" s="11" t="s">
        <v>2508</v>
      </c>
      <c r="N234" s="11" t="s">
        <v>11</v>
      </c>
      <c r="O234" s="11" t="s">
        <v>1833</v>
      </c>
      <c r="P234" s="11" t="s">
        <v>14</v>
      </c>
      <c r="Q234" s="11" t="s">
        <v>2509</v>
      </c>
      <c r="R234" s="11" t="s">
        <v>2510</v>
      </c>
      <c r="S234" s="11" t="s">
        <v>2511</v>
      </c>
      <c r="T234" s="11" t="s">
        <v>2512</v>
      </c>
      <c r="U234" s="11" t="s">
        <v>2513</v>
      </c>
      <c r="V234" s="11" t="s">
        <v>2514</v>
      </c>
      <c r="W234" s="11" t="s">
        <v>2515</v>
      </c>
      <c r="X234" s="11" t="s">
        <v>2516</v>
      </c>
      <c r="Y234" s="11" t="s">
        <v>2517</v>
      </c>
      <c r="Z234" s="11"/>
      <c r="AB234" s="2">
        <f t="shared" si="44"/>
        <v>21</v>
      </c>
      <c r="AC234" s="2">
        <f t="shared" si="45"/>
        <v>35</v>
      </c>
      <c r="AD234" s="2">
        <f t="shared" si="46"/>
        <v>45</v>
      </c>
      <c r="AE234" s="2">
        <f t="shared" si="47"/>
        <v>32</v>
      </c>
      <c r="AF234" s="2">
        <f t="shared" si="48"/>
        <v>49</v>
      </c>
      <c r="AG234" s="2">
        <f t="shared" si="49"/>
        <v>30</v>
      </c>
      <c r="AH234" s="2">
        <f t="shared" si="50"/>
        <v>19</v>
      </c>
      <c r="AI234" s="2">
        <f t="shared" si="51"/>
        <v>42</v>
      </c>
      <c r="AJ234" s="2">
        <f t="shared" si="52"/>
        <v>33</v>
      </c>
      <c r="AK234" s="2">
        <f t="shared" si="53"/>
        <v>0</v>
      </c>
      <c r="AL234" s="2">
        <f t="shared" si="54"/>
        <v>34</v>
      </c>
    </row>
    <row r="235" spans="1:38" ht="30" x14ac:dyDescent="0.25">
      <c r="A235" s="2">
        <v>234</v>
      </c>
      <c r="B235" s="11" t="s">
        <v>1831</v>
      </c>
      <c r="C235" s="11" t="s">
        <v>364</v>
      </c>
      <c r="D235" s="11" t="s">
        <v>2518</v>
      </c>
      <c r="E235" s="11" t="s">
        <v>77</v>
      </c>
      <c r="F235" s="11">
        <v>35</v>
      </c>
      <c r="G235" s="11" t="s">
        <v>34</v>
      </c>
      <c r="H235" s="11" t="s">
        <v>10</v>
      </c>
      <c r="I235" s="11">
        <v>10</v>
      </c>
      <c r="J235" s="11" t="s">
        <v>35</v>
      </c>
      <c r="K235" s="11" t="s">
        <v>35</v>
      </c>
      <c r="L235" s="11" t="s">
        <v>78</v>
      </c>
      <c r="M235" s="11" t="s">
        <v>163</v>
      </c>
      <c r="N235" s="11" t="s">
        <v>11</v>
      </c>
      <c r="O235" s="11" t="s">
        <v>1833</v>
      </c>
      <c r="P235" s="11" t="s">
        <v>14</v>
      </c>
      <c r="Q235" s="11" t="s">
        <v>2519</v>
      </c>
      <c r="R235" s="11" t="s">
        <v>2520</v>
      </c>
      <c r="S235" s="11" t="s">
        <v>2521</v>
      </c>
      <c r="T235" s="11" t="s">
        <v>2522</v>
      </c>
      <c r="U235" s="11" t="s">
        <v>2523</v>
      </c>
      <c r="V235" s="11" t="s">
        <v>2524</v>
      </c>
      <c r="W235" s="11" t="s">
        <v>2525</v>
      </c>
      <c r="X235" s="11" t="s">
        <v>2526</v>
      </c>
      <c r="Y235" s="11" t="s">
        <v>2527</v>
      </c>
      <c r="Z235" s="11"/>
      <c r="AB235" s="2">
        <f t="shared" si="44"/>
        <v>50</v>
      </c>
      <c r="AC235" s="2">
        <f t="shared" si="45"/>
        <v>41</v>
      </c>
      <c r="AD235" s="2">
        <f t="shared" si="46"/>
        <v>34</v>
      </c>
      <c r="AE235" s="2">
        <f t="shared" si="47"/>
        <v>22</v>
      </c>
      <c r="AF235" s="2">
        <f t="shared" si="48"/>
        <v>28</v>
      </c>
      <c r="AG235" s="2">
        <f t="shared" si="49"/>
        <v>39</v>
      </c>
      <c r="AH235" s="2">
        <f t="shared" si="50"/>
        <v>53</v>
      </c>
      <c r="AI235" s="2">
        <f t="shared" si="51"/>
        <v>34</v>
      </c>
      <c r="AJ235" s="2">
        <f t="shared" si="52"/>
        <v>30</v>
      </c>
      <c r="AK235" s="2">
        <f t="shared" si="53"/>
        <v>0</v>
      </c>
      <c r="AL235" s="2">
        <f t="shared" si="54"/>
        <v>36.777777777777779</v>
      </c>
    </row>
    <row r="236" spans="1:38" ht="30" x14ac:dyDescent="0.25">
      <c r="A236" s="2">
        <v>235</v>
      </c>
      <c r="B236" s="11" t="s">
        <v>1831</v>
      </c>
      <c r="C236" s="11" t="s">
        <v>364</v>
      </c>
      <c r="D236" s="11" t="s">
        <v>2528</v>
      </c>
      <c r="E236" s="11" t="s">
        <v>9</v>
      </c>
      <c r="F236" s="11">
        <v>42</v>
      </c>
      <c r="G236" s="11" t="s">
        <v>34</v>
      </c>
      <c r="H236" s="11" t="s">
        <v>10</v>
      </c>
      <c r="I236" s="11">
        <v>12</v>
      </c>
      <c r="J236" s="11" t="s">
        <v>35</v>
      </c>
      <c r="K236" s="11" t="s">
        <v>35</v>
      </c>
      <c r="L236" s="11" t="s">
        <v>78</v>
      </c>
      <c r="M236" s="11" t="s">
        <v>38</v>
      </c>
      <c r="N236" s="11" t="s">
        <v>11</v>
      </c>
      <c r="O236" s="11" t="s">
        <v>1833</v>
      </c>
      <c r="P236" s="11" t="s">
        <v>14</v>
      </c>
      <c r="Q236" s="11" t="s">
        <v>2529</v>
      </c>
      <c r="R236" s="11" t="s">
        <v>2530</v>
      </c>
      <c r="S236" s="11" t="s">
        <v>2531</v>
      </c>
      <c r="T236" s="11" t="s">
        <v>2532</v>
      </c>
      <c r="U236" s="11" t="s">
        <v>2533</v>
      </c>
      <c r="V236" s="11" t="s">
        <v>2534</v>
      </c>
      <c r="W236" s="11" t="s">
        <v>2535</v>
      </c>
      <c r="X236" s="11" t="s">
        <v>2536</v>
      </c>
      <c r="Y236" s="11" t="s">
        <v>2537</v>
      </c>
      <c r="Z236" s="11" t="s">
        <v>2538</v>
      </c>
      <c r="AB236" s="2">
        <f t="shared" si="44"/>
        <v>18</v>
      </c>
      <c r="AC236" s="2">
        <f t="shared" si="45"/>
        <v>32</v>
      </c>
      <c r="AD236" s="2">
        <f t="shared" si="46"/>
        <v>27</v>
      </c>
      <c r="AE236" s="2">
        <f t="shared" si="47"/>
        <v>22</v>
      </c>
      <c r="AF236" s="2">
        <f t="shared" si="48"/>
        <v>20</v>
      </c>
      <c r="AG236" s="2">
        <f t="shared" si="49"/>
        <v>48</v>
      </c>
      <c r="AH236" s="2">
        <f t="shared" si="50"/>
        <v>40</v>
      </c>
      <c r="AI236" s="2">
        <f t="shared" si="51"/>
        <v>26</v>
      </c>
      <c r="AJ236" s="2">
        <f t="shared" si="52"/>
        <v>46</v>
      </c>
      <c r="AK236" s="2">
        <f t="shared" si="53"/>
        <v>30</v>
      </c>
      <c r="AL236" s="2">
        <f t="shared" si="54"/>
        <v>30.9</v>
      </c>
    </row>
    <row r="237" spans="1:38" ht="30" x14ac:dyDescent="0.25">
      <c r="A237" s="2">
        <v>236</v>
      </c>
      <c r="B237" s="11" t="s">
        <v>1831</v>
      </c>
      <c r="C237" s="11" t="s">
        <v>364</v>
      </c>
      <c r="D237" s="11" t="s">
        <v>2539</v>
      </c>
      <c r="E237" s="11" t="s">
        <v>77</v>
      </c>
      <c r="F237" s="11">
        <v>44</v>
      </c>
      <c r="G237" s="11" t="s">
        <v>34</v>
      </c>
      <c r="H237" s="11" t="s">
        <v>10</v>
      </c>
      <c r="I237" s="11">
        <v>8</v>
      </c>
      <c r="J237" s="11" t="s">
        <v>35</v>
      </c>
      <c r="K237" s="11" t="s">
        <v>35</v>
      </c>
      <c r="L237" s="11" t="s">
        <v>78</v>
      </c>
      <c r="M237" s="11" t="s">
        <v>38</v>
      </c>
      <c r="N237" s="11" t="s">
        <v>11</v>
      </c>
      <c r="O237" s="11" t="s">
        <v>1833</v>
      </c>
      <c r="P237" s="11" t="s">
        <v>14</v>
      </c>
      <c r="Q237" s="11" t="s">
        <v>2540</v>
      </c>
      <c r="R237" s="11" t="s">
        <v>2541</v>
      </c>
      <c r="S237" s="11" t="s">
        <v>2542</v>
      </c>
      <c r="T237" s="11" t="s">
        <v>2543</v>
      </c>
      <c r="U237" s="11" t="s">
        <v>2544</v>
      </c>
      <c r="V237" s="11" t="s">
        <v>2545</v>
      </c>
      <c r="W237" s="11" t="s">
        <v>2546</v>
      </c>
      <c r="X237" s="11" t="s">
        <v>2547</v>
      </c>
      <c r="Y237" s="11"/>
      <c r="Z237" s="11"/>
      <c r="AB237" s="2">
        <f t="shared" si="44"/>
        <v>34</v>
      </c>
      <c r="AC237" s="2">
        <f t="shared" si="45"/>
        <v>33</v>
      </c>
      <c r="AD237" s="2">
        <f t="shared" si="46"/>
        <v>63</v>
      </c>
      <c r="AE237" s="2">
        <f t="shared" si="47"/>
        <v>31</v>
      </c>
      <c r="AF237" s="2">
        <f t="shared" si="48"/>
        <v>41</v>
      </c>
      <c r="AG237" s="2">
        <f t="shared" si="49"/>
        <v>34</v>
      </c>
      <c r="AH237" s="2">
        <f t="shared" si="50"/>
        <v>48</v>
      </c>
      <c r="AI237" s="2">
        <f t="shared" si="51"/>
        <v>49</v>
      </c>
      <c r="AJ237" s="2">
        <f t="shared" si="52"/>
        <v>0</v>
      </c>
      <c r="AK237" s="2">
        <f t="shared" si="53"/>
        <v>0</v>
      </c>
      <c r="AL237" s="2">
        <f t="shared" si="54"/>
        <v>41.625</v>
      </c>
    </row>
    <row r="238" spans="1:38" ht="30" x14ac:dyDescent="0.25">
      <c r="A238" s="2">
        <v>237</v>
      </c>
      <c r="B238" s="10" t="s">
        <v>1831</v>
      </c>
      <c r="C238" s="10" t="s">
        <v>364</v>
      </c>
      <c r="D238" s="10" t="s">
        <v>2548</v>
      </c>
      <c r="E238" s="10" t="s">
        <v>9</v>
      </c>
      <c r="F238" s="10">
        <v>35</v>
      </c>
      <c r="G238" s="10" t="s">
        <v>34</v>
      </c>
      <c r="H238" s="10" t="s">
        <v>10</v>
      </c>
      <c r="I238" s="10">
        <v>10</v>
      </c>
      <c r="J238" s="10" t="s">
        <v>35</v>
      </c>
      <c r="K238" s="10" t="s">
        <v>35</v>
      </c>
      <c r="L238" s="10" t="s">
        <v>78</v>
      </c>
      <c r="M238" s="10" t="s">
        <v>38</v>
      </c>
      <c r="N238" s="10" t="s">
        <v>11</v>
      </c>
      <c r="O238" s="10" t="s">
        <v>1833</v>
      </c>
      <c r="P238" s="10" t="s">
        <v>14</v>
      </c>
      <c r="Q238" s="10" t="s">
        <v>2549</v>
      </c>
      <c r="R238" s="10" t="s">
        <v>2550</v>
      </c>
      <c r="S238" s="10" t="s">
        <v>2551</v>
      </c>
      <c r="T238" s="10" t="s">
        <v>2552</v>
      </c>
      <c r="U238" s="10" t="s">
        <v>2553</v>
      </c>
      <c r="V238" s="10" t="s">
        <v>2554</v>
      </c>
      <c r="W238" s="10" t="s">
        <v>2555</v>
      </c>
      <c r="X238" s="10" t="s">
        <v>2556</v>
      </c>
      <c r="Y238" s="10" t="s">
        <v>2557</v>
      </c>
      <c r="Z238" s="10"/>
      <c r="AB238" s="2">
        <f t="shared" si="44"/>
        <v>40</v>
      </c>
      <c r="AC238" s="2">
        <f t="shared" si="45"/>
        <v>31</v>
      </c>
      <c r="AD238" s="2">
        <f t="shared" si="46"/>
        <v>41</v>
      </c>
      <c r="AE238" s="2">
        <f t="shared" si="47"/>
        <v>49</v>
      </c>
      <c r="AF238" s="2">
        <f t="shared" si="48"/>
        <v>28</v>
      </c>
      <c r="AG238" s="2">
        <f t="shared" si="49"/>
        <v>49</v>
      </c>
      <c r="AH238" s="2">
        <f t="shared" si="50"/>
        <v>36</v>
      </c>
      <c r="AI238" s="2">
        <f t="shared" si="51"/>
        <v>45</v>
      </c>
      <c r="AJ238" s="2">
        <f t="shared" si="52"/>
        <v>37</v>
      </c>
      <c r="AK238" s="2">
        <f t="shared" si="53"/>
        <v>0</v>
      </c>
      <c r="AL238" s="2">
        <f t="shared" si="54"/>
        <v>39.555555555555557</v>
      </c>
    </row>
    <row r="239" spans="1:38" ht="30" x14ac:dyDescent="0.25">
      <c r="A239" s="11">
        <v>238</v>
      </c>
      <c r="B239" s="11" t="s">
        <v>1831</v>
      </c>
      <c r="C239" s="11" t="s">
        <v>364</v>
      </c>
      <c r="D239" s="11" t="s">
        <v>2558</v>
      </c>
      <c r="E239" s="11" t="s">
        <v>9</v>
      </c>
      <c r="F239" s="11">
        <v>28</v>
      </c>
      <c r="G239" s="11" t="s">
        <v>34</v>
      </c>
      <c r="H239" s="11" t="s">
        <v>10</v>
      </c>
      <c r="I239" s="11">
        <v>12</v>
      </c>
      <c r="J239" s="11" t="s">
        <v>35</v>
      </c>
      <c r="K239" s="11" t="s">
        <v>35</v>
      </c>
      <c r="L239" s="11" t="s">
        <v>78</v>
      </c>
      <c r="M239" s="11" t="s">
        <v>38</v>
      </c>
      <c r="N239" s="11" t="s">
        <v>11</v>
      </c>
      <c r="O239" s="11" t="s">
        <v>1833</v>
      </c>
      <c r="P239" s="11" t="s">
        <v>14</v>
      </c>
      <c r="Q239" s="11" t="s">
        <v>2559</v>
      </c>
      <c r="R239" s="11" t="s">
        <v>2560</v>
      </c>
      <c r="S239" s="11" t="s">
        <v>2561</v>
      </c>
      <c r="T239" s="11" t="s">
        <v>2562</v>
      </c>
      <c r="U239" s="11" t="s">
        <v>2563</v>
      </c>
      <c r="V239" s="11" t="s">
        <v>2564</v>
      </c>
      <c r="W239" s="11" t="s">
        <v>2565</v>
      </c>
      <c r="X239" s="11" t="s">
        <v>2566</v>
      </c>
      <c r="Y239" s="11" t="s">
        <v>2567</v>
      </c>
      <c r="Z239" s="11" t="s">
        <v>2568</v>
      </c>
      <c r="AB239" s="2">
        <f t="shared" si="44"/>
        <v>39</v>
      </c>
      <c r="AC239" s="2">
        <f t="shared" si="45"/>
        <v>52</v>
      </c>
      <c r="AD239" s="2">
        <f t="shared" si="46"/>
        <v>32</v>
      </c>
      <c r="AE239" s="2">
        <f t="shared" si="47"/>
        <v>46</v>
      </c>
      <c r="AF239" s="2">
        <f t="shared" si="48"/>
        <v>33</v>
      </c>
      <c r="AG239" s="2">
        <f t="shared" si="49"/>
        <v>25</v>
      </c>
      <c r="AH239" s="2">
        <f t="shared" si="50"/>
        <v>34</v>
      </c>
      <c r="AI239" s="2">
        <f t="shared" si="51"/>
        <v>46</v>
      </c>
      <c r="AJ239" s="2">
        <f t="shared" si="52"/>
        <v>49</v>
      </c>
      <c r="AK239" s="2">
        <f t="shared" si="53"/>
        <v>22</v>
      </c>
      <c r="AL239" s="2">
        <f t="shared" si="54"/>
        <v>37.799999999999997</v>
      </c>
    </row>
    <row r="240" spans="1:38" ht="30" x14ac:dyDescent="0.25">
      <c r="A240" s="11">
        <v>239</v>
      </c>
      <c r="B240" s="11" t="s">
        <v>1831</v>
      </c>
      <c r="C240" s="11" t="s">
        <v>364</v>
      </c>
      <c r="D240" s="11" t="s">
        <v>2569</v>
      </c>
      <c r="E240" s="11" t="s">
        <v>77</v>
      </c>
      <c r="F240" s="11">
        <v>42</v>
      </c>
      <c r="G240" s="11" t="s">
        <v>34</v>
      </c>
      <c r="H240" s="11" t="s">
        <v>10</v>
      </c>
      <c r="I240" s="11">
        <v>10</v>
      </c>
      <c r="J240" s="11" t="s">
        <v>35</v>
      </c>
      <c r="K240" s="11" t="s">
        <v>35</v>
      </c>
      <c r="L240" s="11" t="s">
        <v>78</v>
      </c>
      <c r="M240" s="11" t="s">
        <v>163</v>
      </c>
      <c r="N240" s="11" t="s">
        <v>11</v>
      </c>
      <c r="O240" s="11" t="s">
        <v>1833</v>
      </c>
      <c r="P240" s="11" t="s">
        <v>14</v>
      </c>
      <c r="Q240" s="11" t="s">
        <v>2570</v>
      </c>
      <c r="R240" s="11" t="s">
        <v>1835</v>
      </c>
      <c r="S240" s="11" t="s">
        <v>1836</v>
      </c>
      <c r="T240" s="11" t="s">
        <v>2571</v>
      </c>
      <c r="U240" s="11" t="s">
        <v>2572</v>
      </c>
      <c r="V240" s="11" t="s">
        <v>2573</v>
      </c>
      <c r="W240" s="11" t="s">
        <v>2574</v>
      </c>
      <c r="X240" s="11" t="s">
        <v>2575</v>
      </c>
      <c r="Y240" s="11" t="s">
        <v>2576</v>
      </c>
      <c r="Z240" s="11" t="s">
        <v>2577</v>
      </c>
      <c r="AB240" s="2">
        <f t="shared" si="44"/>
        <v>50</v>
      </c>
      <c r="AC240" s="2">
        <f t="shared" si="45"/>
        <v>22</v>
      </c>
      <c r="AD240" s="2">
        <f t="shared" si="46"/>
        <v>29</v>
      </c>
      <c r="AE240" s="2">
        <f t="shared" si="47"/>
        <v>54</v>
      </c>
      <c r="AF240" s="2">
        <f t="shared" si="48"/>
        <v>55</v>
      </c>
      <c r="AG240" s="2">
        <f t="shared" si="49"/>
        <v>47</v>
      </c>
      <c r="AH240" s="2">
        <f t="shared" si="50"/>
        <v>30</v>
      </c>
      <c r="AI240" s="2">
        <f t="shared" si="51"/>
        <v>57</v>
      </c>
      <c r="AJ240" s="2">
        <f t="shared" si="52"/>
        <v>31</v>
      </c>
      <c r="AK240" s="2">
        <f t="shared" si="53"/>
        <v>29</v>
      </c>
      <c r="AL240" s="2">
        <f t="shared" si="54"/>
        <v>40.4</v>
      </c>
    </row>
    <row r="241" spans="1:38" x14ac:dyDescent="0.25">
      <c r="A241" s="11">
        <v>240</v>
      </c>
      <c r="B241" s="11" t="s">
        <v>1831</v>
      </c>
      <c r="C241" s="11" t="s">
        <v>364</v>
      </c>
      <c r="D241" s="11" t="s">
        <v>2578</v>
      </c>
      <c r="E241" s="11" t="s">
        <v>9</v>
      </c>
      <c r="F241" s="11">
        <v>35</v>
      </c>
      <c r="G241" s="11" t="s">
        <v>34</v>
      </c>
      <c r="H241" s="11" t="s">
        <v>10</v>
      </c>
      <c r="I241" s="11">
        <v>12</v>
      </c>
      <c r="J241" s="11" t="s">
        <v>35</v>
      </c>
      <c r="K241" s="11" t="s">
        <v>35</v>
      </c>
      <c r="L241" s="11" t="s">
        <v>78</v>
      </c>
      <c r="M241" s="11" t="s">
        <v>163</v>
      </c>
      <c r="N241" s="11" t="s">
        <v>11</v>
      </c>
      <c r="O241" s="11" t="s">
        <v>1833</v>
      </c>
      <c r="P241" s="11" t="s">
        <v>14</v>
      </c>
      <c r="Q241" s="11" t="s">
        <v>2579</v>
      </c>
      <c r="R241" s="11" t="s">
        <v>2580</v>
      </c>
      <c r="S241" s="11" t="s">
        <v>2581</v>
      </c>
      <c r="T241" s="11" t="s">
        <v>2582</v>
      </c>
      <c r="U241" s="11" t="s">
        <v>2583</v>
      </c>
      <c r="V241" s="11" t="s">
        <v>2584</v>
      </c>
      <c r="W241" s="11" t="s">
        <v>2585</v>
      </c>
      <c r="X241" s="11" t="s">
        <v>2586</v>
      </c>
      <c r="Y241" s="11" t="s">
        <v>2587</v>
      </c>
      <c r="Z241" s="11" t="s">
        <v>2588</v>
      </c>
      <c r="AB241" s="2">
        <f t="shared" si="44"/>
        <v>33</v>
      </c>
      <c r="AC241" s="2">
        <f t="shared" si="45"/>
        <v>39</v>
      </c>
      <c r="AD241" s="2">
        <f t="shared" si="46"/>
        <v>36</v>
      </c>
      <c r="AE241" s="2">
        <f t="shared" si="47"/>
        <v>42</v>
      </c>
      <c r="AF241" s="2">
        <f t="shared" si="48"/>
        <v>41</v>
      </c>
      <c r="AG241" s="2">
        <f t="shared" si="49"/>
        <v>35</v>
      </c>
      <c r="AH241" s="2">
        <f t="shared" si="50"/>
        <v>33</v>
      </c>
      <c r="AI241" s="2">
        <f t="shared" si="51"/>
        <v>27</v>
      </c>
      <c r="AJ241" s="2">
        <f t="shared" si="52"/>
        <v>28</v>
      </c>
      <c r="AK241" s="2">
        <f t="shared" si="53"/>
        <v>29</v>
      </c>
      <c r="AL241" s="2">
        <f t="shared" si="54"/>
        <v>34.299999999999997</v>
      </c>
    </row>
    <row r="242" spans="1:38" ht="30" x14ac:dyDescent="0.25">
      <c r="A242" s="11">
        <v>241</v>
      </c>
      <c r="B242" s="11" t="s">
        <v>1831</v>
      </c>
      <c r="C242" s="11" t="s">
        <v>364</v>
      </c>
      <c r="D242" s="11" t="s">
        <v>2589</v>
      </c>
      <c r="E242" s="11" t="s">
        <v>9</v>
      </c>
      <c r="F242" s="11">
        <v>35</v>
      </c>
      <c r="G242" s="11" t="s">
        <v>34</v>
      </c>
      <c r="H242" s="11" t="s">
        <v>10</v>
      </c>
      <c r="I242" s="11">
        <v>10</v>
      </c>
      <c r="J242" s="11" t="s">
        <v>35</v>
      </c>
      <c r="K242" s="11" t="s">
        <v>35</v>
      </c>
      <c r="L242" s="11" t="s">
        <v>78</v>
      </c>
      <c r="M242" s="11" t="s">
        <v>38</v>
      </c>
      <c r="N242" s="11" t="s">
        <v>11</v>
      </c>
      <c r="O242" s="11" t="s">
        <v>1833</v>
      </c>
      <c r="P242" s="11" t="s">
        <v>14</v>
      </c>
      <c r="Q242" s="11" t="s">
        <v>2590</v>
      </c>
      <c r="R242" s="11" t="s">
        <v>2591</v>
      </c>
      <c r="S242" s="11" t="s">
        <v>2592</v>
      </c>
      <c r="T242" s="11" t="s">
        <v>2593</v>
      </c>
      <c r="U242" s="11" t="s">
        <v>2594</v>
      </c>
      <c r="V242" s="11" t="s">
        <v>2595</v>
      </c>
      <c r="W242" s="11" t="s">
        <v>2596</v>
      </c>
      <c r="X242" s="11" t="s">
        <v>2597</v>
      </c>
      <c r="Y242" s="11" t="s">
        <v>2598</v>
      </c>
      <c r="Z242" s="11" t="s">
        <v>2599</v>
      </c>
      <c r="AB242" s="2">
        <f t="shared" si="44"/>
        <v>39</v>
      </c>
      <c r="AC242" s="2">
        <f t="shared" si="45"/>
        <v>78</v>
      </c>
      <c r="AD242" s="2">
        <f t="shared" si="46"/>
        <v>73</v>
      </c>
      <c r="AE242" s="2">
        <f t="shared" si="47"/>
        <v>63</v>
      </c>
      <c r="AF242" s="2">
        <f t="shared" si="48"/>
        <v>41</v>
      </c>
      <c r="AG242" s="2">
        <f t="shared" si="49"/>
        <v>44</v>
      </c>
      <c r="AH242" s="2">
        <f t="shared" si="50"/>
        <v>52</v>
      </c>
      <c r="AI242" s="2">
        <f t="shared" si="51"/>
        <v>38</v>
      </c>
      <c r="AJ242" s="2">
        <f t="shared" si="52"/>
        <v>54</v>
      </c>
      <c r="AK242" s="2">
        <f t="shared" si="53"/>
        <v>47</v>
      </c>
      <c r="AL242" s="2">
        <f t="shared" si="54"/>
        <v>52.9</v>
      </c>
    </row>
    <row r="243" spans="1:38" ht="30" x14ac:dyDescent="0.25">
      <c r="A243" s="11">
        <v>242</v>
      </c>
      <c r="B243" s="11" t="s">
        <v>1831</v>
      </c>
      <c r="C243" s="11" t="s">
        <v>364</v>
      </c>
      <c r="D243" s="11" t="s">
        <v>2600</v>
      </c>
      <c r="E243" s="11" t="s">
        <v>9</v>
      </c>
      <c r="F243" s="11">
        <v>44</v>
      </c>
      <c r="G243" s="11" t="s">
        <v>34</v>
      </c>
      <c r="H243" s="11" t="s">
        <v>10</v>
      </c>
      <c r="I243" s="11">
        <v>8</v>
      </c>
      <c r="J243" s="11" t="s">
        <v>35</v>
      </c>
      <c r="K243" s="11" t="s">
        <v>35</v>
      </c>
      <c r="L243" s="11" t="s">
        <v>78</v>
      </c>
      <c r="M243" s="11" t="s">
        <v>163</v>
      </c>
      <c r="N243" s="11" t="s">
        <v>11</v>
      </c>
      <c r="O243" s="11" t="s">
        <v>1833</v>
      </c>
      <c r="P243" s="11" t="s">
        <v>14</v>
      </c>
      <c r="Q243" s="11" t="s">
        <v>2601</v>
      </c>
      <c r="R243" s="11" t="s">
        <v>2602</v>
      </c>
      <c r="S243" s="11" t="s">
        <v>2603</v>
      </c>
      <c r="T243" s="11" t="s">
        <v>2604</v>
      </c>
      <c r="U243" s="11" t="s">
        <v>2605</v>
      </c>
      <c r="V243" s="11" t="s">
        <v>2606</v>
      </c>
      <c r="W243" s="11" t="s">
        <v>2607</v>
      </c>
      <c r="X243" s="11" t="s">
        <v>2608</v>
      </c>
      <c r="Y243" s="11" t="s">
        <v>2609</v>
      </c>
      <c r="Z243" s="11" t="s">
        <v>2610</v>
      </c>
      <c r="AB243" s="2">
        <f t="shared" si="44"/>
        <v>57</v>
      </c>
      <c r="AC243" s="2">
        <f t="shared" si="45"/>
        <v>35</v>
      </c>
      <c r="AD243" s="2">
        <f t="shared" si="46"/>
        <v>40</v>
      </c>
      <c r="AE243" s="2">
        <f t="shared" si="47"/>
        <v>36</v>
      </c>
      <c r="AF243" s="2">
        <f t="shared" si="48"/>
        <v>56</v>
      </c>
      <c r="AG243" s="2">
        <f t="shared" si="49"/>
        <v>43</v>
      </c>
      <c r="AH243" s="2">
        <f t="shared" si="50"/>
        <v>47</v>
      </c>
      <c r="AI243" s="2">
        <f t="shared" si="51"/>
        <v>66</v>
      </c>
      <c r="AJ243" s="2">
        <f t="shared" si="52"/>
        <v>49</v>
      </c>
      <c r="AK243" s="2">
        <f t="shared" si="53"/>
        <v>47</v>
      </c>
      <c r="AL243" s="2">
        <f t="shared" si="54"/>
        <v>47.6</v>
      </c>
    </row>
    <row r="244" spans="1:38" ht="30" x14ac:dyDescent="0.25">
      <c r="A244" s="11">
        <v>243</v>
      </c>
      <c r="B244" s="11" t="s">
        <v>1831</v>
      </c>
      <c r="C244" s="11" t="s">
        <v>364</v>
      </c>
      <c r="D244" s="11" t="s">
        <v>2611</v>
      </c>
      <c r="E244" s="11" t="s">
        <v>9</v>
      </c>
      <c r="F244" s="11">
        <v>41</v>
      </c>
      <c r="G244" s="11" t="s">
        <v>34</v>
      </c>
      <c r="H244" s="11" t="s">
        <v>10</v>
      </c>
      <c r="I244" s="11">
        <v>8</v>
      </c>
      <c r="J244" s="11" t="s">
        <v>35</v>
      </c>
      <c r="K244" s="11" t="s">
        <v>35</v>
      </c>
      <c r="L244" s="11" t="s">
        <v>78</v>
      </c>
      <c r="M244" s="11" t="s">
        <v>163</v>
      </c>
      <c r="N244" s="11" t="s">
        <v>11</v>
      </c>
      <c r="O244" s="11" t="s">
        <v>1833</v>
      </c>
      <c r="P244" s="11" t="s">
        <v>14</v>
      </c>
      <c r="Q244" s="11" t="s">
        <v>2612</v>
      </c>
      <c r="R244" s="11" t="s">
        <v>2613</v>
      </c>
      <c r="S244" s="11" t="s">
        <v>2614</v>
      </c>
      <c r="T244" s="11" t="s">
        <v>2615</v>
      </c>
      <c r="U244" s="11" t="s">
        <v>2616</v>
      </c>
      <c r="V244" s="11" t="s">
        <v>2617</v>
      </c>
      <c r="W244" s="11" t="s">
        <v>2618</v>
      </c>
      <c r="X244" s="11" t="s">
        <v>2619</v>
      </c>
      <c r="Y244" s="11" t="s">
        <v>2620</v>
      </c>
      <c r="Z244" s="11" t="s">
        <v>2621</v>
      </c>
      <c r="AB244" s="2">
        <f t="shared" si="44"/>
        <v>67</v>
      </c>
      <c r="AC244" s="2">
        <f t="shared" si="45"/>
        <v>67</v>
      </c>
      <c r="AD244" s="2">
        <f t="shared" si="46"/>
        <v>55</v>
      </c>
      <c r="AE244" s="2">
        <f t="shared" si="47"/>
        <v>47</v>
      </c>
      <c r="AF244" s="2">
        <f t="shared" si="48"/>
        <v>60</v>
      </c>
      <c r="AG244" s="2">
        <f t="shared" si="49"/>
        <v>55</v>
      </c>
      <c r="AH244" s="2">
        <f t="shared" si="50"/>
        <v>36</v>
      </c>
      <c r="AI244" s="2">
        <f t="shared" si="51"/>
        <v>33</v>
      </c>
      <c r="AJ244" s="2">
        <f t="shared" si="52"/>
        <v>37</v>
      </c>
      <c r="AK244" s="2">
        <f t="shared" si="53"/>
        <v>41</v>
      </c>
      <c r="AL244" s="2">
        <f t="shared" si="54"/>
        <v>49.8</v>
      </c>
    </row>
    <row r="245" spans="1:38" ht="30" x14ac:dyDescent="0.25">
      <c r="A245" s="11">
        <v>244</v>
      </c>
      <c r="B245" s="11" t="s">
        <v>1831</v>
      </c>
      <c r="C245" s="11" t="s">
        <v>364</v>
      </c>
      <c r="D245" s="11" t="s">
        <v>2622</v>
      </c>
      <c r="E245" s="11" t="s">
        <v>9</v>
      </c>
      <c r="F245" s="11">
        <v>35</v>
      </c>
      <c r="G245" s="11" t="s">
        <v>34</v>
      </c>
      <c r="H245" s="11" t="s">
        <v>10</v>
      </c>
      <c r="I245" s="11">
        <v>10</v>
      </c>
      <c r="J245" s="11" t="s">
        <v>35</v>
      </c>
      <c r="K245" s="11" t="s">
        <v>35</v>
      </c>
      <c r="L245" s="11" t="s">
        <v>78</v>
      </c>
      <c r="M245" s="11" t="s">
        <v>163</v>
      </c>
      <c r="N245" s="11" t="s">
        <v>11</v>
      </c>
      <c r="O245" s="11" t="s">
        <v>1833</v>
      </c>
      <c r="P245" s="11" t="s">
        <v>14</v>
      </c>
      <c r="Q245" s="11" t="s">
        <v>2623</v>
      </c>
      <c r="R245" s="11" t="s">
        <v>2624</v>
      </c>
      <c r="S245" s="11" t="s">
        <v>2625</v>
      </c>
      <c r="T245" s="11" t="s">
        <v>2626</v>
      </c>
      <c r="U245" s="11" t="s">
        <v>2627</v>
      </c>
      <c r="V245" s="11" t="s">
        <v>2628</v>
      </c>
      <c r="W245" s="11" t="s">
        <v>2629</v>
      </c>
      <c r="X245" s="11" t="s">
        <v>2630</v>
      </c>
      <c r="Y245" s="11" t="s">
        <v>2631</v>
      </c>
      <c r="Z245" s="11" t="s">
        <v>2632</v>
      </c>
      <c r="AB245" s="2">
        <f t="shared" si="44"/>
        <v>45</v>
      </c>
      <c r="AC245" s="2">
        <f t="shared" si="45"/>
        <v>50</v>
      </c>
      <c r="AD245" s="2">
        <f t="shared" si="46"/>
        <v>28</v>
      </c>
      <c r="AE245" s="2">
        <f t="shared" si="47"/>
        <v>45</v>
      </c>
      <c r="AF245" s="2">
        <f t="shared" si="48"/>
        <v>69</v>
      </c>
      <c r="AG245" s="2">
        <f t="shared" si="49"/>
        <v>43</v>
      </c>
      <c r="AH245" s="2">
        <f t="shared" si="50"/>
        <v>55</v>
      </c>
      <c r="AI245" s="2">
        <f t="shared" si="51"/>
        <v>46</v>
      </c>
      <c r="AJ245" s="2">
        <f t="shared" si="52"/>
        <v>31</v>
      </c>
      <c r="AK245" s="2">
        <f t="shared" si="53"/>
        <v>50</v>
      </c>
      <c r="AL245" s="2">
        <f t="shared" si="54"/>
        <v>46.2</v>
      </c>
    </row>
    <row r="246" spans="1:38" ht="30" x14ac:dyDescent="0.25">
      <c r="A246" s="11">
        <v>245</v>
      </c>
      <c r="B246" s="11" t="s">
        <v>1831</v>
      </c>
      <c r="C246" s="11" t="s">
        <v>364</v>
      </c>
      <c r="D246" s="11" t="s">
        <v>2633</v>
      </c>
      <c r="E246" s="11" t="s">
        <v>9</v>
      </c>
      <c r="F246" s="11">
        <v>40</v>
      </c>
      <c r="G246" s="11" t="s">
        <v>34</v>
      </c>
      <c r="H246" s="11" t="s">
        <v>10</v>
      </c>
      <c r="I246" s="11">
        <v>8</v>
      </c>
      <c r="J246" s="11" t="s">
        <v>35</v>
      </c>
      <c r="K246" s="11" t="s">
        <v>35</v>
      </c>
      <c r="L246" s="11" t="s">
        <v>78</v>
      </c>
      <c r="M246" s="11" t="s">
        <v>38</v>
      </c>
      <c r="N246" s="11" t="s">
        <v>11</v>
      </c>
      <c r="O246" s="11" t="s">
        <v>1833</v>
      </c>
      <c r="P246" s="11" t="s">
        <v>14</v>
      </c>
      <c r="Q246" s="11" t="s">
        <v>2634</v>
      </c>
      <c r="R246" s="11" t="s">
        <v>2635</v>
      </c>
      <c r="S246" s="11" t="s">
        <v>2636</v>
      </c>
      <c r="T246" s="11" t="s">
        <v>2637</v>
      </c>
      <c r="U246" s="11" t="s">
        <v>2638</v>
      </c>
      <c r="V246" s="11" t="s">
        <v>2639</v>
      </c>
      <c r="W246" s="11" t="s">
        <v>2640</v>
      </c>
      <c r="X246" s="11" t="s">
        <v>2641</v>
      </c>
      <c r="Y246" s="11" t="s">
        <v>2642</v>
      </c>
      <c r="Z246" s="11" t="s">
        <v>2643</v>
      </c>
      <c r="AB246" s="2">
        <f t="shared" si="44"/>
        <v>70</v>
      </c>
      <c r="AC246" s="2">
        <f t="shared" si="45"/>
        <v>44</v>
      </c>
      <c r="AD246" s="2">
        <f t="shared" si="46"/>
        <v>46</v>
      </c>
      <c r="AE246" s="2">
        <f t="shared" si="47"/>
        <v>32</v>
      </c>
      <c r="AF246" s="2">
        <f t="shared" si="48"/>
        <v>44</v>
      </c>
      <c r="AG246" s="2">
        <f t="shared" si="49"/>
        <v>36</v>
      </c>
      <c r="AH246" s="2">
        <f t="shared" si="50"/>
        <v>34</v>
      </c>
      <c r="AI246" s="2">
        <f t="shared" si="51"/>
        <v>44</v>
      </c>
      <c r="AJ246" s="2">
        <f t="shared" si="52"/>
        <v>29</v>
      </c>
      <c r="AK246" s="2">
        <f t="shared" si="53"/>
        <v>33</v>
      </c>
      <c r="AL246" s="2">
        <f t="shared" si="54"/>
        <v>41.2</v>
      </c>
    </row>
    <row r="247" spans="1:38" ht="30" x14ac:dyDescent="0.25">
      <c r="A247" s="11">
        <v>246</v>
      </c>
      <c r="B247" s="11" t="s">
        <v>1831</v>
      </c>
      <c r="C247" s="11" t="s">
        <v>364</v>
      </c>
      <c r="D247" s="11" t="s">
        <v>2644</v>
      </c>
      <c r="E247" s="11" t="s">
        <v>9</v>
      </c>
      <c r="F247" s="11">
        <v>50</v>
      </c>
      <c r="G247" s="11" t="s">
        <v>34</v>
      </c>
      <c r="H247" s="11" t="s">
        <v>10</v>
      </c>
      <c r="I247" s="11">
        <v>5</v>
      </c>
      <c r="J247" s="11" t="s">
        <v>35</v>
      </c>
      <c r="K247" s="11" t="s">
        <v>35</v>
      </c>
      <c r="L247" s="11" t="s">
        <v>78</v>
      </c>
      <c r="M247" s="11" t="s">
        <v>163</v>
      </c>
      <c r="N247" s="11" t="s">
        <v>11</v>
      </c>
      <c r="O247" s="11" t="s">
        <v>1833</v>
      </c>
      <c r="P247" s="11" t="s">
        <v>14</v>
      </c>
      <c r="Q247" s="11" t="s">
        <v>2645</v>
      </c>
      <c r="R247" s="11" t="s">
        <v>2646</v>
      </c>
      <c r="S247" s="11" t="s">
        <v>2647</v>
      </c>
      <c r="T247" s="11" t="s">
        <v>2648</v>
      </c>
      <c r="U247" s="11" t="s">
        <v>2649</v>
      </c>
      <c r="V247" s="11" t="s">
        <v>2650</v>
      </c>
      <c r="W247" s="11" t="s">
        <v>2651</v>
      </c>
      <c r="X247" s="11" t="s">
        <v>2652</v>
      </c>
      <c r="Y247" s="11" t="s">
        <v>2653</v>
      </c>
      <c r="Z247" s="11" t="s">
        <v>2654</v>
      </c>
      <c r="AB247" s="2">
        <f t="shared" si="44"/>
        <v>29</v>
      </c>
      <c r="AC247" s="2">
        <f t="shared" si="45"/>
        <v>40</v>
      </c>
      <c r="AD247" s="2">
        <f t="shared" si="46"/>
        <v>38</v>
      </c>
      <c r="AE247" s="2">
        <f t="shared" si="47"/>
        <v>44</v>
      </c>
      <c r="AF247" s="2">
        <f t="shared" si="48"/>
        <v>34</v>
      </c>
      <c r="AG247" s="2">
        <f t="shared" si="49"/>
        <v>21</v>
      </c>
      <c r="AH247" s="2">
        <f t="shared" si="50"/>
        <v>59</v>
      </c>
      <c r="AI247" s="2">
        <f t="shared" si="51"/>
        <v>43</v>
      </c>
      <c r="AJ247" s="2">
        <f t="shared" si="52"/>
        <v>26</v>
      </c>
      <c r="AK247" s="2">
        <f t="shared" si="53"/>
        <v>29</v>
      </c>
      <c r="AL247" s="2">
        <f t="shared" si="54"/>
        <v>36.299999999999997</v>
      </c>
    </row>
    <row r="248" spans="1:38" ht="30" x14ac:dyDescent="0.25">
      <c r="A248" s="11">
        <v>247</v>
      </c>
      <c r="B248" s="11" t="s">
        <v>1831</v>
      </c>
      <c r="C248" s="11" t="s">
        <v>364</v>
      </c>
      <c r="D248" s="11" t="s">
        <v>2655</v>
      </c>
      <c r="E248" s="11" t="s">
        <v>9</v>
      </c>
      <c r="F248" s="11">
        <v>25</v>
      </c>
      <c r="G248" s="11" t="s">
        <v>34</v>
      </c>
      <c r="H248" s="11" t="s">
        <v>10</v>
      </c>
      <c r="I248" s="11">
        <v>12</v>
      </c>
      <c r="J248" s="11" t="s">
        <v>35</v>
      </c>
      <c r="K248" s="11" t="s">
        <v>35</v>
      </c>
      <c r="L248" s="11" t="s">
        <v>78</v>
      </c>
      <c r="M248" s="11" t="s">
        <v>38</v>
      </c>
      <c r="N248" s="11" t="s">
        <v>11</v>
      </c>
      <c r="O248" s="11" t="s">
        <v>1833</v>
      </c>
      <c r="P248" s="11" t="s">
        <v>14</v>
      </c>
      <c r="Q248" s="11" t="s">
        <v>2161</v>
      </c>
      <c r="R248" s="11" t="s">
        <v>2656</v>
      </c>
      <c r="S248" s="11" t="s">
        <v>2657</v>
      </c>
      <c r="T248" s="11" t="s">
        <v>2658</v>
      </c>
      <c r="U248" s="11" t="s">
        <v>2659</v>
      </c>
      <c r="V248" s="11"/>
      <c r="W248" s="11"/>
      <c r="X248" s="11"/>
      <c r="Y248" s="11"/>
      <c r="Z248" s="11"/>
      <c r="AB248" s="2">
        <f t="shared" si="44"/>
        <v>21</v>
      </c>
      <c r="AC248" s="2">
        <f t="shared" si="45"/>
        <v>42</v>
      </c>
      <c r="AD248" s="2">
        <f t="shared" si="46"/>
        <v>57</v>
      </c>
      <c r="AE248" s="2">
        <f t="shared" si="47"/>
        <v>29</v>
      </c>
      <c r="AF248" s="2">
        <f t="shared" si="48"/>
        <v>32</v>
      </c>
      <c r="AG248" s="2">
        <f t="shared" si="49"/>
        <v>0</v>
      </c>
      <c r="AH248" s="2">
        <f t="shared" si="50"/>
        <v>0</v>
      </c>
      <c r="AI248" s="2">
        <f t="shared" si="51"/>
        <v>0</v>
      </c>
      <c r="AJ248" s="2">
        <f t="shared" si="52"/>
        <v>0</v>
      </c>
      <c r="AK248" s="2">
        <f t="shared" si="53"/>
        <v>0</v>
      </c>
      <c r="AL248" s="2">
        <f t="shared" si="54"/>
        <v>36.200000000000003</v>
      </c>
    </row>
    <row r="249" spans="1:38" ht="30" x14ac:dyDescent="0.25">
      <c r="A249" s="11">
        <v>248</v>
      </c>
      <c r="B249" s="11" t="s">
        <v>1831</v>
      </c>
      <c r="C249" s="11" t="s">
        <v>364</v>
      </c>
      <c r="D249" s="11" t="s">
        <v>2660</v>
      </c>
      <c r="E249" s="11" t="s">
        <v>9</v>
      </c>
      <c r="F249" s="11">
        <v>54</v>
      </c>
      <c r="G249" s="11" t="s">
        <v>34</v>
      </c>
      <c r="H249" s="11" t="s">
        <v>10</v>
      </c>
      <c r="I249" s="11">
        <v>10</v>
      </c>
      <c r="J249" s="11" t="s">
        <v>35</v>
      </c>
      <c r="K249" s="11" t="s">
        <v>35</v>
      </c>
      <c r="L249" s="11" t="s">
        <v>78</v>
      </c>
      <c r="M249" s="11" t="s">
        <v>12</v>
      </c>
      <c r="N249" s="11" t="s">
        <v>11</v>
      </c>
      <c r="O249" s="11" t="s">
        <v>1833</v>
      </c>
      <c r="P249" s="11" t="s">
        <v>14</v>
      </c>
      <c r="Q249" s="11" t="s">
        <v>2661</v>
      </c>
      <c r="R249" s="11" t="s">
        <v>2662</v>
      </c>
      <c r="S249" s="11" t="s">
        <v>2663</v>
      </c>
      <c r="T249" s="11" t="s">
        <v>2664</v>
      </c>
      <c r="U249" s="11" t="s">
        <v>2665</v>
      </c>
      <c r="V249" s="11" t="s">
        <v>2666</v>
      </c>
      <c r="W249" s="11" t="s">
        <v>2667</v>
      </c>
      <c r="X249" s="11" t="s">
        <v>2668</v>
      </c>
      <c r="Y249" s="11" t="s">
        <v>2669</v>
      </c>
      <c r="Z249" s="11" t="s">
        <v>2670</v>
      </c>
      <c r="AB249" s="2">
        <f t="shared" si="44"/>
        <v>48</v>
      </c>
      <c r="AC249" s="2">
        <f t="shared" si="45"/>
        <v>47</v>
      </c>
      <c r="AD249" s="2">
        <f t="shared" si="46"/>
        <v>55</v>
      </c>
      <c r="AE249" s="2">
        <f t="shared" si="47"/>
        <v>42</v>
      </c>
      <c r="AF249" s="2">
        <f t="shared" si="48"/>
        <v>33</v>
      </c>
      <c r="AG249" s="2">
        <f t="shared" si="49"/>
        <v>46</v>
      </c>
      <c r="AH249" s="2">
        <f t="shared" si="50"/>
        <v>38</v>
      </c>
      <c r="AI249" s="2">
        <f t="shared" si="51"/>
        <v>38</v>
      </c>
      <c r="AJ249" s="2">
        <f t="shared" si="52"/>
        <v>39</v>
      </c>
      <c r="AK249" s="2">
        <f t="shared" si="53"/>
        <v>65</v>
      </c>
      <c r="AL249" s="2">
        <f t="shared" si="54"/>
        <v>45.1</v>
      </c>
    </row>
    <row r="250" spans="1:38" ht="30" x14ac:dyDescent="0.25">
      <c r="A250" s="11">
        <v>249</v>
      </c>
      <c r="B250" s="11" t="s">
        <v>1831</v>
      </c>
      <c r="C250" s="11" t="s">
        <v>364</v>
      </c>
      <c r="D250" s="11" t="s">
        <v>2671</v>
      </c>
      <c r="E250" s="11" t="s">
        <v>9</v>
      </c>
      <c r="F250" s="11">
        <v>52</v>
      </c>
      <c r="G250" s="11" t="s">
        <v>34</v>
      </c>
      <c r="H250" s="11" t="s">
        <v>10</v>
      </c>
      <c r="I250" s="11">
        <v>10</v>
      </c>
      <c r="J250" s="11" t="s">
        <v>35</v>
      </c>
      <c r="K250" s="11" t="s">
        <v>35</v>
      </c>
      <c r="L250" s="11" t="s">
        <v>78</v>
      </c>
      <c r="M250" s="11" t="s">
        <v>12</v>
      </c>
      <c r="N250" s="11" t="s">
        <v>35</v>
      </c>
      <c r="O250" s="11" t="s">
        <v>1833</v>
      </c>
      <c r="P250" s="11" t="s">
        <v>14</v>
      </c>
      <c r="Q250" s="11" t="s">
        <v>2672</v>
      </c>
      <c r="R250" s="11" t="s">
        <v>2673</v>
      </c>
      <c r="S250" s="11" t="s">
        <v>2674</v>
      </c>
      <c r="T250" s="11" t="s">
        <v>2675</v>
      </c>
      <c r="U250" s="11" t="s">
        <v>2676</v>
      </c>
      <c r="V250" s="11" t="s">
        <v>2677</v>
      </c>
      <c r="W250" s="11" t="s">
        <v>2678</v>
      </c>
      <c r="X250" s="11" t="s">
        <v>2679</v>
      </c>
      <c r="Y250" s="11" t="s">
        <v>2680</v>
      </c>
      <c r="Z250" s="11" t="s">
        <v>2681</v>
      </c>
      <c r="AB250" s="2">
        <f t="shared" si="44"/>
        <v>44</v>
      </c>
      <c r="AC250" s="2">
        <f t="shared" si="45"/>
        <v>46</v>
      </c>
      <c r="AD250" s="2">
        <f t="shared" si="46"/>
        <v>70</v>
      </c>
      <c r="AE250" s="2">
        <f t="shared" si="47"/>
        <v>20</v>
      </c>
      <c r="AF250" s="2">
        <f t="shared" si="48"/>
        <v>41</v>
      </c>
      <c r="AG250" s="2">
        <f t="shared" si="49"/>
        <v>35</v>
      </c>
      <c r="AH250" s="2">
        <f t="shared" si="50"/>
        <v>41</v>
      </c>
      <c r="AI250" s="2">
        <f t="shared" si="51"/>
        <v>44</v>
      </c>
      <c r="AJ250" s="2">
        <f t="shared" si="52"/>
        <v>35</v>
      </c>
      <c r="AK250" s="2">
        <f t="shared" si="53"/>
        <v>48</v>
      </c>
      <c r="AL250" s="2">
        <f t="shared" si="54"/>
        <v>42.4</v>
      </c>
    </row>
    <row r="251" spans="1:38" ht="30" x14ac:dyDescent="0.25">
      <c r="A251" s="11">
        <v>250</v>
      </c>
      <c r="B251" s="11" t="s">
        <v>1831</v>
      </c>
      <c r="C251" s="11" t="s">
        <v>364</v>
      </c>
      <c r="D251" s="11" t="s">
        <v>2682</v>
      </c>
      <c r="E251" s="11" t="s">
        <v>9</v>
      </c>
      <c r="F251" s="11">
        <v>30</v>
      </c>
      <c r="G251" s="11" t="s">
        <v>34</v>
      </c>
      <c r="H251" s="11" t="s">
        <v>10</v>
      </c>
      <c r="I251" s="11">
        <v>12</v>
      </c>
      <c r="J251" s="11" t="s">
        <v>35</v>
      </c>
      <c r="K251" s="11" t="s">
        <v>35</v>
      </c>
      <c r="L251" s="11" t="s">
        <v>78</v>
      </c>
      <c r="M251" s="11" t="s">
        <v>12</v>
      </c>
      <c r="N251" s="11" t="s">
        <v>11</v>
      </c>
      <c r="O251" s="11" t="s">
        <v>1833</v>
      </c>
      <c r="P251" s="11" t="s">
        <v>14</v>
      </c>
      <c r="Q251" s="11" t="s">
        <v>2683</v>
      </c>
      <c r="R251" s="11" t="s">
        <v>2684</v>
      </c>
      <c r="S251" s="11" t="s">
        <v>2685</v>
      </c>
      <c r="T251" s="11" t="s">
        <v>2686</v>
      </c>
      <c r="U251" s="11" t="s">
        <v>2687</v>
      </c>
      <c r="V251" s="11"/>
      <c r="W251" s="11"/>
      <c r="X251" s="11"/>
      <c r="Y251" s="11"/>
      <c r="Z251" s="11"/>
      <c r="AB251" s="2">
        <f t="shared" si="44"/>
        <v>26</v>
      </c>
      <c r="AC251" s="2">
        <f t="shared" si="45"/>
        <v>30</v>
      </c>
      <c r="AD251" s="2">
        <f t="shared" si="46"/>
        <v>52</v>
      </c>
      <c r="AE251" s="2">
        <f t="shared" si="47"/>
        <v>38</v>
      </c>
      <c r="AF251" s="2">
        <f t="shared" si="48"/>
        <v>35</v>
      </c>
      <c r="AG251" s="2">
        <f t="shared" si="49"/>
        <v>0</v>
      </c>
      <c r="AH251" s="2">
        <f t="shared" si="50"/>
        <v>0</v>
      </c>
      <c r="AI251" s="2">
        <f t="shared" si="51"/>
        <v>0</v>
      </c>
      <c r="AJ251" s="2">
        <f t="shared" si="52"/>
        <v>0</v>
      </c>
      <c r="AK251" s="2">
        <f t="shared" si="53"/>
        <v>0</v>
      </c>
      <c r="AL251" s="2">
        <f t="shared" si="54"/>
        <v>36.200000000000003</v>
      </c>
    </row>
    <row r="252" spans="1:38" x14ac:dyDescent="0.25">
      <c r="A252" s="11">
        <v>251</v>
      </c>
      <c r="B252" s="11" t="s">
        <v>1831</v>
      </c>
      <c r="C252" s="11" t="s">
        <v>364</v>
      </c>
      <c r="D252" s="11" t="s">
        <v>2688</v>
      </c>
      <c r="E252" s="11" t="s">
        <v>77</v>
      </c>
      <c r="F252" s="11">
        <v>30</v>
      </c>
      <c r="G252" s="11" t="s">
        <v>34</v>
      </c>
      <c r="H252" s="11" t="s">
        <v>10</v>
      </c>
      <c r="I252" s="11">
        <v>5</v>
      </c>
      <c r="J252" s="11" t="s">
        <v>35</v>
      </c>
      <c r="K252" s="11" t="s">
        <v>35</v>
      </c>
      <c r="L252" s="11" t="s">
        <v>78</v>
      </c>
      <c r="M252" s="11" t="s">
        <v>163</v>
      </c>
      <c r="N252" s="11" t="s">
        <v>11</v>
      </c>
      <c r="O252" s="11" t="s">
        <v>1833</v>
      </c>
      <c r="P252" s="11" t="s">
        <v>14</v>
      </c>
      <c r="Q252" s="11" t="s">
        <v>2689</v>
      </c>
      <c r="R252" s="11" t="s">
        <v>2690</v>
      </c>
      <c r="S252" s="11"/>
      <c r="T252" s="11"/>
      <c r="U252" s="11"/>
      <c r="V252" s="11"/>
      <c r="W252" s="11"/>
      <c r="X252" s="11"/>
      <c r="Y252" s="11"/>
      <c r="Z252" s="11"/>
      <c r="AB252" s="2">
        <f t="shared" si="44"/>
        <v>46</v>
      </c>
      <c r="AC252" s="2">
        <f t="shared" si="45"/>
        <v>42</v>
      </c>
      <c r="AD252" s="2">
        <f t="shared" si="46"/>
        <v>0</v>
      </c>
      <c r="AE252" s="2">
        <f t="shared" si="47"/>
        <v>0</v>
      </c>
      <c r="AF252" s="2">
        <f t="shared" si="48"/>
        <v>0</v>
      </c>
      <c r="AG252" s="2">
        <f t="shared" si="49"/>
        <v>0</v>
      </c>
      <c r="AH252" s="2">
        <f t="shared" si="50"/>
        <v>0</v>
      </c>
      <c r="AI252" s="2">
        <f t="shared" si="51"/>
        <v>0</v>
      </c>
      <c r="AJ252" s="2">
        <f t="shared" si="52"/>
        <v>0</v>
      </c>
      <c r="AK252" s="2">
        <f t="shared" si="53"/>
        <v>0</v>
      </c>
      <c r="AL252" s="2">
        <f t="shared" si="54"/>
        <v>44</v>
      </c>
    </row>
    <row r="253" spans="1:38" ht="30" x14ac:dyDescent="0.25">
      <c r="A253" s="11">
        <v>252</v>
      </c>
      <c r="B253" s="11" t="s">
        <v>1831</v>
      </c>
      <c r="C253" s="11" t="s">
        <v>364</v>
      </c>
      <c r="D253" s="11" t="s">
        <v>2691</v>
      </c>
      <c r="E253" s="11" t="s">
        <v>9</v>
      </c>
      <c r="F253" s="11">
        <v>32</v>
      </c>
      <c r="G253" s="11" t="s">
        <v>34</v>
      </c>
      <c r="H253" s="11" t="s">
        <v>10</v>
      </c>
      <c r="I253" s="11">
        <v>10</v>
      </c>
      <c r="J253" s="11" t="s">
        <v>35</v>
      </c>
      <c r="K253" s="11" t="s">
        <v>35</v>
      </c>
      <c r="L253" s="11" t="s">
        <v>78</v>
      </c>
      <c r="M253" s="11" t="s">
        <v>38</v>
      </c>
      <c r="N253" s="11" t="s">
        <v>11</v>
      </c>
      <c r="O253" s="11" t="s">
        <v>1833</v>
      </c>
      <c r="P253" s="11" t="s">
        <v>14</v>
      </c>
      <c r="Q253" s="11" t="s">
        <v>2692</v>
      </c>
      <c r="R253" s="11" t="s">
        <v>2693</v>
      </c>
      <c r="S253" s="11" t="s">
        <v>2694</v>
      </c>
      <c r="T253" s="11"/>
      <c r="U253" s="11"/>
      <c r="V253" s="11"/>
      <c r="W253" s="11"/>
      <c r="X253" s="11"/>
      <c r="Y253" s="11"/>
      <c r="Z253" s="11"/>
      <c r="AB253" s="2">
        <f t="shared" si="44"/>
        <v>25</v>
      </c>
      <c r="AC253" s="2">
        <f t="shared" si="45"/>
        <v>35</v>
      </c>
      <c r="AD253" s="2">
        <f t="shared" si="46"/>
        <v>45</v>
      </c>
      <c r="AE253" s="2">
        <f t="shared" si="47"/>
        <v>0</v>
      </c>
      <c r="AF253" s="2">
        <f t="shared" si="48"/>
        <v>0</v>
      </c>
      <c r="AG253" s="2">
        <f t="shared" si="49"/>
        <v>0</v>
      </c>
      <c r="AH253" s="2">
        <f t="shared" si="50"/>
        <v>0</v>
      </c>
      <c r="AI253" s="2">
        <f t="shared" si="51"/>
        <v>0</v>
      </c>
      <c r="AJ253" s="2">
        <f t="shared" si="52"/>
        <v>0</v>
      </c>
      <c r="AK253" s="2">
        <f t="shared" si="53"/>
        <v>0</v>
      </c>
      <c r="AL253" s="2">
        <f t="shared" si="54"/>
        <v>35</v>
      </c>
    </row>
    <row r="254" spans="1:38" x14ac:dyDescent="0.25">
      <c r="A254" s="11">
        <v>253</v>
      </c>
      <c r="B254" s="11" t="s">
        <v>1831</v>
      </c>
      <c r="C254" s="11" t="s">
        <v>364</v>
      </c>
      <c r="D254" s="11" t="s">
        <v>2695</v>
      </c>
      <c r="E254" s="11" t="s">
        <v>9</v>
      </c>
      <c r="F254" s="11">
        <v>32</v>
      </c>
      <c r="G254" s="11" t="s">
        <v>34</v>
      </c>
      <c r="H254" s="11" t="s">
        <v>10</v>
      </c>
      <c r="I254" s="11">
        <v>8</v>
      </c>
      <c r="J254" s="11" t="s">
        <v>35</v>
      </c>
      <c r="K254" s="11" t="s">
        <v>231</v>
      </c>
      <c r="L254" s="11" t="s">
        <v>78</v>
      </c>
      <c r="M254" s="11" t="s">
        <v>163</v>
      </c>
      <c r="N254" s="11" t="s">
        <v>11</v>
      </c>
      <c r="O254" s="11" t="s">
        <v>1833</v>
      </c>
      <c r="P254" s="11" t="s">
        <v>14</v>
      </c>
      <c r="Q254" s="11" t="s">
        <v>2161</v>
      </c>
      <c r="R254" s="11" t="s">
        <v>2522</v>
      </c>
      <c r="S254" s="11" t="s">
        <v>2696</v>
      </c>
      <c r="T254" s="11"/>
      <c r="U254" s="11"/>
      <c r="V254" s="11"/>
      <c r="W254" s="11"/>
      <c r="X254" s="11"/>
      <c r="Y254" s="11"/>
      <c r="Z254" s="11"/>
      <c r="AB254" s="2">
        <f t="shared" si="44"/>
        <v>21</v>
      </c>
      <c r="AC254" s="2">
        <f t="shared" si="45"/>
        <v>22</v>
      </c>
      <c r="AD254" s="2">
        <f t="shared" si="46"/>
        <v>28</v>
      </c>
      <c r="AE254" s="2">
        <f t="shared" si="47"/>
        <v>0</v>
      </c>
      <c r="AF254" s="2">
        <f t="shared" si="48"/>
        <v>0</v>
      </c>
      <c r="AG254" s="2">
        <f t="shared" si="49"/>
        <v>0</v>
      </c>
      <c r="AH254" s="2">
        <f t="shared" si="50"/>
        <v>0</v>
      </c>
      <c r="AI254" s="2">
        <f t="shared" si="51"/>
        <v>0</v>
      </c>
      <c r="AJ254" s="2">
        <f t="shared" si="52"/>
        <v>0</v>
      </c>
      <c r="AK254" s="2">
        <f t="shared" si="53"/>
        <v>0</v>
      </c>
      <c r="AL254" s="2">
        <f t="shared" si="54"/>
        <v>23.666666666666668</v>
      </c>
    </row>
    <row r="255" spans="1:38" ht="30" x14ac:dyDescent="0.25">
      <c r="A255" s="11">
        <v>254</v>
      </c>
      <c r="B255" s="11" t="s">
        <v>1831</v>
      </c>
      <c r="C255" s="11" t="s">
        <v>364</v>
      </c>
      <c r="D255" s="11" t="s">
        <v>2697</v>
      </c>
      <c r="E255" s="11" t="s">
        <v>77</v>
      </c>
      <c r="F255" s="11">
        <v>30</v>
      </c>
      <c r="G255" s="11" t="s">
        <v>34</v>
      </c>
      <c r="H255" s="11" t="s">
        <v>10</v>
      </c>
      <c r="I255" s="11">
        <v>8</v>
      </c>
      <c r="J255" s="11" t="s">
        <v>35</v>
      </c>
      <c r="K255" s="11" t="s">
        <v>35</v>
      </c>
      <c r="L255" s="11" t="s">
        <v>78</v>
      </c>
      <c r="M255" s="11" t="s">
        <v>163</v>
      </c>
      <c r="N255" s="11" t="s">
        <v>11</v>
      </c>
      <c r="O255" s="11" t="s">
        <v>1833</v>
      </c>
      <c r="P255" s="11" t="s">
        <v>14</v>
      </c>
      <c r="Q255" s="11" t="s">
        <v>2698</v>
      </c>
      <c r="R255" s="11" t="s">
        <v>2699</v>
      </c>
      <c r="S255" s="11" t="s">
        <v>2700</v>
      </c>
      <c r="T255" s="11"/>
      <c r="U255" s="11"/>
      <c r="V255" s="11"/>
      <c r="W255" s="11"/>
      <c r="X255" s="11"/>
      <c r="Y255" s="11"/>
      <c r="Z255" s="11"/>
      <c r="AB255" s="2">
        <f t="shared" si="44"/>
        <v>41</v>
      </c>
      <c r="AC255" s="2">
        <f t="shared" si="45"/>
        <v>50</v>
      </c>
      <c r="AD255" s="2">
        <f t="shared" si="46"/>
        <v>43</v>
      </c>
      <c r="AE255" s="2">
        <f t="shared" si="47"/>
        <v>0</v>
      </c>
      <c r="AF255" s="2">
        <f t="shared" si="48"/>
        <v>0</v>
      </c>
      <c r="AG255" s="2">
        <f t="shared" si="49"/>
        <v>0</v>
      </c>
      <c r="AH255" s="2">
        <f t="shared" si="50"/>
        <v>0</v>
      </c>
      <c r="AI255" s="2">
        <f t="shared" si="51"/>
        <v>0</v>
      </c>
      <c r="AJ255" s="2">
        <f t="shared" si="52"/>
        <v>0</v>
      </c>
      <c r="AK255" s="2">
        <f t="shared" si="53"/>
        <v>0</v>
      </c>
      <c r="AL255" s="2">
        <f t="shared" si="54"/>
        <v>44.666666666666664</v>
      </c>
    </row>
    <row r="256" spans="1:38" x14ac:dyDescent="0.25">
      <c r="A256" s="11">
        <v>255</v>
      </c>
      <c r="B256" s="11" t="s">
        <v>1831</v>
      </c>
      <c r="C256" s="11" t="s">
        <v>364</v>
      </c>
      <c r="D256" s="11" t="s">
        <v>2701</v>
      </c>
      <c r="E256" s="11" t="s">
        <v>9</v>
      </c>
      <c r="F256" s="11">
        <v>35</v>
      </c>
      <c r="G256" s="11" t="s">
        <v>34</v>
      </c>
      <c r="H256" s="11" t="s">
        <v>10</v>
      </c>
      <c r="I256" s="11">
        <v>12</v>
      </c>
      <c r="J256" s="11" t="s">
        <v>35</v>
      </c>
      <c r="K256" s="11" t="s">
        <v>35</v>
      </c>
      <c r="L256" s="11" t="s">
        <v>78</v>
      </c>
      <c r="M256" s="11" t="s">
        <v>163</v>
      </c>
      <c r="N256" s="11" t="s">
        <v>11</v>
      </c>
      <c r="O256" s="11" t="s">
        <v>1833</v>
      </c>
      <c r="P256" s="11" t="s">
        <v>14</v>
      </c>
      <c r="Q256" s="11" t="s">
        <v>2702</v>
      </c>
      <c r="R256" s="11" t="s">
        <v>2703</v>
      </c>
      <c r="S256" s="11" t="s">
        <v>2704</v>
      </c>
      <c r="T256" s="11" t="s">
        <v>2705</v>
      </c>
      <c r="U256" s="11" t="s">
        <v>2706</v>
      </c>
      <c r="V256" s="11"/>
      <c r="W256" s="11"/>
      <c r="X256" s="11"/>
      <c r="Y256" s="11"/>
      <c r="Z256" s="11"/>
      <c r="AB256" s="2">
        <f t="shared" si="44"/>
        <v>35</v>
      </c>
      <c r="AC256" s="2">
        <f t="shared" si="45"/>
        <v>22</v>
      </c>
      <c r="AD256" s="2">
        <f t="shared" si="46"/>
        <v>39</v>
      </c>
      <c r="AE256" s="2">
        <f t="shared" si="47"/>
        <v>40</v>
      </c>
      <c r="AF256" s="2">
        <f t="shared" si="48"/>
        <v>30</v>
      </c>
      <c r="AG256" s="2">
        <f t="shared" si="49"/>
        <v>0</v>
      </c>
      <c r="AH256" s="2">
        <f t="shared" si="50"/>
        <v>0</v>
      </c>
      <c r="AI256" s="2">
        <f t="shared" si="51"/>
        <v>0</v>
      </c>
      <c r="AJ256" s="2">
        <f t="shared" si="52"/>
        <v>0</v>
      </c>
      <c r="AK256" s="2">
        <f t="shared" si="53"/>
        <v>0</v>
      </c>
      <c r="AL256" s="2">
        <f t="shared" si="54"/>
        <v>33.200000000000003</v>
      </c>
    </row>
    <row r="257" spans="1:38" x14ac:dyDescent="0.25">
      <c r="A257" s="11">
        <v>256</v>
      </c>
      <c r="B257" s="11" t="s">
        <v>1831</v>
      </c>
      <c r="C257" s="11" t="s">
        <v>364</v>
      </c>
      <c r="D257" s="11" t="s">
        <v>2707</v>
      </c>
      <c r="E257" s="11" t="s">
        <v>77</v>
      </c>
      <c r="F257" s="11">
        <v>32</v>
      </c>
      <c r="G257" s="11" t="s">
        <v>34</v>
      </c>
      <c r="H257" s="11" t="s">
        <v>10</v>
      </c>
      <c r="I257" s="11">
        <v>5</v>
      </c>
      <c r="J257" s="11" t="s">
        <v>35</v>
      </c>
      <c r="K257" s="11" t="s">
        <v>35</v>
      </c>
      <c r="L257" s="11" t="s">
        <v>78</v>
      </c>
      <c r="M257" s="11" t="s">
        <v>163</v>
      </c>
      <c r="N257" s="11" t="s">
        <v>11</v>
      </c>
      <c r="O257" s="11" t="s">
        <v>1833</v>
      </c>
      <c r="P257" s="11" t="s">
        <v>14</v>
      </c>
      <c r="Q257" s="11" t="s">
        <v>2708</v>
      </c>
      <c r="R257" s="11" t="s">
        <v>2709</v>
      </c>
      <c r="S257" s="11" t="s">
        <v>2710</v>
      </c>
      <c r="T257" s="11"/>
      <c r="U257" s="11"/>
      <c r="V257" s="11"/>
      <c r="W257" s="11"/>
      <c r="X257" s="11"/>
      <c r="Y257" s="11"/>
      <c r="Z257" s="11"/>
      <c r="AB257" s="2">
        <f t="shared" si="44"/>
        <v>42</v>
      </c>
      <c r="AC257" s="2">
        <f t="shared" si="45"/>
        <v>29</v>
      </c>
      <c r="AD257" s="2">
        <f t="shared" si="46"/>
        <v>42</v>
      </c>
      <c r="AE257" s="2">
        <f t="shared" si="47"/>
        <v>0</v>
      </c>
      <c r="AF257" s="2">
        <f t="shared" si="48"/>
        <v>0</v>
      </c>
      <c r="AG257" s="2">
        <f t="shared" si="49"/>
        <v>0</v>
      </c>
      <c r="AH257" s="2">
        <f t="shared" si="50"/>
        <v>0</v>
      </c>
      <c r="AI257" s="2">
        <f t="shared" si="51"/>
        <v>0</v>
      </c>
      <c r="AJ257" s="2">
        <f t="shared" si="52"/>
        <v>0</v>
      </c>
      <c r="AK257" s="2">
        <f t="shared" si="53"/>
        <v>0</v>
      </c>
      <c r="AL257" s="2">
        <f t="shared" si="54"/>
        <v>37.666666666666664</v>
      </c>
    </row>
    <row r="258" spans="1:38" ht="30" x14ac:dyDescent="0.25">
      <c r="A258" s="11">
        <v>257</v>
      </c>
      <c r="B258" s="11" t="s">
        <v>1831</v>
      </c>
      <c r="C258" s="11" t="s">
        <v>364</v>
      </c>
      <c r="D258" s="11" t="s">
        <v>2711</v>
      </c>
      <c r="E258" s="11" t="s">
        <v>77</v>
      </c>
      <c r="F258" s="11">
        <v>35</v>
      </c>
      <c r="G258" s="11" t="s">
        <v>34</v>
      </c>
      <c r="H258" s="11" t="s">
        <v>10</v>
      </c>
      <c r="I258" s="11">
        <v>10</v>
      </c>
      <c r="J258" s="11" t="s">
        <v>35</v>
      </c>
      <c r="K258" s="11" t="s">
        <v>35</v>
      </c>
      <c r="L258" s="11" t="s">
        <v>78</v>
      </c>
      <c r="M258" s="11" t="s">
        <v>163</v>
      </c>
      <c r="N258" s="11" t="s">
        <v>11</v>
      </c>
      <c r="O258" s="11" t="s">
        <v>1833</v>
      </c>
      <c r="P258" s="11" t="s">
        <v>14</v>
      </c>
      <c r="Q258" s="11" t="s">
        <v>2712</v>
      </c>
      <c r="R258" s="11" t="s">
        <v>2713</v>
      </c>
      <c r="S258" s="11" t="s">
        <v>2714</v>
      </c>
      <c r="T258" s="11" t="s">
        <v>2715</v>
      </c>
      <c r="U258" s="11"/>
      <c r="V258" s="11"/>
      <c r="W258" s="11"/>
      <c r="X258" s="11"/>
      <c r="Y258" s="11"/>
      <c r="Z258" s="11"/>
      <c r="AB258" s="2">
        <f t="shared" si="44"/>
        <v>56</v>
      </c>
      <c r="AC258" s="2">
        <f t="shared" si="45"/>
        <v>38</v>
      </c>
      <c r="AD258" s="2">
        <f t="shared" si="46"/>
        <v>39</v>
      </c>
      <c r="AE258" s="2">
        <f t="shared" si="47"/>
        <v>28</v>
      </c>
      <c r="AF258" s="2">
        <f t="shared" si="48"/>
        <v>0</v>
      </c>
      <c r="AG258" s="2">
        <f t="shared" si="49"/>
        <v>0</v>
      </c>
      <c r="AH258" s="2">
        <f t="shared" si="50"/>
        <v>0</v>
      </c>
      <c r="AI258" s="2">
        <f t="shared" si="51"/>
        <v>0</v>
      </c>
      <c r="AJ258" s="2">
        <f t="shared" si="52"/>
        <v>0</v>
      </c>
      <c r="AK258" s="2">
        <f t="shared" si="53"/>
        <v>0</v>
      </c>
      <c r="AL258" s="2">
        <f t="shared" si="54"/>
        <v>40.25</v>
      </c>
    </row>
    <row r="259" spans="1:38" ht="30" x14ac:dyDescent="0.25">
      <c r="A259" s="11">
        <v>258</v>
      </c>
      <c r="B259" s="11" t="s">
        <v>1831</v>
      </c>
      <c r="C259" s="11" t="s">
        <v>364</v>
      </c>
      <c r="D259" s="11" t="s">
        <v>2716</v>
      </c>
      <c r="E259" s="11" t="s">
        <v>77</v>
      </c>
      <c r="F259" s="11">
        <v>40</v>
      </c>
      <c r="G259" s="11" t="s">
        <v>34</v>
      </c>
      <c r="H259" s="11" t="s">
        <v>10</v>
      </c>
      <c r="I259" s="11">
        <v>8</v>
      </c>
      <c r="J259" s="11" t="s">
        <v>35</v>
      </c>
      <c r="K259" s="11" t="s">
        <v>35</v>
      </c>
      <c r="L259" s="11" t="s">
        <v>78</v>
      </c>
      <c r="M259" s="11" t="s">
        <v>163</v>
      </c>
      <c r="N259" s="11" t="s">
        <v>11</v>
      </c>
      <c r="O259" s="11" t="s">
        <v>1833</v>
      </c>
      <c r="P259" s="11" t="s">
        <v>14</v>
      </c>
      <c r="Q259" s="11" t="s">
        <v>2717</v>
      </c>
      <c r="R259" s="11" t="s">
        <v>2718</v>
      </c>
      <c r="S259" s="11" t="s">
        <v>2719</v>
      </c>
      <c r="T259" s="11" t="s">
        <v>2720</v>
      </c>
      <c r="U259" s="11" t="s">
        <v>2721</v>
      </c>
      <c r="V259" s="11"/>
      <c r="W259" s="11"/>
      <c r="X259" s="11"/>
      <c r="Y259" s="11"/>
      <c r="Z259" s="11"/>
      <c r="AB259" s="2">
        <f t="shared" ref="AB259:AB269" si="55">LEN(Q259)</f>
        <v>37</v>
      </c>
      <c r="AC259" s="2">
        <f t="shared" ref="AC259:AC269" si="56">LEN(R259)</f>
        <v>51</v>
      </c>
      <c r="AD259" s="2">
        <f t="shared" ref="AD259:AD269" si="57">LEN(S259)</f>
        <v>41</v>
      </c>
      <c r="AE259" s="2">
        <f t="shared" ref="AE259:AE269" si="58">LEN(T259)</f>
        <v>45</v>
      </c>
      <c r="AF259" s="2">
        <f t="shared" ref="AF259:AF269" si="59">LEN(U259)</f>
        <v>41</v>
      </c>
      <c r="AG259" s="2">
        <f t="shared" ref="AG259:AG269" si="60">LEN(V259)</f>
        <v>0</v>
      </c>
      <c r="AH259" s="2">
        <f t="shared" ref="AH259:AH269" si="61">LEN(W259)</f>
        <v>0</v>
      </c>
      <c r="AI259" s="2">
        <f t="shared" ref="AI259:AI269" si="62">LEN(X259)</f>
        <v>0</v>
      </c>
      <c r="AJ259" s="2">
        <f t="shared" ref="AJ259:AJ269" si="63">LEN(Y259)</f>
        <v>0</v>
      </c>
      <c r="AK259" s="2">
        <f t="shared" ref="AK259:AK269" si="64">LEN(Z259)</f>
        <v>0</v>
      </c>
      <c r="AL259" s="2">
        <f t="shared" ref="AL259:AL269" si="65">AVERAGEIF(AB259:AK259,"&gt;0")</f>
        <v>43</v>
      </c>
    </row>
    <row r="260" spans="1:38" ht="30" x14ac:dyDescent="0.25">
      <c r="A260" s="11">
        <v>259</v>
      </c>
      <c r="B260" s="11" t="s">
        <v>1831</v>
      </c>
      <c r="C260" s="11" t="s">
        <v>364</v>
      </c>
      <c r="D260" s="11" t="s">
        <v>2722</v>
      </c>
      <c r="E260" s="11" t="s">
        <v>77</v>
      </c>
      <c r="F260" s="11">
        <v>32</v>
      </c>
      <c r="G260" s="11" t="s">
        <v>34</v>
      </c>
      <c r="H260" s="11" t="s">
        <v>10</v>
      </c>
      <c r="I260" s="11">
        <v>10</v>
      </c>
      <c r="J260" s="11" t="s">
        <v>35</v>
      </c>
      <c r="K260" s="11" t="s">
        <v>35</v>
      </c>
      <c r="L260" s="11" t="s">
        <v>78</v>
      </c>
      <c r="M260" s="11" t="s">
        <v>12</v>
      </c>
      <c r="N260" s="11" t="s">
        <v>11</v>
      </c>
      <c r="O260" s="11" t="s">
        <v>1833</v>
      </c>
      <c r="P260" s="11" t="s">
        <v>14</v>
      </c>
      <c r="Q260" s="11" t="s">
        <v>2723</v>
      </c>
      <c r="R260" s="11" t="s">
        <v>2724</v>
      </c>
      <c r="S260" s="11" t="s">
        <v>2725</v>
      </c>
      <c r="T260" s="11" t="s">
        <v>2726</v>
      </c>
      <c r="U260" s="11" t="s">
        <v>2727</v>
      </c>
      <c r="V260" s="11"/>
      <c r="W260" s="11"/>
      <c r="X260" s="11"/>
      <c r="Y260" s="11"/>
      <c r="Z260" s="11"/>
      <c r="AB260" s="2">
        <f t="shared" si="55"/>
        <v>37</v>
      </c>
      <c r="AC260" s="2">
        <f t="shared" si="56"/>
        <v>59</v>
      </c>
      <c r="AD260" s="2">
        <f t="shared" si="57"/>
        <v>31</v>
      </c>
      <c r="AE260" s="2">
        <f t="shared" si="58"/>
        <v>35</v>
      </c>
      <c r="AF260" s="2">
        <f t="shared" si="59"/>
        <v>37</v>
      </c>
      <c r="AG260" s="2">
        <f t="shared" si="60"/>
        <v>0</v>
      </c>
      <c r="AH260" s="2">
        <f t="shared" si="61"/>
        <v>0</v>
      </c>
      <c r="AI260" s="2">
        <f t="shared" si="62"/>
        <v>0</v>
      </c>
      <c r="AJ260" s="2">
        <f t="shared" si="63"/>
        <v>0</v>
      </c>
      <c r="AK260" s="2">
        <f t="shared" si="64"/>
        <v>0</v>
      </c>
      <c r="AL260" s="2">
        <f t="shared" si="65"/>
        <v>39.799999999999997</v>
      </c>
    </row>
    <row r="261" spans="1:38" ht="30" x14ac:dyDescent="0.25">
      <c r="A261" s="11">
        <v>260</v>
      </c>
      <c r="B261" s="11" t="s">
        <v>1831</v>
      </c>
      <c r="C261" s="11" t="s">
        <v>364</v>
      </c>
      <c r="D261" s="11" t="s">
        <v>2728</v>
      </c>
      <c r="E261" s="11" t="s">
        <v>77</v>
      </c>
      <c r="F261" s="11">
        <v>50</v>
      </c>
      <c r="G261" s="11" t="s">
        <v>34</v>
      </c>
      <c r="H261" s="11" t="s">
        <v>10</v>
      </c>
      <c r="I261" s="11">
        <v>5</v>
      </c>
      <c r="J261" s="11" t="s">
        <v>35</v>
      </c>
      <c r="K261" s="11" t="s">
        <v>35</v>
      </c>
      <c r="L261" s="11" t="s">
        <v>78</v>
      </c>
      <c r="M261" s="11" t="s">
        <v>163</v>
      </c>
      <c r="N261" s="11" t="s">
        <v>11</v>
      </c>
      <c r="O261" s="11" t="s">
        <v>1833</v>
      </c>
      <c r="P261" s="11" t="s">
        <v>14</v>
      </c>
      <c r="Q261" s="11" t="s">
        <v>2729</v>
      </c>
      <c r="R261" s="11" t="s">
        <v>2730</v>
      </c>
      <c r="S261" s="11" t="s">
        <v>2731</v>
      </c>
      <c r="T261" s="11" t="s">
        <v>2732</v>
      </c>
      <c r="U261" s="11"/>
      <c r="V261" s="11"/>
      <c r="W261" s="11"/>
      <c r="X261" s="11"/>
      <c r="Y261" s="11"/>
      <c r="Z261" s="11"/>
      <c r="AB261" s="2">
        <f t="shared" si="55"/>
        <v>38</v>
      </c>
      <c r="AC261" s="2">
        <f t="shared" si="56"/>
        <v>30</v>
      </c>
      <c r="AD261" s="2">
        <f t="shared" si="57"/>
        <v>41</v>
      </c>
      <c r="AE261" s="2">
        <f t="shared" si="58"/>
        <v>50</v>
      </c>
      <c r="AF261" s="2">
        <f t="shared" si="59"/>
        <v>0</v>
      </c>
      <c r="AG261" s="2">
        <f t="shared" si="60"/>
        <v>0</v>
      </c>
      <c r="AH261" s="2">
        <f t="shared" si="61"/>
        <v>0</v>
      </c>
      <c r="AI261" s="2">
        <f t="shared" si="62"/>
        <v>0</v>
      </c>
      <c r="AJ261" s="2">
        <f t="shared" si="63"/>
        <v>0</v>
      </c>
      <c r="AK261" s="2">
        <f t="shared" si="64"/>
        <v>0</v>
      </c>
      <c r="AL261" s="2">
        <f t="shared" si="65"/>
        <v>39.75</v>
      </c>
    </row>
    <row r="262" spans="1:38" ht="30" x14ac:dyDescent="0.25">
      <c r="A262" s="11">
        <v>261</v>
      </c>
      <c r="B262" s="11" t="s">
        <v>1831</v>
      </c>
      <c r="C262" s="11" t="s">
        <v>364</v>
      </c>
      <c r="D262" s="11" t="s">
        <v>2733</v>
      </c>
      <c r="E262" s="11" t="s">
        <v>9</v>
      </c>
      <c r="F262" s="11">
        <v>34</v>
      </c>
      <c r="G262" s="11" t="s">
        <v>34</v>
      </c>
      <c r="H262" s="11" t="s">
        <v>10</v>
      </c>
      <c r="I262" s="11">
        <v>12</v>
      </c>
      <c r="J262" s="11" t="s">
        <v>35</v>
      </c>
      <c r="K262" s="11" t="s">
        <v>35</v>
      </c>
      <c r="L262" s="11" t="s">
        <v>78</v>
      </c>
      <c r="M262" s="11" t="s">
        <v>163</v>
      </c>
      <c r="N262" s="11" t="s">
        <v>11</v>
      </c>
      <c r="O262" s="11" t="s">
        <v>1833</v>
      </c>
      <c r="P262" s="11" t="s">
        <v>14</v>
      </c>
      <c r="Q262" s="11" t="s">
        <v>2734</v>
      </c>
      <c r="R262" s="11" t="s">
        <v>2735</v>
      </c>
      <c r="S262" s="11" t="s">
        <v>2736</v>
      </c>
      <c r="T262" s="11" t="s">
        <v>2737</v>
      </c>
      <c r="U262" s="11" t="s">
        <v>2738</v>
      </c>
      <c r="V262" s="11" t="s">
        <v>2739</v>
      </c>
      <c r="W262" s="11"/>
      <c r="X262" s="11"/>
      <c r="Y262" s="11"/>
      <c r="Z262" s="11"/>
      <c r="AB262" s="2">
        <f t="shared" si="55"/>
        <v>71</v>
      </c>
      <c r="AC262" s="2">
        <f t="shared" si="56"/>
        <v>52</v>
      </c>
      <c r="AD262" s="2">
        <f t="shared" si="57"/>
        <v>43</v>
      </c>
      <c r="AE262" s="2">
        <f t="shared" si="58"/>
        <v>32</v>
      </c>
      <c r="AF262" s="2">
        <f t="shared" si="59"/>
        <v>33</v>
      </c>
      <c r="AG262" s="2">
        <f t="shared" si="60"/>
        <v>34</v>
      </c>
      <c r="AH262" s="2">
        <f t="shared" si="61"/>
        <v>0</v>
      </c>
      <c r="AI262" s="2">
        <f t="shared" si="62"/>
        <v>0</v>
      </c>
      <c r="AJ262" s="2">
        <f t="shared" si="63"/>
        <v>0</v>
      </c>
      <c r="AK262" s="2">
        <f t="shared" si="64"/>
        <v>0</v>
      </c>
      <c r="AL262" s="2">
        <f t="shared" si="65"/>
        <v>44.166666666666664</v>
      </c>
    </row>
    <row r="263" spans="1:38" x14ac:dyDescent="0.25">
      <c r="A263" s="11">
        <v>262</v>
      </c>
      <c r="B263" s="11" t="s">
        <v>1831</v>
      </c>
      <c r="C263" s="11" t="s">
        <v>364</v>
      </c>
      <c r="D263" s="11" t="s">
        <v>2740</v>
      </c>
      <c r="E263" s="11" t="s">
        <v>77</v>
      </c>
      <c r="F263" s="11">
        <v>40</v>
      </c>
      <c r="G263" s="11" t="s">
        <v>34</v>
      </c>
      <c r="H263" s="11" t="s">
        <v>10</v>
      </c>
      <c r="I263" s="11">
        <v>5</v>
      </c>
      <c r="J263" s="11" t="s">
        <v>35</v>
      </c>
      <c r="K263" s="11" t="s">
        <v>35</v>
      </c>
      <c r="L263" s="11" t="s">
        <v>78</v>
      </c>
      <c r="M263" s="11" t="s">
        <v>163</v>
      </c>
      <c r="N263" s="11" t="s">
        <v>11</v>
      </c>
      <c r="O263" s="11" t="s">
        <v>1833</v>
      </c>
      <c r="P263" s="11" t="s">
        <v>14</v>
      </c>
      <c r="Q263" s="11" t="s">
        <v>2741</v>
      </c>
      <c r="R263" s="11" t="s">
        <v>2742</v>
      </c>
      <c r="S263" s="11" t="s">
        <v>2743</v>
      </c>
      <c r="T263" s="11" t="s">
        <v>2744</v>
      </c>
      <c r="U263" s="11" t="s">
        <v>2745</v>
      </c>
      <c r="V263" s="11"/>
      <c r="W263" s="11"/>
      <c r="X263" s="11"/>
      <c r="Y263" s="11"/>
      <c r="Z263" s="11"/>
      <c r="AB263" s="2">
        <f t="shared" si="55"/>
        <v>47</v>
      </c>
      <c r="AC263" s="2">
        <f t="shared" si="56"/>
        <v>37</v>
      </c>
      <c r="AD263" s="2">
        <f t="shared" si="57"/>
        <v>33</v>
      </c>
      <c r="AE263" s="2">
        <f t="shared" si="58"/>
        <v>41</v>
      </c>
      <c r="AF263" s="2">
        <f t="shared" si="59"/>
        <v>35</v>
      </c>
      <c r="AG263" s="2">
        <f t="shared" si="60"/>
        <v>0</v>
      </c>
      <c r="AH263" s="2">
        <f t="shared" si="61"/>
        <v>0</v>
      </c>
      <c r="AI263" s="2">
        <f t="shared" si="62"/>
        <v>0</v>
      </c>
      <c r="AJ263" s="2">
        <f t="shared" si="63"/>
        <v>0</v>
      </c>
      <c r="AK263" s="2">
        <f t="shared" si="64"/>
        <v>0</v>
      </c>
      <c r="AL263" s="2">
        <f t="shared" si="65"/>
        <v>38.6</v>
      </c>
    </row>
    <row r="264" spans="1:38" x14ac:dyDescent="0.25">
      <c r="A264" s="11">
        <v>263</v>
      </c>
      <c r="B264" s="11" t="s">
        <v>1831</v>
      </c>
      <c r="C264" s="11" t="s">
        <v>364</v>
      </c>
      <c r="D264" s="11" t="s">
        <v>2746</v>
      </c>
      <c r="E264" s="11" t="s">
        <v>77</v>
      </c>
      <c r="F264" s="11">
        <v>22</v>
      </c>
      <c r="G264" s="11" t="s">
        <v>34</v>
      </c>
      <c r="H264" s="11" t="s">
        <v>10</v>
      </c>
      <c r="I264" s="11">
        <v>12</v>
      </c>
      <c r="J264" s="11" t="s">
        <v>35</v>
      </c>
      <c r="K264" s="11" t="s">
        <v>35</v>
      </c>
      <c r="L264" s="11" t="s">
        <v>78</v>
      </c>
      <c r="M264" s="11" t="s">
        <v>163</v>
      </c>
      <c r="N264" s="11" t="s">
        <v>11</v>
      </c>
      <c r="O264" s="11" t="s">
        <v>1833</v>
      </c>
      <c r="P264" s="11" t="s">
        <v>14</v>
      </c>
      <c r="Q264" s="11" t="s">
        <v>2747</v>
      </c>
      <c r="R264" s="11" t="s">
        <v>2748</v>
      </c>
      <c r="S264" s="11" t="s">
        <v>2749</v>
      </c>
      <c r="T264" s="11" t="s">
        <v>2750</v>
      </c>
      <c r="U264" s="11" t="s">
        <v>2751</v>
      </c>
      <c r="V264" s="11"/>
      <c r="W264" s="11"/>
      <c r="X264" s="11"/>
      <c r="Y264" s="11"/>
      <c r="Z264" s="11"/>
      <c r="AB264" s="2">
        <f t="shared" si="55"/>
        <v>38</v>
      </c>
      <c r="AC264" s="2">
        <f t="shared" si="56"/>
        <v>28</v>
      </c>
      <c r="AD264" s="2">
        <f t="shared" si="57"/>
        <v>31</v>
      </c>
      <c r="AE264" s="2">
        <f t="shared" si="58"/>
        <v>33</v>
      </c>
      <c r="AF264" s="2">
        <f t="shared" si="59"/>
        <v>32</v>
      </c>
      <c r="AG264" s="2">
        <f t="shared" si="60"/>
        <v>0</v>
      </c>
      <c r="AH264" s="2">
        <f t="shared" si="61"/>
        <v>0</v>
      </c>
      <c r="AI264" s="2">
        <f t="shared" si="62"/>
        <v>0</v>
      </c>
      <c r="AJ264" s="2">
        <f t="shared" si="63"/>
        <v>0</v>
      </c>
      <c r="AK264" s="2">
        <f t="shared" si="64"/>
        <v>0</v>
      </c>
      <c r="AL264" s="2">
        <f t="shared" si="65"/>
        <v>32.4</v>
      </c>
    </row>
    <row r="265" spans="1:38" x14ac:dyDescent="0.25">
      <c r="A265" s="11">
        <v>264</v>
      </c>
      <c r="B265" s="11" t="s">
        <v>1831</v>
      </c>
      <c r="C265" s="11" t="s">
        <v>364</v>
      </c>
      <c r="D265" s="11" t="s">
        <v>2752</v>
      </c>
      <c r="E265" s="11" t="s">
        <v>77</v>
      </c>
      <c r="F265" s="11">
        <v>30</v>
      </c>
      <c r="G265" s="11" t="s">
        <v>34</v>
      </c>
      <c r="H265" s="11" t="s">
        <v>10</v>
      </c>
      <c r="I265" s="11">
        <v>5</v>
      </c>
      <c r="J265" s="11" t="s">
        <v>35</v>
      </c>
      <c r="K265" s="11" t="s">
        <v>35</v>
      </c>
      <c r="L265" s="11" t="s">
        <v>78</v>
      </c>
      <c r="M265" s="11" t="s">
        <v>163</v>
      </c>
      <c r="N265" s="11" t="s">
        <v>11</v>
      </c>
      <c r="O265" s="11" t="s">
        <v>1833</v>
      </c>
      <c r="P265" s="11" t="s">
        <v>14</v>
      </c>
      <c r="Q265" s="11" t="s">
        <v>2753</v>
      </c>
      <c r="R265" s="11" t="s">
        <v>2754</v>
      </c>
      <c r="S265" s="11" t="s">
        <v>2755</v>
      </c>
      <c r="T265" s="11" t="s">
        <v>2756</v>
      </c>
      <c r="U265" s="11" t="s">
        <v>2757</v>
      </c>
      <c r="V265" s="11" t="s">
        <v>2758</v>
      </c>
      <c r="W265" s="11"/>
      <c r="X265" s="11"/>
      <c r="Y265" s="11"/>
      <c r="Z265" s="11"/>
      <c r="AB265" s="2">
        <f t="shared" si="55"/>
        <v>39</v>
      </c>
      <c r="AC265" s="2">
        <f t="shared" si="56"/>
        <v>39</v>
      </c>
      <c r="AD265" s="2">
        <f t="shared" si="57"/>
        <v>36</v>
      </c>
      <c r="AE265" s="2">
        <f t="shared" si="58"/>
        <v>22</v>
      </c>
      <c r="AF265" s="2">
        <f t="shared" si="59"/>
        <v>40</v>
      </c>
      <c r="AG265" s="2">
        <f t="shared" si="60"/>
        <v>31</v>
      </c>
      <c r="AH265" s="2">
        <f t="shared" si="61"/>
        <v>0</v>
      </c>
      <c r="AI265" s="2">
        <f t="shared" si="62"/>
        <v>0</v>
      </c>
      <c r="AJ265" s="2">
        <f t="shared" si="63"/>
        <v>0</v>
      </c>
      <c r="AK265" s="2">
        <f t="shared" si="64"/>
        <v>0</v>
      </c>
      <c r="AL265" s="2">
        <f t="shared" si="65"/>
        <v>34.5</v>
      </c>
    </row>
    <row r="266" spans="1:38" ht="30" x14ac:dyDescent="0.25">
      <c r="A266" s="11">
        <v>265</v>
      </c>
      <c r="B266" s="11" t="s">
        <v>1831</v>
      </c>
      <c r="C266" s="11" t="s">
        <v>364</v>
      </c>
      <c r="D266" s="11" t="s">
        <v>2759</v>
      </c>
      <c r="E266" s="11" t="s">
        <v>77</v>
      </c>
      <c r="F266" s="11">
        <v>35</v>
      </c>
      <c r="G266" s="11" t="s">
        <v>34</v>
      </c>
      <c r="H266" s="11" t="s">
        <v>10</v>
      </c>
      <c r="I266" s="11">
        <v>8</v>
      </c>
      <c r="J266" s="11" t="s">
        <v>35</v>
      </c>
      <c r="K266" s="11" t="s">
        <v>35</v>
      </c>
      <c r="L266" s="11" t="s">
        <v>78</v>
      </c>
      <c r="M266" s="11" t="s">
        <v>163</v>
      </c>
      <c r="N266" s="11" t="s">
        <v>11</v>
      </c>
      <c r="O266" s="11" t="s">
        <v>1833</v>
      </c>
      <c r="P266" s="11" t="s">
        <v>14</v>
      </c>
      <c r="Q266" s="11" t="s">
        <v>1989</v>
      </c>
      <c r="R266" s="11" t="s">
        <v>2760</v>
      </c>
      <c r="S266" s="11" t="s">
        <v>2761</v>
      </c>
      <c r="T266" s="11" t="s">
        <v>2762</v>
      </c>
      <c r="U266" s="11" t="s">
        <v>2763</v>
      </c>
      <c r="V266" s="11"/>
      <c r="W266" s="11"/>
      <c r="X266" s="11"/>
      <c r="Y266" s="11"/>
      <c r="Z266" s="11"/>
      <c r="AB266" s="2">
        <f t="shared" si="55"/>
        <v>43</v>
      </c>
      <c r="AC266" s="2">
        <f t="shared" si="56"/>
        <v>51</v>
      </c>
      <c r="AD266" s="2">
        <f t="shared" si="57"/>
        <v>35</v>
      </c>
      <c r="AE266" s="2">
        <f t="shared" si="58"/>
        <v>21</v>
      </c>
      <c r="AF266" s="2">
        <f t="shared" si="59"/>
        <v>55</v>
      </c>
      <c r="AG266" s="2">
        <f t="shared" si="60"/>
        <v>0</v>
      </c>
      <c r="AH266" s="2">
        <f t="shared" si="61"/>
        <v>0</v>
      </c>
      <c r="AI266" s="2">
        <f t="shared" si="62"/>
        <v>0</v>
      </c>
      <c r="AJ266" s="2">
        <f t="shared" si="63"/>
        <v>0</v>
      </c>
      <c r="AK266" s="2">
        <f t="shared" si="64"/>
        <v>0</v>
      </c>
      <c r="AL266" s="2">
        <f t="shared" si="65"/>
        <v>41</v>
      </c>
    </row>
    <row r="267" spans="1:38" ht="30" x14ac:dyDescent="0.25">
      <c r="A267" s="11">
        <v>266</v>
      </c>
      <c r="B267" s="11" t="s">
        <v>1831</v>
      </c>
      <c r="C267" s="11" t="s">
        <v>364</v>
      </c>
      <c r="D267" s="11" t="s">
        <v>2764</v>
      </c>
      <c r="E267" s="11" t="s">
        <v>9</v>
      </c>
      <c r="F267" s="11">
        <v>34</v>
      </c>
      <c r="G267" s="11" t="s">
        <v>34</v>
      </c>
      <c r="H267" s="11" t="s">
        <v>10</v>
      </c>
      <c r="I267" s="11">
        <v>10</v>
      </c>
      <c r="J267" s="11" t="s">
        <v>35</v>
      </c>
      <c r="K267" s="11" t="s">
        <v>35</v>
      </c>
      <c r="L267" s="11" t="s">
        <v>78</v>
      </c>
      <c r="M267" s="11" t="s">
        <v>163</v>
      </c>
      <c r="N267" s="11" t="s">
        <v>11</v>
      </c>
      <c r="O267" s="11" t="s">
        <v>1833</v>
      </c>
      <c r="P267" s="11" t="s">
        <v>14</v>
      </c>
      <c r="Q267" s="11" t="s">
        <v>2765</v>
      </c>
      <c r="R267" s="11" t="s">
        <v>2766</v>
      </c>
      <c r="S267" s="11" t="s">
        <v>2767</v>
      </c>
      <c r="T267" s="11" t="s">
        <v>2768</v>
      </c>
      <c r="U267" s="11" t="s">
        <v>2769</v>
      </c>
      <c r="V267" s="11" t="s">
        <v>2770</v>
      </c>
      <c r="W267" s="11" t="s">
        <v>2771</v>
      </c>
      <c r="X267" s="11" t="s">
        <v>2772</v>
      </c>
      <c r="Y267" s="11"/>
      <c r="Z267" s="11"/>
      <c r="AB267" s="2">
        <f t="shared" si="55"/>
        <v>38</v>
      </c>
      <c r="AC267" s="2">
        <f t="shared" si="56"/>
        <v>48</v>
      </c>
      <c r="AD267" s="2">
        <f t="shared" si="57"/>
        <v>39</v>
      </c>
      <c r="AE267" s="2">
        <f t="shared" si="58"/>
        <v>36</v>
      </c>
      <c r="AF267" s="2">
        <f t="shared" si="59"/>
        <v>39</v>
      </c>
      <c r="AG267" s="2">
        <f t="shared" si="60"/>
        <v>53</v>
      </c>
      <c r="AH267" s="2">
        <f t="shared" si="61"/>
        <v>39</v>
      </c>
      <c r="AI267" s="2">
        <f t="shared" si="62"/>
        <v>42</v>
      </c>
      <c r="AJ267" s="2">
        <f t="shared" si="63"/>
        <v>0</v>
      </c>
      <c r="AK267" s="2">
        <f t="shared" si="64"/>
        <v>0</v>
      </c>
      <c r="AL267" s="2">
        <f t="shared" si="65"/>
        <v>41.75</v>
      </c>
    </row>
    <row r="268" spans="1:38" ht="30" x14ac:dyDescent="0.25">
      <c r="A268" s="11">
        <v>267</v>
      </c>
      <c r="B268" s="11" t="s">
        <v>1831</v>
      </c>
      <c r="C268" s="11" t="s">
        <v>364</v>
      </c>
      <c r="D268" s="11" t="s">
        <v>2773</v>
      </c>
      <c r="E268" s="11" t="s">
        <v>77</v>
      </c>
      <c r="F268" s="11">
        <v>32</v>
      </c>
      <c r="G268" s="11" t="s">
        <v>34</v>
      </c>
      <c r="H268" s="11" t="s">
        <v>10</v>
      </c>
      <c r="I268" s="11">
        <v>12</v>
      </c>
      <c r="J268" s="11" t="s">
        <v>35</v>
      </c>
      <c r="K268" s="11" t="s">
        <v>35</v>
      </c>
      <c r="L268" s="11" t="s">
        <v>78</v>
      </c>
      <c r="M268" s="11" t="s">
        <v>38</v>
      </c>
      <c r="N268" s="11" t="s">
        <v>11</v>
      </c>
      <c r="O268" s="11" t="s">
        <v>175</v>
      </c>
      <c r="P268" s="11" t="s">
        <v>14</v>
      </c>
      <c r="Q268" s="11" t="s">
        <v>2774</v>
      </c>
      <c r="R268" s="11" t="s">
        <v>2775</v>
      </c>
      <c r="S268" s="11" t="s">
        <v>2776</v>
      </c>
      <c r="T268" s="11" t="s">
        <v>2777</v>
      </c>
      <c r="U268" s="11" t="s">
        <v>2778</v>
      </c>
      <c r="V268" s="11" t="s">
        <v>2779</v>
      </c>
      <c r="W268" s="11" t="s">
        <v>2780</v>
      </c>
      <c r="X268" s="11" t="s">
        <v>2781</v>
      </c>
      <c r="Y268" s="11"/>
      <c r="Z268" s="11"/>
      <c r="AB268" s="2">
        <f t="shared" si="55"/>
        <v>25</v>
      </c>
      <c r="AC268" s="2">
        <f t="shared" si="56"/>
        <v>31</v>
      </c>
      <c r="AD268" s="2">
        <f t="shared" si="57"/>
        <v>32</v>
      </c>
      <c r="AE268" s="2">
        <f t="shared" si="58"/>
        <v>34</v>
      </c>
      <c r="AF268" s="2">
        <f t="shared" si="59"/>
        <v>29</v>
      </c>
      <c r="AG268" s="2">
        <f t="shared" si="60"/>
        <v>30</v>
      </c>
      <c r="AH268" s="2">
        <f t="shared" si="61"/>
        <v>60</v>
      </c>
      <c r="AI268" s="2">
        <f t="shared" si="62"/>
        <v>38</v>
      </c>
      <c r="AJ268" s="2">
        <f t="shared" si="63"/>
        <v>0</v>
      </c>
      <c r="AK268" s="2">
        <f t="shared" si="64"/>
        <v>0</v>
      </c>
      <c r="AL268" s="2">
        <f t="shared" si="65"/>
        <v>34.875</v>
      </c>
    </row>
    <row r="269" spans="1:38" ht="30" x14ac:dyDescent="0.25">
      <c r="A269" s="11">
        <v>268</v>
      </c>
      <c r="B269" s="11" t="s">
        <v>103</v>
      </c>
      <c r="C269" s="11" t="s">
        <v>1648</v>
      </c>
      <c r="D269" s="11" t="s">
        <v>2782</v>
      </c>
      <c r="E269" s="11" t="s">
        <v>77</v>
      </c>
      <c r="F269" s="11">
        <v>18</v>
      </c>
      <c r="G269" s="11" t="s">
        <v>34</v>
      </c>
      <c r="H269" s="11" t="s">
        <v>10</v>
      </c>
      <c r="I269" s="11">
        <v>12</v>
      </c>
      <c r="J269" s="11" t="s">
        <v>35</v>
      </c>
      <c r="K269" s="11" t="s">
        <v>35</v>
      </c>
      <c r="L269" s="11" t="s">
        <v>78</v>
      </c>
      <c r="M269" s="11" t="s">
        <v>38</v>
      </c>
      <c r="N269" s="11" t="s">
        <v>231</v>
      </c>
      <c r="O269" s="11" t="s">
        <v>79</v>
      </c>
      <c r="P269" s="11" t="s">
        <v>60</v>
      </c>
      <c r="Q269" s="11" t="s">
        <v>2783</v>
      </c>
      <c r="R269" s="11" t="s">
        <v>2784</v>
      </c>
      <c r="S269" s="11" t="s">
        <v>2785</v>
      </c>
      <c r="T269" s="11" t="s">
        <v>2786</v>
      </c>
      <c r="U269" s="11" t="s">
        <v>2787</v>
      </c>
      <c r="V269" s="11" t="s">
        <v>2788</v>
      </c>
      <c r="W269" s="11" t="s">
        <v>2789</v>
      </c>
      <c r="X269" s="11" t="s">
        <v>2790</v>
      </c>
      <c r="Y269" s="11" t="s">
        <v>2791</v>
      </c>
      <c r="Z269" s="11" t="s">
        <v>2792</v>
      </c>
      <c r="AB269" s="2">
        <f t="shared" si="55"/>
        <v>36</v>
      </c>
      <c r="AC269" s="2">
        <f t="shared" si="56"/>
        <v>47</v>
      </c>
      <c r="AD269" s="2">
        <f t="shared" si="57"/>
        <v>48</v>
      </c>
      <c r="AE269" s="2">
        <f t="shared" si="58"/>
        <v>39</v>
      </c>
      <c r="AF269" s="2">
        <f t="shared" si="59"/>
        <v>46</v>
      </c>
      <c r="AG269" s="2">
        <f t="shared" si="60"/>
        <v>55</v>
      </c>
      <c r="AH269" s="2">
        <f t="shared" si="61"/>
        <v>40</v>
      </c>
      <c r="AI269" s="2">
        <f t="shared" si="62"/>
        <v>38</v>
      </c>
      <c r="AJ269" s="2">
        <f t="shared" si="63"/>
        <v>29</v>
      </c>
      <c r="AK269" s="2">
        <f t="shared" si="64"/>
        <v>54</v>
      </c>
      <c r="AL269" s="2">
        <f t="shared" si="65"/>
        <v>43.2</v>
      </c>
    </row>
  </sheetData>
  <sortState xmlns:xlrd2="http://schemas.microsoft.com/office/spreadsheetml/2017/richdata2" ref="A2:AL151">
    <sortCondition ref="A2:A151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6D61D-1840-4DDB-AF70-C6595ADCCB66}">
  <dimension ref="A1:D70"/>
  <sheetViews>
    <sheetView tabSelected="1" workbookViewId="0">
      <selection activeCell="O73" sqref="O73"/>
    </sheetView>
  </sheetViews>
  <sheetFormatPr defaultRowHeight="15" x14ac:dyDescent="0.25"/>
  <cols>
    <col min="1" max="1" width="20.28515625" customWidth="1"/>
    <col min="2" max="2" width="8.85546875" customWidth="1"/>
    <col min="3" max="3" width="9.7109375" customWidth="1"/>
  </cols>
  <sheetData>
    <row r="1" spans="1:4" x14ac:dyDescent="0.25">
      <c r="A1" s="13"/>
      <c r="B1" s="13" t="s">
        <v>2793</v>
      </c>
      <c r="C1" s="13" t="s">
        <v>103</v>
      </c>
      <c r="D1" s="13" t="s">
        <v>2794</v>
      </c>
    </row>
    <row r="2" spans="1:4" x14ac:dyDescent="0.25">
      <c r="A2" s="12" t="s">
        <v>2</v>
      </c>
      <c r="B2" s="12"/>
      <c r="C2" s="14"/>
      <c r="D2" s="14"/>
    </row>
    <row r="3" spans="1:4" x14ac:dyDescent="0.25">
      <c r="A3" s="1" t="s">
        <v>9</v>
      </c>
      <c r="B3" s="1">
        <f>COUNTIFS(Data!E2:E926,"Male",Data!B2:B926,"Rural")</f>
        <v>62</v>
      </c>
      <c r="C3" s="1">
        <f>COUNTIFS(Data!E2:E926,"Male",Data!B2:B926,"Urban")</f>
        <v>75</v>
      </c>
      <c r="D3" s="1">
        <f>B3+C3</f>
        <v>137</v>
      </c>
    </row>
    <row r="4" spans="1:4" x14ac:dyDescent="0.25">
      <c r="A4" s="1" t="s">
        <v>77</v>
      </c>
      <c r="B4" s="1">
        <f>COUNTIFS(Data!B2:B926,"Rural",Data!E2:E926,"Female")</f>
        <v>37</v>
      </c>
      <c r="C4" s="1">
        <f>COUNTIFS(Data!B2:B926,"Urban",Data!E2:E926,"Female")</f>
        <v>94</v>
      </c>
      <c r="D4" s="1">
        <f>B4+C4</f>
        <v>131</v>
      </c>
    </row>
    <row r="5" spans="1:4" x14ac:dyDescent="0.25">
      <c r="A5" s="1"/>
      <c r="B5" s="1"/>
      <c r="C5" s="1"/>
      <c r="D5" s="1"/>
    </row>
    <row r="6" spans="1:4" x14ac:dyDescent="0.25">
      <c r="A6" s="12" t="s">
        <v>3</v>
      </c>
      <c r="B6" s="12"/>
      <c r="C6" s="14"/>
      <c r="D6" s="14"/>
    </row>
    <row r="7" spans="1:4" x14ac:dyDescent="0.25">
      <c r="A7" s="1" t="s">
        <v>466</v>
      </c>
      <c r="B7" s="1">
        <f>COUNTIFS(Data!B2:B926,"Rural",Data!F2:F926,"&lt;18")</f>
        <v>0</v>
      </c>
      <c r="C7" s="1">
        <f>COUNTIFS(Data!B2:B926,"Urban",Data!F2:F926,"&lt;18")</f>
        <v>6</v>
      </c>
      <c r="D7" s="1">
        <f t="shared" ref="D7:D16" si="0">B7+C7</f>
        <v>6</v>
      </c>
    </row>
    <row r="8" spans="1:4" x14ac:dyDescent="0.25">
      <c r="A8" s="1" t="s">
        <v>467</v>
      </c>
      <c r="B8" s="1">
        <f>COUNTIFS(Data!B2:B926,"Rural",Data!F2:F926,"&gt;=18",Data!F2:F926,"&lt;25")</f>
        <v>3</v>
      </c>
      <c r="C8" s="1">
        <f>COUNTIFS(Data!B2:B926,"Urban",Data!F2:F926,"&gt;=18",Data!F2:F926,"&lt;25")</f>
        <v>43</v>
      </c>
      <c r="D8" s="1">
        <f t="shared" si="0"/>
        <v>46</v>
      </c>
    </row>
    <row r="9" spans="1:4" x14ac:dyDescent="0.25">
      <c r="A9" s="5" t="s">
        <v>468</v>
      </c>
      <c r="B9" s="1">
        <f>COUNTIFS(Data!B2:B926,"Rural",Data!F2:F926,"&gt;=25",Data!F2:F926,"&lt;30")</f>
        <v>7</v>
      </c>
      <c r="C9" s="1">
        <f>COUNTIFS(Data!B2:B926,"Urban",Data!F2:F926,"&gt;=25",Data!F2:F926,"&lt;30")</f>
        <v>27</v>
      </c>
      <c r="D9" s="1">
        <f t="shared" si="0"/>
        <v>34</v>
      </c>
    </row>
    <row r="10" spans="1:4" x14ac:dyDescent="0.25">
      <c r="A10" s="5" t="s">
        <v>469</v>
      </c>
      <c r="B10" s="1">
        <f>COUNTIFS(Data!B2:B926,"Rural",Data!F2:F926,"&gt;=30",Data!F2:F926,"&lt;35")</f>
        <v>26</v>
      </c>
      <c r="C10" s="1">
        <f>COUNTIFS(Data!B2:B926,"Urban",Data!F2:F926,"&gt;=30",Data!F2:F926,"&lt;35")</f>
        <v>19</v>
      </c>
      <c r="D10" s="1">
        <f t="shared" si="0"/>
        <v>45</v>
      </c>
    </row>
    <row r="11" spans="1:4" x14ac:dyDescent="0.25">
      <c r="A11" s="5" t="s">
        <v>470</v>
      </c>
      <c r="B11" s="1">
        <f>COUNTIFS(Data!B2:B926,"Rural",Data!F2:F926,"&gt;=35",Data!F2:F926,"&lt;40")</f>
        <v>31</v>
      </c>
      <c r="C11" s="1">
        <f>COUNTIFS(Data!B2:B926,"Urban",Data!F2:F926,"&gt;=35",Data!F2:F926,"&lt;40")</f>
        <v>31</v>
      </c>
      <c r="D11" s="1">
        <f t="shared" si="0"/>
        <v>62</v>
      </c>
    </row>
    <row r="12" spans="1:4" x14ac:dyDescent="0.25">
      <c r="A12" s="5" t="s">
        <v>471</v>
      </c>
      <c r="B12" s="1">
        <f>COUNTIFS(Data!B2:B926,"Rural",Data!F2:F926,"&gt;=40",Data!F2:F926,"&lt;45")</f>
        <v>19</v>
      </c>
      <c r="C12" s="1">
        <f>COUNTIFS(Data!B2:B926,"Urban",Data!F2:F926,"&gt;=40",Data!F2:F926,"&lt;45")</f>
        <v>18</v>
      </c>
      <c r="D12" s="1">
        <f t="shared" si="0"/>
        <v>37</v>
      </c>
    </row>
    <row r="13" spans="1:4" x14ac:dyDescent="0.25">
      <c r="A13" s="5" t="s">
        <v>472</v>
      </c>
      <c r="B13" s="1">
        <f>COUNTIFS(Data!B2:B926,"Rural",Data!F2:F926,"&gt;=45",Data!F2:F926,"&lt;50")</f>
        <v>5</v>
      </c>
      <c r="C13" s="1">
        <f>COUNTIFS(Data!B2:B926,"Urban",Data!F2:F926,"&gt;=45",Data!F2:F926,"&lt;50")</f>
        <v>9</v>
      </c>
      <c r="D13" s="1">
        <f t="shared" si="0"/>
        <v>14</v>
      </c>
    </row>
    <row r="14" spans="1:4" x14ac:dyDescent="0.25">
      <c r="A14" s="5" t="s">
        <v>473</v>
      </c>
      <c r="B14" s="1">
        <f>COUNTIFS(Data!B2:B926,"Rural",Data!F2:F926,"&gt;=50",Data!F2:F926,"&lt;55")</f>
        <v>6</v>
      </c>
      <c r="C14" s="1">
        <f>COUNTIFS(Data!B2:B926,"Urban",Data!F2:F926,"&gt;=50",Data!F2:F926,"&lt;55")</f>
        <v>6</v>
      </c>
      <c r="D14" s="1">
        <f t="shared" si="0"/>
        <v>12</v>
      </c>
    </row>
    <row r="15" spans="1:4" x14ac:dyDescent="0.25">
      <c r="A15" s="5" t="s">
        <v>474</v>
      </c>
      <c r="B15" s="1">
        <f>COUNTIFS(Data!B2:B926,"Rural",Data!F2:F926,"&gt;=55",Data!F2:F926,"&lt;60")</f>
        <v>2</v>
      </c>
      <c r="C15" s="1">
        <f>COUNTIFS(Data!B2:B926,"Urban",Data!F2:F926,"&gt;=55",Data!F2:F926,"&lt;60")</f>
        <v>3</v>
      </c>
      <c r="D15" s="1">
        <f t="shared" si="0"/>
        <v>5</v>
      </c>
    </row>
    <row r="16" spans="1:4" x14ac:dyDescent="0.25">
      <c r="A16" s="5" t="s">
        <v>475</v>
      </c>
      <c r="B16" s="1">
        <f>COUNTIFS(Data!B2:B926,"Rural",Data!F2:F926,"&gt;=60")</f>
        <v>0</v>
      </c>
      <c r="C16" s="1">
        <f>COUNTIFS(Data!B2:B926,"Urban",Data!F2:F926,"&gt;=60")</f>
        <v>7</v>
      </c>
      <c r="D16" s="1">
        <f t="shared" si="0"/>
        <v>7</v>
      </c>
    </row>
    <row r="17" spans="1:4" x14ac:dyDescent="0.25">
      <c r="A17" s="1"/>
      <c r="B17" s="1"/>
      <c r="C17" s="1"/>
      <c r="D17" s="1"/>
    </row>
    <row r="18" spans="1:4" x14ac:dyDescent="0.25">
      <c r="A18" s="12" t="s">
        <v>4</v>
      </c>
      <c r="B18" s="12"/>
      <c r="C18" s="14"/>
      <c r="D18" s="14"/>
    </row>
    <row r="19" spans="1:4" x14ac:dyDescent="0.25">
      <c r="A19" s="1" t="s">
        <v>612</v>
      </c>
      <c r="B19" s="1">
        <f>COUNTIFS(Data!B2:B926,"Rural",Data!I2:I926,"=0")</f>
        <v>1</v>
      </c>
      <c r="C19" s="1">
        <f>COUNTIFS(Data!B2:B926,"Urban",Data!I2:I926,"=0")</f>
        <v>6</v>
      </c>
      <c r="D19" s="1">
        <f t="shared" ref="D19:D23" si="1">B19+C19</f>
        <v>7</v>
      </c>
    </row>
    <row r="20" spans="1:4" x14ac:dyDescent="0.25">
      <c r="A20" s="1">
        <v>5</v>
      </c>
      <c r="B20" s="1">
        <f>COUNTIFS(Data!B2:B926,"Rural",Data!I2:I926,"=5")</f>
        <v>9</v>
      </c>
      <c r="C20" s="1">
        <f>COUNTIFS(Data!B2:B926,"Urban",Data!I2:I926,"=5")</f>
        <v>12</v>
      </c>
      <c r="D20" s="1">
        <f t="shared" si="1"/>
        <v>21</v>
      </c>
    </row>
    <row r="21" spans="1:4" x14ac:dyDescent="0.25">
      <c r="A21" s="1">
        <v>8</v>
      </c>
      <c r="B21" s="1">
        <f>COUNTIFS(Data!B2:B926,"Rural",Data!I2:I926,"=8")</f>
        <v>26</v>
      </c>
      <c r="C21" s="1">
        <f>COUNTIFS(Data!B2:B926,"Urban",Data!I2:I926,"=8")</f>
        <v>26</v>
      </c>
      <c r="D21" s="1">
        <f t="shared" si="1"/>
        <v>52</v>
      </c>
    </row>
    <row r="22" spans="1:4" x14ac:dyDescent="0.25">
      <c r="A22" s="1">
        <v>10</v>
      </c>
      <c r="B22" s="1">
        <f>COUNTIFS(Data!B2:B926,"Rural",Data!I2:I926,"=10")</f>
        <v>40</v>
      </c>
      <c r="C22" s="1">
        <f>COUNTIFS(Data!B2:B926,"Urban",Data!I2:I926,"=10")</f>
        <v>44</v>
      </c>
      <c r="D22" s="1">
        <f t="shared" si="1"/>
        <v>84</v>
      </c>
    </row>
    <row r="23" spans="1:4" x14ac:dyDescent="0.25">
      <c r="A23" s="1">
        <v>12</v>
      </c>
      <c r="B23" s="1">
        <f>COUNTIFS(Data!B2:B926,"Rural",Data!I2:I926,"=12")</f>
        <v>23</v>
      </c>
      <c r="C23" s="1">
        <f>COUNTIFS(Data!B2:B926,"Urban",Data!I2:I926,"=12")</f>
        <v>81</v>
      </c>
      <c r="D23" s="1">
        <f t="shared" si="1"/>
        <v>104</v>
      </c>
    </row>
    <row r="24" spans="1:4" x14ac:dyDescent="0.25">
      <c r="A24" s="1"/>
      <c r="B24" s="1"/>
      <c r="C24" s="1"/>
      <c r="D24" s="1"/>
    </row>
    <row r="25" spans="1:4" x14ac:dyDescent="0.25">
      <c r="A25" s="12" t="s">
        <v>476</v>
      </c>
      <c r="B25" s="12"/>
      <c r="C25" s="14"/>
      <c r="D25" s="14"/>
    </row>
    <row r="26" spans="1:4" x14ac:dyDescent="0.25">
      <c r="A26" s="1" t="s">
        <v>78</v>
      </c>
      <c r="B26" s="1">
        <f>COUNTIFS(Data!B2:B926,"Rural",Data!L2:L926,"Daily")</f>
        <v>87</v>
      </c>
      <c r="C26" s="1">
        <f>COUNTIFS(Data!B2:B926,"Urban",Data!L2:L926,"Daily")</f>
        <v>113</v>
      </c>
      <c r="D26" s="1">
        <f t="shared" ref="D26:D29" si="2">B26+C26</f>
        <v>200</v>
      </c>
    </row>
    <row r="27" spans="1:4" x14ac:dyDescent="0.25">
      <c r="A27" s="1" t="s">
        <v>57</v>
      </c>
      <c r="B27" s="1">
        <f>COUNTIFS(Data!B2:B926,"Rural",Data!L2:L926,"Weekly")</f>
        <v>12</v>
      </c>
      <c r="C27" s="1">
        <f>COUNTIFS(Data!B2:B926,"Urban",Data!L2:L926,"Weekly")</f>
        <v>43</v>
      </c>
      <c r="D27" s="1">
        <f t="shared" si="2"/>
        <v>55</v>
      </c>
    </row>
    <row r="28" spans="1:4" x14ac:dyDescent="0.25">
      <c r="A28" s="1" t="s">
        <v>308</v>
      </c>
      <c r="B28" s="1">
        <f>COUNTIFS(Data!B2:B926,"Rural",Data!L2:L926,"Monthly")</f>
        <v>0</v>
      </c>
      <c r="C28" s="1">
        <f>COUNTIFS(Data!B2:B926,"Urban",Data!L2:L926,"Monthly")</f>
        <v>3</v>
      </c>
      <c r="D28" s="1">
        <f t="shared" si="2"/>
        <v>3</v>
      </c>
    </row>
    <row r="29" spans="1:4" x14ac:dyDescent="0.25">
      <c r="A29" s="1" t="s">
        <v>40</v>
      </c>
      <c r="B29" s="1">
        <f>COUNTIFS(Data!B2:B926,"Rural",Data!L2:L926,"Never")</f>
        <v>0</v>
      </c>
      <c r="C29" s="1">
        <f>COUNTIFS(Data!B2:B926,"Urban",Data!L2:L926,"Never")</f>
        <v>10</v>
      </c>
      <c r="D29" s="1">
        <f t="shared" si="2"/>
        <v>10</v>
      </c>
    </row>
    <row r="30" spans="1:4" x14ac:dyDescent="0.25">
      <c r="A30" s="1"/>
      <c r="B30" s="1"/>
      <c r="C30" s="1"/>
      <c r="D30" s="1"/>
    </row>
    <row r="31" spans="1:4" x14ac:dyDescent="0.25">
      <c r="A31" s="12" t="s">
        <v>477</v>
      </c>
      <c r="B31" s="12"/>
      <c r="C31" s="14"/>
      <c r="D31" s="14"/>
    </row>
    <row r="32" spans="1:4" x14ac:dyDescent="0.25">
      <c r="A32" s="1" t="s">
        <v>12</v>
      </c>
      <c r="B32" s="1">
        <f>COUNTIFS(Data!B2:B926,"Rural",Data!M2:M926,"*Family*")</f>
        <v>56</v>
      </c>
      <c r="C32" s="1">
        <f>COUNTIFS(Data!B2:B926,"Urban",Data!M2:M926,"*Family*")</f>
        <v>132</v>
      </c>
      <c r="D32" s="1">
        <f t="shared" ref="D32:D35" si="3">B32+C32</f>
        <v>188</v>
      </c>
    </row>
    <row r="33" spans="1:4" x14ac:dyDescent="0.25">
      <c r="A33" s="1" t="s">
        <v>163</v>
      </c>
      <c r="B33" s="1">
        <f>COUNTIFS(Data!B2:B926,"Rural",Data!M2:M926,"*Friends*")</f>
        <v>92</v>
      </c>
      <c r="C33" s="1">
        <f>COUNTIFS(Data!B2:B926,"Urban",Data!M2:M926,"*Friends*")</f>
        <v>142</v>
      </c>
      <c r="D33" s="1">
        <f t="shared" si="3"/>
        <v>234</v>
      </c>
    </row>
    <row r="34" spans="1:4" x14ac:dyDescent="0.25">
      <c r="A34" s="5" t="s">
        <v>58</v>
      </c>
      <c r="B34" s="1">
        <f>COUNTIFS(Data!B2:B926,"Rural",Data!M2:M926,"*Employer*")</f>
        <v>0</v>
      </c>
      <c r="C34" s="1">
        <f>COUNTIFS(Data!B2:B926,"Urban",Data!M2:M926,"*Employer*")</f>
        <v>23</v>
      </c>
      <c r="D34" s="1">
        <f t="shared" si="3"/>
        <v>23</v>
      </c>
    </row>
    <row r="35" spans="1:4" x14ac:dyDescent="0.25">
      <c r="A35" s="5" t="s">
        <v>726</v>
      </c>
      <c r="B35" s="1">
        <f>COUNTIFS(Data!B2:B926,"Rural",Data!M2:M926,"*Clients*")</f>
        <v>0</v>
      </c>
      <c r="C35" s="1">
        <f>COUNTIFS(Data!B2:B926,"Urban",Data!M2:M926,"*Clients*")</f>
        <v>0</v>
      </c>
      <c r="D35" s="1">
        <f t="shared" si="3"/>
        <v>0</v>
      </c>
    </row>
    <row r="36" spans="1:4" x14ac:dyDescent="0.25">
      <c r="A36" s="5"/>
      <c r="B36" s="1"/>
      <c r="C36" s="1"/>
      <c r="D36" s="1"/>
    </row>
    <row r="37" spans="1:4" x14ac:dyDescent="0.25">
      <c r="A37" s="12" t="s">
        <v>478</v>
      </c>
      <c r="B37" s="12"/>
      <c r="C37" s="14"/>
      <c r="D37" s="14"/>
    </row>
    <row r="38" spans="1:4" x14ac:dyDescent="0.25">
      <c r="A38" s="1" t="s">
        <v>35</v>
      </c>
      <c r="B38" s="1">
        <f>COUNTIFS(Data!B2:B926,"Rural",Data!N2:N926,"Yes")</f>
        <v>5</v>
      </c>
      <c r="C38" s="1">
        <f>COUNTIFS(Data!B2:B926,"Urban",Data!N2:N926,"Yes")</f>
        <v>48</v>
      </c>
      <c r="D38" s="1">
        <f t="shared" ref="D38:D39" si="4">B38+C38</f>
        <v>53</v>
      </c>
    </row>
    <row r="39" spans="1:4" x14ac:dyDescent="0.25">
      <c r="A39" s="1" t="s">
        <v>11</v>
      </c>
      <c r="B39" s="1">
        <f>COUNTIFS(Data!B2:B926,"Rural",Data!N2:N926,"No")</f>
        <v>92</v>
      </c>
      <c r="C39" s="1">
        <f>COUNTIFS(Data!B2:B926,"Rural",Data!N2:N926,"No")</f>
        <v>92</v>
      </c>
      <c r="D39" s="1">
        <f t="shared" si="4"/>
        <v>184</v>
      </c>
    </row>
    <row r="40" spans="1:4" x14ac:dyDescent="0.25">
      <c r="A40" s="1"/>
      <c r="B40" s="1"/>
      <c r="C40" s="1"/>
      <c r="D40" s="1"/>
    </row>
    <row r="41" spans="1:4" x14ac:dyDescent="0.25">
      <c r="A41" s="12" t="s">
        <v>43</v>
      </c>
      <c r="B41" s="12"/>
      <c r="C41" s="14"/>
      <c r="D41" s="14"/>
    </row>
    <row r="42" spans="1:4" x14ac:dyDescent="0.25">
      <c r="A42" s="1" t="s">
        <v>441</v>
      </c>
      <c r="B42" s="1">
        <f>COUNTIFS(Data!B2:B926,"Rural",Data!$O$2:$O$926,A42)</f>
        <v>0</v>
      </c>
      <c r="C42" s="1">
        <f>COUNTIFS(Data!B$2:B$926,"Urban",Data!$O$2:$O$926,A42)</f>
        <v>1</v>
      </c>
      <c r="D42" s="1">
        <f t="shared" ref="D42:D53" si="5">B42+C42</f>
        <v>1</v>
      </c>
    </row>
    <row r="43" spans="1:4" x14ac:dyDescent="0.25">
      <c r="A43" s="1" t="s">
        <v>1313</v>
      </c>
      <c r="B43" s="1">
        <f>COUNTIFS(Data!B2:B926,"Rural",Data!$O$2:$O$926,A43)</f>
        <v>0</v>
      </c>
      <c r="C43" s="1">
        <f>COUNTIFS(Data!B$2:B$926,"Urban",Data!$O$2:$O$926,A43)</f>
        <v>1</v>
      </c>
      <c r="D43" s="1">
        <f t="shared" si="5"/>
        <v>1</v>
      </c>
    </row>
    <row r="44" spans="1:4" x14ac:dyDescent="0.25">
      <c r="A44" s="5" t="s">
        <v>59</v>
      </c>
      <c r="B44" s="1">
        <f>COUNTIFS(Data!B2:B926,"Rural",Data!$O$2:$O$926,A44)</f>
        <v>0</v>
      </c>
      <c r="C44" s="1">
        <f>COUNTIFS(Data!B$2:B$926,"Urban",Data!$O$2:$O$926,A44)</f>
        <v>3</v>
      </c>
      <c r="D44" s="1">
        <f t="shared" si="5"/>
        <v>3</v>
      </c>
    </row>
    <row r="45" spans="1:4" x14ac:dyDescent="0.25">
      <c r="A45" s="5" t="s">
        <v>1191</v>
      </c>
      <c r="B45" s="1">
        <f>COUNTIFS(Data!B2:B926,"Rural",Data!$O$2:$O$926,A45)</f>
        <v>0</v>
      </c>
      <c r="C45" s="1">
        <f>COUNTIFS(Data!B$2:B$926,"Urban",Data!$O$2:$O$926,A45)</f>
        <v>1</v>
      </c>
      <c r="D45" s="1">
        <f t="shared" si="5"/>
        <v>1</v>
      </c>
    </row>
    <row r="46" spans="1:4" x14ac:dyDescent="0.25">
      <c r="A46" s="5" t="s">
        <v>444</v>
      </c>
      <c r="B46" s="1">
        <f>COUNTIFS(Data!B2:B926,"Rural",Data!$O$2:$O$926,A46)</f>
        <v>0</v>
      </c>
      <c r="C46" s="1">
        <f>COUNTIFS(Data!B$2:B$926,"Urban",Data!$O$2:$O$926,A46)</f>
        <v>1</v>
      </c>
      <c r="D46" s="1">
        <f t="shared" si="5"/>
        <v>1</v>
      </c>
    </row>
    <row r="47" spans="1:4" x14ac:dyDescent="0.25">
      <c r="A47" s="5" t="s">
        <v>44</v>
      </c>
      <c r="B47" s="1">
        <f>COUNTIFS(Data!B2:B926,"Rural",Data!$O$2:$O$926,A47)</f>
        <v>0</v>
      </c>
      <c r="C47" s="1">
        <f>COUNTIFS(Data!B$2:B$926,"Urban",Data!$O$2:$O$926,A47)</f>
        <v>2</v>
      </c>
      <c r="D47" s="1">
        <f t="shared" si="5"/>
        <v>2</v>
      </c>
    </row>
    <row r="48" spans="1:4" x14ac:dyDescent="0.25">
      <c r="A48" s="5" t="s">
        <v>140</v>
      </c>
      <c r="B48" s="1">
        <f>COUNTIFS(Data!B2:B926,"Rural",Data!$O$2:$O$926,A48)</f>
        <v>2</v>
      </c>
      <c r="C48" s="1">
        <f>COUNTIFS(Data!B$2:B$926,"Urban",Data!$O$2:$O$926,A48)</f>
        <v>17</v>
      </c>
      <c r="D48" s="1">
        <f t="shared" si="5"/>
        <v>19</v>
      </c>
    </row>
    <row r="49" spans="1:4" x14ac:dyDescent="0.25">
      <c r="A49" s="5" t="s">
        <v>175</v>
      </c>
      <c r="B49" s="1">
        <f>COUNTIFS(Data!B2:B926,"Rural",Data!$O$2:$O$926,A49)</f>
        <v>3</v>
      </c>
      <c r="C49" s="1">
        <f>COUNTIFS(Data!B$2:B$926,"Urban",Data!$O$2:$O$926,A49)</f>
        <v>73</v>
      </c>
      <c r="D49" s="1">
        <f t="shared" si="5"/>
        <v>76</v>
      </c>
    </row>
    <row r="50" spans="1:4" x14ac:dyDescent="0.25">
      <c r="A50" s="5" t="s">
        <v>1833</v>
      </c>
      <c r="B50" s="1">
        <f>COUNTIFS(Data!B2:B926,"Rural",Data!$O$2:$O$926,A50)</f>
        <v>92</v>
      </c>
      <c r="C50" s="1">
        <f>COUNTIFS(Data!B$2:B$926,"Urban",Data!$O$2:$O$926,A50)</f>
        <v>0</v>
      </c>
      <c r="D50" s="1">
        <f t="shared" si="5"/>
        <v>92</v>
      </c>
    </row>
    <row r="51" spans="1:4" x14ac:dyDescent="0.25">
      <c r="A51" s="1" t="s">
        <v>79</v>
      </c>
      <c r="B51" s="1">
        <f>COUNTIFS(Data!B2:B926,"Rural",Data!$O$2:$O$926,A51)</f>
        <v>0</v>
      </c>
      <c r="C51" s="1">
        <f>COUNTIFS(Data!B$2:B$926,"Urban",Data!$O$2:$O$926,A51)</f>
        <v>24</v>
      </c>
      <c r="D51" s="1">
        <f t="shared" si="5"/>
        <v>24</v>
      </c>
    </row>
    <row r="52" spans="1:4" x14ac:dyDescent="0.25">
      <c r="A52" s="5" t="s">
        <v>557</v>
      </c>
      <c r="B52" s="1">
        <f>COUNTIFS(Data!B2:B926,"Rural",Data!$O$2:$O$926,A52)</f>
        <v>0</v>
      </c>
      <c r="C52" s="1">
        <f>COUNTIFS(Data!B$2:B$926,"Urban",Data!$O$2:$O$926,A52)</f>
        <v>1</v>
      </c>
      <c r="D52" s="1">
        <f t="shared" si="5"/>
        <v>1</v>
      </c>
    </row>
    <row r="53" spans="1:4" x14ac:dyDescent="0.25">
      <c r="A53" s="5" t="s">
        <v>45</v>
      </c>
      <c r="B53" s="1">
        <f>COUNTIFS(Data!B2:B926,"Rural",Data!$O$2:$O$926,A53)</f>
        <v>2</v>
      </c>
      <c r="C53" s="1">
        <f>COUNTIFS(Data!B$2:B$926,"Urban",Data!$O$2:$O$926,A53)</f>
        <v>45</v>
      </c>
      <c r="D53" s="1">
        <f t="shared" si="5"/>
        <v>47</v>
      </c>
    </row>
    <row r="54" spans="1:4" x14ac:dyDescent="0.25">
      <c r="A54" s="1"/>
      <c r="B54" s="1"/>
      <c r="C54" s="1"/>
      <c r="D54" s="1"/>
    </row>
    <row r="55" spans="1:4" x14ac:dyDescent="0.25">
      <c r="A55" s="12" t="s">
        <v>479</v>
      </c>
      <c r="B55" s="12"/>
      <c r="C55" s="14"/>
      <c r="D55" s="14"/>
    </row>
    <row r="56" spans="1:4" x14ac:dyDescent="0.25">
      <c r="A56" s="1" t="s">
        <v>613</v>
      </c>
      <c r="B56" s="1">
        <f>COUNTIFS(Data!AL:AL,"&lt;20",Data!B:B,"Rural")</f>
        <v>0</v>
      </c>
      <c r="C56" s="1">
        <f>COUNTIFS(Data!AL:AL,"&lt;20",Data!B:B,"Urban")</f>
        <v>7</v>
      </c>
      <c r="D56" s="1">
        <f t="shared" ref="D56:D61" si="6">B56+C56</f>
        <v>7</v>
      </c>
    </row>
    <row r="57" spans="1:4" x14ac:dyDescent="0.25">
      <c r="A57" s="1" t="s">
        <v>1643</v>
      </c>
      <c r="B57" s="1">
        <f>COUNTIFS(Data!B:B,"Rural",Data!AL:AL,"&gt;=20",Data!AL:AL,"&lt;30")</f>
        <v>4</v>
      </c>
      <c r="C57" s="1">
        <f>COUNTIFS(Data!B:B,"Urban",Data!AL:AL,"&gt;=20",Data!AL:AL,"&lt;30")</f>
        <v>63</v>
      </c>
      <c r="D57" s="1">
        <f t="shared" si="6"/>
        <v>67</v>
      </c>
    </row>
    <row r="58" spans="1:4" x14ac:dyDescent="0.25">
      <c r="A58" s="6" t="s">
        <v>1644</v>
      </c>
      <c r="B58" s="1">
        <f>COUNTIFS(Data!B:B,"Rural",Data!AL:AL,"&gt;=30",Data!AL:AL,"&lt;40")</f>
        <v>58</v>
      </c>
      <c r="C58" s="1">
        <f>COUNTIFS(Data!B:B,"Urban",Data!AL:AL,"&gt;=30",Data!AL:AL,"&lt;40")</f>
        <v>47</v>
      </c>
      <c r="D58" s="1">
        <f t="shared" si="6"/>
        <v>105</v>
      </c>
    </row>
    <row r="59" spans="1:4" x14ac:dyDescent="0.25">
      <c r="A59" s="5" t="s">
        <v>1645</v>
      </c>
      <c r="B59" s="1">
        <f>COUNTIFS(Data!B:B,"Rural",Data!AL:AL,"&gt;=40",Data!AL:AL,"&lt;50")</f>
        <v>35</v>
      </c>
      <c r="C59" s="1">
        <f>COUNTIFS(Data!B:B,"Urban",Data!AL:AL,"&gt;=40",Data!AL:AL,"&lt;50")</f>
        <v>41</v>
      </c>
      <c r="D59" s="1">
        <f t="shared" si="6"/>
        <v>76</v>
      </c>
    </row>
    <row r="60" spans="1:4" x14ac:dyDescent="0.25">
      <c r="A60" s="5" t="s">
        <v>1646</v>
      </c>
      <c r="B60" s="1">
        <f>COUNTIFS(Data!B:B,"Rural",Data!AL:AL,"&gt;=50",Data!AL:AL,"&lt;60")</f>
        <v>2</v>
      </c>
      <c r="C60" s="1">
        <f>COUNTIFS(Data!B:B,"Urban",Data!AL:AL,"&gt;=50",Data!AL:AL,"&lt;60")</f>
        <v>9</v>
      </c>
      <c r="D60" s="1">
        <f t="shared" si="6"/>
        <v>11</v>
      </c>
    </row>
    <row r="61" spans="1:4" x14ac:dyDescent="0.25">
      <c r="A61" s="5" t="s">
        <v>475</v>
      </c>
      <c r="B61" s="1">
        <f>COUNTIFS(Data!B:B,"Rural",Data!AL:AL,"&gt;=60")</f>
        <v>0</v>
      </c>
      <c r="C61" s="1">
        <f>COUNTIFS(Data!B:B,"Urban",Data!AL:AL,"&gt;=60",Data!AL:AL,"&lt;100")</f>
        <v>2</v>
      </c>
      <c r="D61" s="1">
        <f t="shared" si="6"/>
        <v>2</v>
      </c>
    </row>
    <row r="62" spans="1:4" x14ac:dyDescent="0.25">
      <c r="A62" s="1"/>
      <c r="B62" s="1"/>
      <c r="C62" s="1"/>
      <c r="D62" s="1"/>
    </row>
    <row r="63" spans="1:4" x14ac:dyDescent="0.25">
      <c r="A63" s="12" t="s">
        <v>727</v>
      </c>
      <c r="B63" s="12"/>
      <c r="C63" s="14"/>
      <c r="D63" s="14"/>
    </row>
    <row r="64" spans="1:4" x14ac:dyDescent="0.25">
      <c r="A64" s="1" t="s">
        <v>42</v>
      </c>
      <c r="B64" s="1">
        <f>COUNTIFS(Data!B2:B926,"Rural",Data!$P$2:$P$926,A64)</f>
        <v>0</v>
      </c>
      <c r="C64" s="1">
        <f>COUNTIFS(Data!B2:B926,"Urban",Data!$P$2:$P$926,A64)</f>
        <v>95</v>
      </c>
      <c r="D64" s="1">
        <f t="shared" ref="D64:D66" si="7">B64+C64</f>
        <v>95</v>
      </c>
    </row>
    <row r="65" spans="1:4" x14ac:dyDescent="0.25">
      <c r="A65" s="1" t="s">
        <v>14</v>
      </c>
      <c r="B65" s="1">
        <f>COUNTIFS(Data!B2:B926,"Rural",Data!$P$2:$P$926,A65)</f>
        <v>98</v>
      </c>
      <c r="C65" s="1">
        <f>COUNTIFS(Data!B2:B926,"Urban",Data!$P$2:$P$926,A65)</f>
        <v>64</v>
      </c>
      <c r="D65" s="1">
        <f t="shared" si="7"/>
        <v>162</v>
      </c>
    </row>
    <row r="66" spans="1:4" x14ac:dyDescent="0.25">
      <c r="A66" s="5" t="s">
        <v>60</v>
      </c>
      <c r="B66" s="1">
        <f>COUNTIFS(Data!B2:B926,"Rural",Data!$P$2:$P$926,A66)</f>
        <v>1</v>
      </c>
      <c r="C66" s="1">
        <f>COUNTIFS(Data!B2:B926,"Urban",Data!$P$2:$P$926,A66)</f>
        <v>10</v>
      </c>
      <c r="D66" s="1">
        <f t="shared" si="7"/>
        <v>11</v>
      </c>
    </row>
    <row r="67" spans="1:4" x14ac:dyDescent="0.25">
      <c r="A67" s="1"/>
      <c r="B67" s="1"/>
      <c r="C67" s="1"/>
      <c r="D67" s="1"/>
    </row>
    <row r="68" spans="1:4" x14ac:dyDescent="0.25">
      <c r="A68" s="12" t="s">
        <v>728</v>
      </c>
      <c r="B68" s="12"/>
      <c r="C68" s="14"/>
      <c r="D68" s="14"/>
    </row>
    <row r="69" spans="1:4" x14ac:dyDescent="0.25">
      <c r="A69" s="1" t="s">
        <v>729</v>
      </c>
      <c r="B69" s="1">
        <f>COUNTIFS(Data!B2:B926,"Rural",Data!K2:K926,"Yes")</f>
        <v>90</v>
      </c>
      <c r="C69" s="1">
        <f>COUNTIFS(Data!B2:B926,"Urban",Data!K2:K926,"Yes")</f>
        <v>155</v>
      </c>
      <c r="D69" s="1">
        <f t="shared" ref="D69:D70" si="8">B69+C69</f>
        <v>245</v>
      </c>
    </row>
    <row r="70" spans="1:4" x14ac:dyDescent="0.25">
      <c r="A70" s="1" t="s">
        <v>730</v>
      </c>
      <c r="B70" s="1">
        <f>COUNTIFS(Data!B2:B926,"Rural",Data!K2:K926,"No")</f>
        <v>9</v>
      </c>
      <c r="C70" s="1">
        <f>COUNTIFS(Data!B2:B926,"Urban",Data!K2:K926,"No")</f>
        <v>14</v>
      </c>
      <c r="D70" s="1">
        <f t="shared" si="8"/>
        <v>23</v>
      </c>
    </row>
  </sheetData>
  <mergeCells count="10">
    <mergeCell ref="A41:D41"/>
    <mergeCell ref="A55:D55"/>
    <mergeCell ref="A63:D63"/>
    <mergeCell ref="A68:D68"/>
    <mergeCell ref="A2:D2"/>
    <mergeCell ref="A6:D6"/>
    <mergeCell ref="A18:D18"/>
    <mergeCell ref="A25:D25"/>
    <mergeCell ref="A31:D31"/>
    <mergeCell ref="A37:D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</vt:lpstr>
      <vt:lpstr>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prawa</dc:creator>
  <cp:lastModifiedBy>Prawaal</cp:lastModifiedBy>
  <dcterms:created xsi:type="dcterms:W3CDTF">2015-06-05T18:17:20Z</dcterms:created>
  <dcterms:modified xsi:type="dcterms:W3CDTF">2020-08-29T09:00:17Z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Prawaal_Sharma@ad.infosys.com</vt:lpwstr>
  </property>
  <property fmtid="{D5CDD505-2E9C-101B-9397-08002B2CF9AE}" pid="5" name="MSIP_Label_be4b3411-284d-4d31-bd4f-bc13ef7f1fd6_SetDate">
    <vt:lpwstr>2020-08-05T08:37:02.6516878Z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4a3c922b-575e-415c-bb3a-7bd8959d1b3b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Prawaal_Sharma@ad.infosys.com</vt:lpwstr>
  </property>
  <property fmtid="{D5CDD505-2E9C-101B-9397-08002B2CF9AE}" pid="13" name="MSIP_Label_a0819fa7-4367-4500-ba88-dd630d977609_SetDate">
    <vt:lpwstr>2020-08-05T08:37:02.6516878Z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4a3c922b-575e-415c-bb3a-7bd8959d1b3b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