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it\gridpath\db\csvs_mh\project\opchar\hydro_opchar\"/>
    </mc:Choice>
  </mc:AlternateContent>
  <bookViews>
    <workbookView xWindow="3720" yWindow="0" windowWidth="18250" windowHeight="7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U9" i="1" l="1"/>
  <c r="T9" i="1"/>
  <c r="S9" i="1"/>
  <c r="R9" i="1"/>
  <c r="U8" i="1"/>
  <c r="T8" i="1"/>
  <c r="S8" i="1"/>
  <c r="R8" i="1"/>
  <c r="V8" i="1" s="1"/>
  <c r="R3" i="1"/>
  <c r="S3" i="1"/>
  <c r="T3" i="1"/>
  <c r="U3" i="1"/>
  <c r="R4" i="1"/>
  <c r="V4" i="1" s="1"/>
  <c r="S4" i="1"/>
  <c r="O4" i="1" s="1"/>
  <c r="O13" i="1" s="1"/>
  <c r="T4" i="1"/>
  <c r="P4" i="1" s="1"/>
  <c r="P13" i="1" s="1"/>
  <c r="U4" i="1"/>
  <c r="Q4" i="1" s="1"/>
  <c r="Q13" i="1" s="1"/>
  <c r="R5" i="1"/>
  <c r="S5" i="1"/>
  <c r="T5" i="1"/>
  <c r="U5" i="1"/>
  <c r="S2" i="1"/>
  <c r="T2" i="1"/>
  <c r="U2" i="1"/>
  <c r="R2" i="1"/>
  <c r="V2" i="1" s="1"/>
  <c r="V9" i="1" l="1"/>
  <c r="O9" i="1" s="1"/>
  <c r="O18" i="1" s="1"/>
  <c r="P8" i="1"/>
  <c r="P17" i="1" s="1"/>
  <c r="Q2" i="1"/>
  <c r="Q11" i="1" s="1"/>
  <c r="P2" i="1"/>
  <c r="P11" i="1" s="1"/>
  <c r="O8" i="1"/>
  <c r="O17" i="1" s="1"/>
  <c r="P5" i="1"/>
  <c r="P14" i="1" s="1"/>
  <c r="O3" i="1"/>
  <c r="O12" i="1" s="1"/>
  <c r="O2" i="1"/>
  <c r="O11" i="1" s="1"/>
  <c r="Q8" i="1"/>
  <c r="Q17" i="1" s="1"/>
  <c r="Q3" i="1"/>
  <c r="Q12" i="1" s="1"/>
  <c r="P3" i="1"/>
  <c r="P12" i="1" s="1"/>
  <c r="N5" i="1"/>
  <c r="N14" i="1" s="1"/>
  <c r="N3" i="1"/>
  <c r="N12" i="1" s="1"/>
  <c r="Q9" i="1"/>
  <c r="Q18" i="1" s="1"/>
  <c r="N2" i="1"/>
  <c r="N11" i="1" s="1"/>
  <c r="N8" i="1"/>
  <c r="N17" i="1" s="1"/>
  <c r="V5" i="1"/>
  <c r="Q5" i="1" s="1"/>
  <c r="Q14" i="1" s="1"/>
  <c r="N4" i="1"/>
  <c r="N13" i="1" s="1"/>
  <c r="N9" i="1"/>
  <c r="N18" i="1" s="1"/>
  <c r="V3" i="1"/>
  <c r="M18" i="1"/>
  <c r="L18" i="1"/>
  <c r="K18" i="1"/>
  <c r="J18" i="1"/>
  <c r="I18" i="1"/>
  <c r="H18" i="1"/>
  <c r="G18" i="1"/>
  <c r="F18" i="1"/>
  <c r="M17" i="1"/>
  <c r="L17" i="1"/>
  <c r="K17" i="1"/>
  <c r="J17" i="1"/>
  <c r="I17" i="1"/>
  <c r="H17" i="1"/>
  <c r="G17" i="1"/>
  <c r="S17" i="1" s="1"/>
  <c r="F17" i="1"/>
  <c r="R17" i="1" s="1"/>
  <c r="M14" i="1"/>
  <c r="L14" i="1"/>
  <c r="K14" i="1"/>
  <c r="J14" i="1"/>
  <c r="I14" i="1"/>
  <c r="H14" i="1"/>
  <c r="G14" i="1"/>
  <c r="S14" i="1" s="1"/>
  <c r="F14" i="1"/>
  <c r="R14" i="1" s="1"/>
  <c r="M13" i="1"/>
  <c r="L13" i="1"/>
  <c r="K13" i="1"/>
  <c r="J13" i="1"/>
  <c r="I13" i="1"/>
  <c r="H13" i="1"/>
  <c r="G13" i="1"/>
  <c r="S13" i="1" s="1"/>
  <c r="F13" i="1"/>
  <c r="R13" i="1" s="1"/>
  <c r="M12" i="1"/>
  <c r="L12" i="1"/>
  <c r="K12" i="1"/>
  <c r="J12" i="1"/>
  <c r="I12" i="1"/>
  <c r="H12" i="1"/>
  <c r="G12" i="1"/>
  <c r="S12" i="1" s="1"/>
  <c r="R12" i="1"/>
  <c r="M11" i="1"/>
  <c r="L11" i="1"/>
  <c r="K11" i="1"/>
  <c r="J11" i="1"/>
  <c r="I11" i="1"/>
  <c r="H11" i="1"/>
  <c r="G11" i="1"/>
  <c r="S11" i="1" s="1"/>
  <c r="R11" i="1"/>
  <c r="P9" i="1" l="1"/>
  <c r="P18" i="1" s="1"/>
  <c r="R18" i="1"/>
  <c r="S18" i="1"/>
  <c r="V14" i="1"/>
  <c r="O5" i="1"/>
  <c r="O14" i="1" s="1"/>
  <c r="T13" i="1"/>
  <c r="V13" i="1" s="1"/>
  <c r="T18" i="1"/>
  <c r="U13" i="1"/>
  <c r="U14" i="1"/>
  <c r="U17" i="1"/>
  <c r="U18" i="1"/>
  <c r="T12" i="1"/>
  <c r="V12" i="1" s="1"/>
  <c r="T17" i="1"/>
  <c r="V17" i="1" s="1"/>
  <c r="U11" i="1"/>
  <c r="T11" i="1"/>
  <c r="V11" i="1" s="1"/>
  <c r="T14" i="1"/>
  <c r="U12" i="1"/>
  <c r="E15" i="1"/>
  <c r="E16" i="1"/>
  <c r="E17" i="1"/>
  <c r="E18" i="1"/>
  <c r="E14" i="1"/>
  <c r="E13" i="1"/>
  <c r="E12" i="1"/>
  <c r="E11" i="1"/>
  <c r="V18" i="1" l="1"/>
</calcChain>
</file>

<file path=xl/sharedStrings.xml><?xml version="1.0" encoding="utf-8"?>
<sst xmlns="http://schemas.openxmlformats.org/spreadsheetml/2006/main" count="84" uniqueCount="61">
  <si>
    <t>Capacity</t>
  </si>
  <si>
    <t>Koyna Stage 1</t>
  </si>
  <si>
    <t>Project</t>
  </si>
  <si>
    <t>Koyna Stage 2</t>
  </si>
  <si>
    <t>Koyna Stage 3</t>
  </si>
  <si>
    <t>Koyna Stage 4</t>
  </si>
  <si>
    <t>Max Energy Year</t>
  </si>
  <si>
    <t>GWh</t>
  </si>
  <si>
    <t>Max Energy Month 7-9</t>
  </si>
  <si>
    <t>Max Energy Month 10-12</t>
  </si>
  <si>
    <t>Max Energy Month 1-3</t>
  </si>
  <si>
    <t>Max Energy Month 4-6</t>
  </si>
  <si>
    <t>Min Energy Month 4-6</t>
  </si>
  <si>
    <t>Min Energy Month 7-9</t>
  </si>
  <si>
    <t>Min Energy Month 10-12</t>
  </si>
  <si>
    <t>Min Energy Month 1-3</t>
  </si>
  <si>
    <t>Num Units</t>
  </si>
  <si>
    <t>Unit</t>
  </si>
  <si>
    <t>%</t>
  </si>
  <si>
    <t>Dodson I</t>
  </si>
  <si>
    <t>Dodson II</t>
  </si>
  <si>
    <t>Pench</t>
  </si>
  <si>
    <t>Sardar Sarovar CHPH</t>
  </si>
  <si>
    <t>Koyna 1</t>
  </si>
  <si>
    <t>Koyna 2</t>
  </si>
  <si>
    <t>Koyna 3</t>
  </si>
  <si>
    <t>Koyna 4</t>
  </si>
  <si>
    <t>SSP</t>
  </si>
  <si>
    <t>max M1</t>
  </si>
  <si>
    <t>max M2</t>
  </si>
  <si>
    <t>max M3</t>
  </si>
  <si>
    <t>max M4</t>
  </si>
  <si>
    <t>max M5</t>
  </si>
  <si>
    <t>max M6</t>
  </si>
  <si>
    <t>max M7</t>
  </si>
  <si>
    <t>max M8</t>
  </si>
  <si>
    <t>max M9</t>
  </si>
  <si>
    <t>max M10</t>
  </si>
  <si>
    <t>max M11</t>
  </si>
  <si>
    <t>max M12</t>
  </si>
  <si>
    <t>min M1</t>
  </si>
  <si>
    <t>min M2</t>
  </si>
  <si>
    <t>min M3</t>
  </si>
  <si>
    <t>min M4</t>
  </si>
  <si>
    <t>min M5</t>
  </si>
  <si>
    <t>min M6</t>
  </si>
  <si>
    <t>min M7</t>
  </si>
  <si>
    <t>min M8</t>
  </si>
  <si>
    <t>min M9</t>
  </si>
  <si>
    <t>min M10</t>
  </si>
  <si>
    <t>min M11</t>
  </si>
  <si>
    <t>min M12</t>
  </si>
  <si>
    <t>Average Energy Month 4-6</t>
  </si>
  <si>
    <t>Average Energy Month 7-10</t>
  </si>
  <si>
    <t>Average Energy Month 10-12</t>
  </si>
  <si>
    <t>Average Energy Month 1-3</t>
  </si>
  <si>
    <t>Min-Max Avg Energy Month 4-6</t>
  </si>
  <si>
    <t>Min-Max Avg Energy Month 7-10</t>
  </si>
  <si>
    <t>Min-Max Avg Energy Month 10-12</t>
  </si>
  <si>
    <t>Min-Max Avg Energy Month 1-3</t>
  </si>
  <si>
    <t>Yearly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</si>
</sst>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9" fontId="0" fillId="0" borderId="0" xfId="1" applyFont="1"/>
    <xf numFmtId="0" fontId="0" fillId="0" borderId="0" xfId="1" applyNumberFormat="1" applyFont="1"/>
    <xf numFmtId="9" fontId="0" fillId="0" borderId="0" xfId="0" applyNumberFormat="1"/>
    <xf numFmtId="2" fontId="0" fillId="0" borderId="0" xfId="0" applyNumberFormat="1" applyAlignment="1">
      <alignment vertical="center" wrapText="1"/>
    </xf>
    <xf numFmtId="9" fontId="0" fillId="2" borderId="0" xfId="1" applyFont="1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abSelected="1" workbookViewId="0">
      <selection activeCell="A18" sqref="A18"/>
    </sheetView>
  </sheetViews>
  <sheetFormatPr defaultRowHeight="14.5" x14ac:dyDescent="0.35"/>
  <cols>
    <col min="1" max="1" width="12.26953125" bestFit="1" customWidth="1"/>
    <col min="5" max="5" width="14.81640625" bestFit="1" customWidth="1"/>
    <col min="14" max="14" width="9.54296875" bestFit="1" customWidth="1"/>
    <col min="18" max="18" width="10.08984375" customWidth="1"/>
    <col min="19" max="19" width="10.81640625" customWidth="1"/>
    <col min="20" max="20" width="11.54296875" customWidth="1"/>
    <col min="21" max="21" width="10.7265625" customWidth="1"/>
  </cols>
  <sheetData>
    <row r="1" spans="1:22" ht="58" x14ac:dyDescent="0.35">
      <c r="A1" t="s">
        <v>2</v>
      </c>
      <c r="B1" t="s">
        <v>0</v>
      </c>
      <c r="C1" t="s">
        <v>16</v>
      </c>
      <c r="D1" t="s">
        <v>17</v>
      </c>
      <c r="E1" t="s">
        <v>6</v>
      </c>
      <c r="F1" s="2" t="s">
        <v>11</v>
      </c>
      <c r="G1" s="2" t="s">
        <v>8</v>
      </c>
      <c r="H1" s="2" t="s">
        <v>9</v>
      </c>
      <c r="I1" s="2" t="s">
        <v>10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60</v>
      </c>
    </row>
    <row r="2" spans="1:22" x14ac:dyDescent="0.35">
      <c r="A2" t="s">
        <v>1</v>
      </c>
      <c r="B2">
        <v>70</v>
      </c>
      <c r="C2">
        <v>4</v>
      </c>
      <c r="D2" t="s">
        <v>7</v>
      </c>
      <c r="E2" s="1">
        <v>579.25478320000002</v>
      </c>
      <c r="F2" s="1">
        <v>80.08</v>
      </c>
      <c r="G2" s="1">
        <v>69.430000000000007</v>
      </c>
      <c r="H2" s="1">
        <v>68.930000000000007</v>
      </c>
      <c r="I2" s="1">
        <v>67.08</v>
      </c>
      <c r="J2" s="1">
        <v>21.12</v>
      </c>
      <c r="K2" s="1">
        <v>24.39</v>
      </c>
      <c r="L2" s="1">
        <v>30.24</v>
      </c>
      <c r="M2" s="1">
        <v>29.26</v>
      </c>
      <c r="N2" s="6">
        <f>R2*$E2/$V2</f>
        <v>50.035066926006543</v>
      </c>
      <c r="O2" s="6">
        <f t="shared" ref="O2:Q2" si="0">S2*$E2/$V2</f>
        <v>46.386264614604094</v>
      </c>
      <c r="P2" s="6">
        <f t="shared" si="0"/>
        <v>49.031399081542183</v>
      </c>
      <c r="Q2" s="6">
        <f t="shared" si="0"/>
        <v>47.632197111180538</v>
      </c>
      <c r="R2">
        <f>AVERAGE(F2,J2)</f>
        <v>50.6</v>
      </c>
      <c r="S2">
        <f t="shared" ref="S2:U2" si="1">AVERAGE(G2,K2)</f>
        <v>46.910000000000004</v>
      </c>
      <c r="T2">
        <f t="shared" si="1"/>
        <v>49.585000000000001</v>
      </c>
      <c r="U2">
        <f t="shared" si="1"/>
        <v>48.17</v>
      </c>
      <c r="V2">
        <f>SUM(R2:U2)*3</f>
        <v>585.79499999999996</v>
      </c>
    </row>
    <row r="3" spans="1:22" x14ac:dyDescent="0.35">
      <c r="A3" t="s">
        <v>3</v>
      </c>
      <c r="B3">
        <v>80</v>
      </c>
      <c r="C3">
        <v>4</v>
      </c>
      <c r="D3" t="s">
        <v>7</v>
      </c>
      <c r="E3" s="1">
        <v>662.00546680000002</v>
      </c>
      <c r="F3" s="1">
        <v>91.52</v>
      </c>
      <c r="G3" s="1">
        <v>79.349999999999994</v>
      </c>
      <c r="H3" s="1">
        <v>78.77</v>
      </c>
      <c r="I3" s="1">
        <v>76.67</v>
      </c>
      <c r="J3" s="1">
        <v>24.14</v>
      </c>
      <c r="K3" s="1">
        <v>27.88</v>
      </c>
      <c r="L3" s="1">
        <v>34.56</v>
      </c>
      <c r="M3" s="1">
        <v>33.44</v>
      </c>
      <c r="N3" s="6">
        <f t="shared" ref="N3:N5" si="2">R3*$E3/$V3</f>
        <v>57.183065064031844</v>
      </c>
      <c r="O3" s="6">
        <f t="shared" ref="O3:O5" si="3">S3*$E3/$V3</f>
        <v>53.015217593084337</v>
      </c>
      <c r="P3" s="6">
        <f t="shared" ref="P3:P5" si="4">T3*$E3/$V3</f>
        <v>56.031097732204124</v>
      </c>
      <c r="Q3" s="6">
        <f t="shared" ref="Q3:Q5" si="5">U3*$E3/$V3</f>
        <v>54.439108544013031</v>
      </c>
      <c r="R3">
        <f t="shared" ref="R3:R5" si="6">AVERAGE(F3,J3)</f>
        <v>57.83</v>
      </c>
      <c r="S3">
        <f t="shared" ref="S3:S5" si="7">AVERAGE(G3,K3)</f>
        <v>53.614999999999995</v>
      </c>
      <c r="T3">
        <f t="shared" ref="T3:T5" si="8">AVERAGE(H3,L3)</f>
        <v>56.664999999999999</v>
      </c>
      <c r="U3">
        <f t="shared" ref="U3:U5" si="9">AVERAGE(I3,M3)</f>
        <v>55.055</v>
      </c>
      <c r="V3">
        <f t="shared" ref="V3:V5" si="10">SUM(R3:U3)*3</f>
        <v>669.495</v>
      </c>
    </row>
    <row r="4" spans="1:22" x14ac:dyDescent="0.35">
      <c r="A4" t="s">
        <v>4</v>
      </c>
      <c r="B4">
        <v>80</v>
      </c>
      <c r="C4">
        <v>4</v>
      </c>
      <c r="D4" t="s">
        <v>7</v>
      </c>
      <c r="E4" s="1">
        <v>614.97500000000002</v>
      </c>
      <c r="F4" s="1">
        <v>106.37</v>
      </c>
      <c r="G4" s="1">
        <v>102.32</v>
      </c>
      <c r="H4" s="1">
        <v>78.83</v>
      </c>
      <c r="I4" s="1">
        <v>75.81</v>
      </c>
      <c r="J4" s="1">
        <v>14</v>
      </c>
      <c r="K4" s="1">
        <v>35.869999999999997</v>
      </c>
      <c r="L4" s="1">
        <v>19.670000000000002</v>
      </c>
      <c r="M4" s="1">
        <v>19.643999999999998</v>
      </c>
      <c r="N4" s="6">
        <f t="shared" si="2"/>
        <v>54.528361369298338</v>
      </c>
      <c r="O4" s="6">
        <f t="shared" si="3"/>
        <v>62.600932604663434</v>
      </c>
      <c r="P4" s="6">
        <f t="shared" si="4"/>
        <v>44.621114853168457</v>
      </c>
      <c r="Q4" s="6">
        <f t="shared" si="5"/>
        <v>43.241257839536466</v>
      </c>
      <c r="R4">
        <f t="shared" si="6"/>
        <v>60.185000000000002</v>
      </c>
      <c r="S4">
        <f t="shared" si="7"/>
        <v>69.094999999999999</v>
      </c>
      <c r="T4">
        <f t="shared" si="8"/>
        <v>49.25</v>
      </c>
      <c r="U4">
        <f t="shared" si="9"/>
        <v>47.727000000000004</v>
      </c>
      <c r="V4">
        <f t="shared" si="10"/>
        <v>678.77099999999996</v>
      </c>
    </row>
    <row r="5" spans="1:22" x14ac:dyDescent="0.35">
      <c r="A5" t="s">
        <v>5</v>
      </c>
      <c r="B5">
        <v>250</v>
      </c>
      <c r="C5">
        <v>4</v>
      </c>
      <c r="D5" t="s">
        <v>7</v>
      </c>
      <c r="E5" s="1">
        <v>1345.32575</v>
      </c>
      <c r="F5" s="1">
        <v>321.70999999999998</v>
      </c>
      <c r="G5" s="1">
        <v>287.12</v>
      </c>
      <c r="H5" s="1">
        <v>224.1</v>
      </c>
      <c r="I5" s="1">
        <v>209.32</v>
      </c>
      <c r="J5" s="1">
        <v>9.81</v>
      </c>
      <c r="K5" s="1">
        <v>3.71</v>
      </c>
      <c r="L5" s="1">
        <v>21.01</v>
      </c>
      <c r="M5" s="1">
        <v>17.170000000000002</v>
      </c>
      <c r="N5" s="6">
        <f t="shared" si="2"/>
        <v>135.89968848058263</v>
      </c>
      <c r="O5" s="6">
        <f t="shared" si="3"/>
        <v>119.219674230236</v>
      </c>
      <c r="P5" s="6">
        <f t="shared" si="4"/>
        <v>100.47771670932553</v>
      </c>
      <c r="Q5" s="6">
        <f t="shared" si="5"/>
        <v>92.844837246522559</v>
      </c>
      <c r="R5">
        <f t="shared" si="6"/>
        <v>165.76</v>
      </c>
      <c r="S5">
        <f t="shared" si="7"/>
        <v>145.41499999999999</v>
      </c>
      <c r="T5">
        <f t="shared" si="8"/>
        <v>122.55499999999999</v>
      </c>
      <c r="U5">
        <f t="shared" si="9"/>
        <v>113.245</v>
      </c>
      <c r="V5">
        <f t="shared" si="10"/>
        <v>1640.9249999999997</v>
      </c>
    </row>
    <row r="6" spans="1:22" x14ac:dyDescent="0.35">
      <c r="A6" t="s">
        <v>19</v>
      </c>
      <c r="B6">
        <v>12</v>
      </c>
      <c r="C6">
        <v>1</v>
      </c>
      <c r="D6" t="s">
        <v>7</v>
      </c>
      <c r="E6" s="1">
        <v>51.649920000000002</v>
      </c>
    </row>
    <row r="7" spans="1:22" x14ac:dyDescent="0.35">
      <c r="A7" t="s">
        <v>20</v>
      </c>
      <c r="B7">
        <v>34</v>
      </c>
      <c r="C7">
        <v>1</v>
      </c>
      <c r="D7" t="s">
        <v>7</v>
      </c>
      <c r="E7" s="1">
        <v>64.390233600000002</v>
      </c>
    </row>
    <row r="8" spans="1:22" x14ac:dyDescent="0.35">
      <c r="A8" t="s">
        <v>21</v>
      </c>
      <c r="B8">
        <v>53</v>
      </c>
      <c r="C8">
        <v>1</v>
      </c>
      <c r="D8" t="s">
        <v>7</v>
      </c>
      <c r="E8" s="1">
        <v>136.872288</v>
      </c>
      <c r="F8" s="1">
        <v>7</v>
      </c>
      <c r="G8" s="1">
        <v>25</v>
      </c>
      <c r="H8" s="1">
        <v>29</v>
      </c>
      <c r="I8" s="1">
        <v>16</v>
      </c>
      <c r="J8" s="1">
        <v>2</v>
      </c>
      <c r="K8" s="1">
        <v>2</v>
      </c>
      <c r="L8" s="1">
        <v>4</v>
      </c>
      <c r="M8" s="1">
        <v>3</v>
      </c>
      <c r="N8" s="6">
        <f t="shared" ref="N8:N9" si="11">R8*$E8/$V8</f>
        <v>4.6661007272727275</v>
      </c>
      <c r="O8" s="6">
        <f t="shared" ref="O8:O9" si="12">S8*$E8/$V8</f>
        <v>13.998302181818181</v>
      </c>
      <c r="P8" s="6">
        <f t="shared" ref="P8:P9" si="13">T8*$E8/$V8</f>
        <v>17.109036</v>
      </c>
      <c r="Q8" s="6">
        <f t="shared" ref="Q8:Q9" si="14">U8*$E8/$V8</f>
        <v>9.8506570909090918</v>
      </c>
      <c r="R8">
        <f t="shared" ref="R8:R9" si="15">AVERAGE(F8,J8)</f>
        <v>4.5</v>
      </c>
      <c r="S8">
        <f t="shared" ref="S8:S9" si="16">AVERAGE(G8,K8)</f>
        <v>13.5</v>
      </c>
      <c r="T8">
        <f t="shared" ref="T8:T9" si="17">AVERAGE(H8,L8)</f>
        <v>16.5</v>
      </c>
      <c r="U8">
        <f t="shared" ref="U8:U9" si="18">AVERAGE(I8,M8)</f>
        <v>9.5</v>
      </c>
      <c r="V8">
        <f t="shared" ref="V8:V9" si="19">SUM(R8:U8)*3</f>
        <v>132</v>
      </c>
    </row>
    <row r="9" spans="1:22" x14ac:dyDescent="0.35">
      <c r="A9" t="s">
        <v>22</v>
      </c>
      <c r="B9">
        <v>67.5</v>
      </c>
      <c r="C9">
        <v>1</v>
      </c>
      <c r="D9" t="s">
        <v>7</v>
      </c>
      <c r="E9" s="1">
        <v>187.11</v>
      </c>
      <c r="F9">
        <v>12.15</v>
      </c>
      <c r="G9">
        <v>35.909999999999997</v>
      </c>
      <c r="H9">
        <v>28.35</v>
      </c>
      <c r="I9">
        <v>24.57</v>
      </c>
      <c r="J9" s="1">
        <v>4.05</v>
      </c>
      <c r="K9" s="1">
        <v>4.8600000000000003</v>
      </c>
      <c r="L9" s="1">
        <v>13.23</v>
      </c>
      <c r="M9" s="1">
        <v>0</v>
      </c>
      <c r="N9" s="6">
        <f t="shared" si="11"/>
        <v>8.2065789473684205</v>
      </c>
      <c r="O9" s="6">
        <f t="shared" si="12"/>
        <v>20.653223684210523</v>
      </c>
      <c r="P9" s="6">
        <f t="shared" si="13"/>
        <v>21.063552631578947</v>
      </c>
      <c r="Q9" s="6">
        <f t="shared" si="14"/>
        <v>12.446644736842105</v>
      </c>
      <c r="R9">
        <f t="shared" si="15"/>
        <v>8.1</v>
      </c>
      <c r="S9">
        <f t="shared" si="16"/>
        <v>20.384999999999998</v>
      </c>
      <c r="T9">
        <f t="shared" si="17"/>
        <v>20.79</v>
      </c>
      <c r="U9">
        <f t="shared" si="18"/>
        <v>12.285</v>
      </c>
      <c r="V9">
        <f t="shared" si="19"/>
        <v>184.68</v>
      </c>
    </row>
    <row r="11" spans="1:22" x14ac:dyDescent="0.35">
      <c r="A11" t="s">
        <v>1</v>
      </c>
      <c r="B11">
        <v>70</v>
      </c>
      <c r="C11">
        <v>4</v>
      </c>
      <c r="D11" t="s">
        <v>18</v>
      </c>
      <c r="E11" s="8">
        <f>E2/($B2*$C2*8.76)</f>
        <v>0.23616062589693415</v>
      </c>
      <c r="F11" s="7">
        <f>F2*3/($B2*$C2*91*24)*1000</f>
        <v>0.39285714285714285</v>
      </c>
      <c r="G11" s="7">
        <f t="shared" ref="G11:H14" si="20">G2*3/($B2*$C2*92*24)*1000</f>
        <v>0.33690799689440998</v>
      </c>
      <c r="H11" s="7">
        <f t="shared" si="20"/>
        <v>0.33448175465838514</v>
      </c>
      <c r="I11" s="7">
        <f>I2*3/($B2*$C2*90*24)*1000</f>
        <v>0.33273809523809528</v>
      </c>
      <c r="J11" s="7">
        <f>J2*3/($B2*$C2*91*24)*1000</f>
        <v>0.10361067503924647</v>
      </c>
      <c r="K11" s="7">
        <f t="shared" ref="K11:L14" si="21">K2*3/($B2*$C2*92*24)*1000</f>
        <v>0.11835209627329193</v>
      </c>
      <c r="L11" s="7">
        <f t="shared" si="21"/>
        <v>0.14673913043478262</v>
      </c>
      <c r="M11" s="7">
        <f>M2*3/($B2*$C2*90*24)*1000</f>
        <v>0.14513888888888887</v>
      </c>
      <c r="N11" s="3">
        <f>N2*3/($B2*$C2*91*24)*1000</f>
        <v>0.24546245548472595</v>
      </c>
      <c r="O11" s="3">
        <f t="shared" ref="O11:P11" si="22">O2*3/($B2*$C2*92*24)*1000</f>
        <v>0.22508862875875435</v>
      </c>
      <c r="P11" s="3">
        <f t="shared" si="22"/>
        <v>0.23792410268605485</v>
      </c>
      <c r="Q11" s="3">
        <f>Q2*3/($B2*$C2*90*24)*1000</f>
        <v>0.2362708190038717</v>
      </c>
      <c r="R11" s="3">
        <f t="shared" ref="R11:R14" si="23">AVERAGE(F11,J11)</f>
        <v>0.24823390894819466</v>
      </c>
      <c r="S11" s="3">
        <f t="shared" ref="S11:S14" si="24">AVERAGE(G11,K11)</f>
        <v>0.22763004658385094</v>
      </c>
      <c r="T11" s="3">
        <f t="shared" ref="T11:T14" si="25">AVERAGE(H11,L11)</f>
        <v>0.24061044254658387</v>
      </c>
      <c r="U11" s="3">
        <f t="shared" ref="U11:U14" si="26">AVERAGE(I11,M11)</f>
        <v>0.23893849206349208</v>
      </c>
      <c r="V11" s="5">
        <f>AVERAGE(R11:U11)</f>
        <v>0.23885322253553037</v>
      </c>
    </row>
    <row r="12" spans="1:22" x14ac:dyDescent="0.35">
      <c r="A12" t="s">
        <v>3</v>
      </c>
      <c r="B12">
        <v>80</v>
      </c>
      <c r="C12">
        <v>4</v>
      </c>
      <c r="D12" t="s">
        <v>18</v>
      </c>
      <c r="E12" s="8">
        <f>E3/($B3*$C3*8.76)</f>
        <v>0.23616062599885848</v>
      </c>
      <c r="F12" s="7">
        <f>F3*3/($B3*$C3*91*24)*1000</f>
        <v>0.39285714285714285</v>
      </c>
      <c r="G12" s="7">
        <f t="shared" si="20"/>
        <v>0.3369140625</v>
      </c>
      <c r="H12" s="7">
        <f t="shared" si="20"/>
        <v>0.33445142663043481</v>
      </c>
      <c r="I12" s="7">
        <f>I3*3/($B3*$C3*90*24)*1000</f>
        <v>0.3327690972222222</v>
      </c>
      <c r="J12" s="7">
        <f>J3*3/($B3*$C3*91*24)*1000</f>
        <v>0.10362293956043955</v>
      </c>
      <c r="K12" s="7">
        <f t="shared" si="21"/>
        <v>0.11837635869565218</v>
      </c>
      <c r="L12" s="7">
        <f t="shared" si="21"/>
        <v>0.14673913043478262</v>
      </c>
      <c r="M12" s="7">
        <f>M3*3/($B3*$C3*90*24)*1000</f>
        <v>0.14513888888888887</v>
      </c>
      <c r="N12" s="3">
        <f>N3*3/($B3*$C3*91*24)*1000</f>
        <v>0.2454630196773345</v>
      </c>
      <c r="O12" s="3">
        <f t="shared" ref="O12:P12" si="27">O3*3/($B3*$C3*92*24)*1000</f>
        <v>0.22509858013368009</v>
      </c>
      <c r="P12" s="3">
        <f t="shared" si="27"/>
        <v>0.23790377773524168</v>
      </c>
      <c r="Q12" s="3">
        <f>Q3*3/($B3*$C3*90*24)*1000</f>
        <v>0.23628085305561211</v>
      </c>
      <c r="R12" s="3">
        <f t="shared" si="23"/>
        <v>0.2482400412087912</v>
      </c>
      <c r="S12" s="3">
        <f t="shared" si="24"/>
        <v>0.22764521059782608</v>
      </c>
      <c r="T12" s="3">
        <f t="shared" si="25"/>
        <v>0.2405952785326087</v>
      </c>
      <c r="U12" s="3">
        <f t="shared" si="26"/>
        <v>0.23895399305555554</v>
      </c>
      <c r="V12" s="5">
        <f t="shared" ref="V12:V14" si="28">AVERAGE(R12:U12)</f>
        <v>0.23885863084869538</v>
      </c>
    </row>
    <row r="13" spans="1:22" x14ac:dyDescent="0.35">
      <c r="A13" t="s">
        <v>4</v>
      </c>
      <c r="B13">
        <v>80</v>
      </c>
      <c r="C13">
        <v>4</v>
      </c>
      <c r="D13" t="s">
        <v>18</v>
      </c>
      <c r="E13" s="8">
        <f>E4/($B4*$C4*8.76)</f>
        <v>0.21938320490867583</v>
      </c>
      <c r="F13" s="7">
        <f>F4*3/($B4*$C4*91*24)*1000</f>
        <v>0.45660199175824179</v>
      </c>
      <c r="G13" s="7">
        <f t="shared" si="20"/>
        <v>0.4344429347826087</v>
      </c>
      <c r="H13" s="7">
        <f t="shared" si="20"/>
        <v>0.33470618206521741</v>
      </c>
      <c r="I13" s="7">
        <f>I4*3/($B4*$C4*90*24)*1000</f>
        <v>0.32903645833333334</v>
      </c>
      <c r="J13" s="7">
        <f>J4*3/($B4*$C4*91*24)*1000</f>
        <v>6.0096153846153848E-2</v>
      </c>
      <c r="K13" s="7">
        <f t="shared" si="21"/>
        <v>0.15230129076086954</v>
      </c>
      <c r="L13" s="7">
        <f t="shared" si="21"/>
        <v>8.3517323369565216E-2</v>
      </c>
      <c r="M13" s="7">
        <f>M4*3/($B4*$C4*90*24)*1000</f>
        <v>8.5260416666666658E-2</v>
      </c>
      <c r="N13" s="3">
        <f>N4*3/($B4*$C4*91*24)*1000</f>
        <v>0.23406748527343035</v>
      </c>
      <c r="O13" s="3">
        <f t="shared" ref="O13:P13" si="29">O4*3/($B4*$C4*92*24)*1000</f>
        <v>0.26579879672496365</v>
      </c>
      <c r="P13" s="3">
        <f t="shared" si="29"/>
        <v>0.18945785858172751</v>
      </c>
      <c r="Q13" s="3">
        <f>Q4*3/($B4*$C4*90*24)*1000</f>
        <v>0.18767907048409924</v>
      </c>
      <c r="R13" s="3">
        <f t="shared" si="23"/>
        <v>0.25834907280219782</v>
      </c>
      <c r="S13" s="3">
        <f t="shared" si="24"/>
        <v>0.29337211277173914</v>
      </c>
      <c r="T13" s="3">
        <f t="shared" si="25"/>
        <v>0.2091117527173913</v>
      </c>
      <c r="U13" s="3">
        <f t="shared" si="26"/>
        <v>0.2071484375</v>
      </c>
      <c r="V13" s="5">
        <f t="shared" si="28"/>
        <v>0.24199534394783209</v>
      </c>
    </row>
    <row r="14" spans="1:22" x14ac:dyDescent="0.35">
      <c r="A14" t="s">
        <v>5</v>
      </c>
      <c r="B14">
        <v>250</v>
      </c>
      <c r="C14">
        <v>4</v>
      </c>
      <c r="D14" t="s">
        <v>18</v>
      </c>
      <c r="E14" s="8">
        <f>E5/($B5*$C5*8.76)</f>
        <v>0.1535759988584475</v>
      </c>
      <c r="F14" s="7">
        <f>F5*3/($B5*$C5*91*24)*1000</f>
        <v>0.44190934065934062</v>
      </c>
      <c r="G14" s="7">
        <f t="shared" si="20"/>
        <v>0.39010869565217388</v>
      </c>
      <c r="H14" s="7">
        <f t="shared" si="20"/>
        <v>0.30448369565217392</v>
      </c>
      <c r="I14" s="7">
        <f>I5*3/($B5*$C5*90*24)*1000</f>
        <v>0.29072222222222222</v>
      </c>
      <c r="J14" s="7">
        <f>J5*3/($B5*$C5*91*24)*1000</f>
        <v>1.3475274725274726E-2</v>
      </c>
      <c r="K14" s="7">
        <f t="shared" si="21"/>
        <v>5.0407608695652167E-3</v>
      </c>
      <c r="L14" s="7">
        <f t="shared" si="21"/>
        <v>2.8546195652173912E-2</v>
      </c>
      <c r="M14" s="7">
        <f>M5*3/($B5*$C5*90*24)*1000</f>
        <v>2.3847222222222225E-2</v>
      </c>
      <c r="N14" s="3">
        <f>N5*3/($B5*$C5*91*24)*1000</f>
        <v>0.18667539626453655</v>
      </c>
      <c r="O14" s="3">
        <f t="shared" ref="O14:P14" si="30">O5*3/($B5*$C5*92*24)*1000</f>
        <v>0.16198325303021194</v>
      </c>
      <c r="P14" s="3">
        <f t="shared" si="30"/>
        <v>0.13651863683332272</v>
      </c>
      <c r="Q14" s="3">
        <f>Q5*3/($B5*$C5*90*24)*1000</f>
        <v>0.12895116284239244</v>
      </c>
      <c r="R14" s="3">
        <f t="shared" si="23"/>
        <v>0.22769230769230767</v>
      </c>
      <c r="S14" s="3">
        <f t="shared" si="24"/>
        <v>0.19757472826086955</v>
      </c>
      <c r="T14" s="3">
        <f t="shared" si="25"/>
        <v>0.16651494565217392</v>
      </c>
      <c r="U14" s="3">
        <f t="shared" si="26"/>
        <v>0.15728472222222223</v>
      </c>
      <c r="V14" s="5">
        <f t="shared" si="28"/>
        <v>0.18726667595689334</v>
      </c>
    </row>
    <row r="15" spans="1:22" x14ac:dyDescent="0.35">
      <c r="A15" t="s">
        <v>19</v>
      </c>
      <c r="B15">
        <v>12</v>
      </c>
      <c r="C15">
        <v>1</v>
      </c>
      <c r="D15" t="s">
        <v>18</v>
      </c>
      <c r="E15" s="8">
        <f t="shared" ref="E15:E18" si="31">E6/($B6*$C6*8.76)</f>
        <v>0.49134246575342466</v>
      </c>
      <c r="F15" s="3"/>
      <c r="G15" s="3"/>
      <c r="H15" s="3"/>
      <c r="I15" s="3"/>
      <c r="J15" s="3"/>
      <c r="K15" s="3"/>
      <c r="L15" s="3"/>
      <c r="M15" s="3"/>
    </row>
    <row r="16" spans="1:22" x14ac:dyDescent="0.35">
      <c r="A16" t="s">
        <v>20</v>
      </c>
      <c r="B16">
        <v>34</v>
      </c>
      <c r="C16">
        <v>1</v>
      </c>
      <c r="D16" t="s">
        <v>18</v>
      </c>
      <c r="E16" s="8">
        <f t="shared" si="31"/>
        <v>0.21619068493150687</v>
      </c>
      <c r="F16" s="3"/>
      <c r="G16" s="3"/>
      <c r="H16" s="3"/>
      <c r="I16" s="3"/>
      <c r="J16" s="3"/>
      <c r="K16" s="3"/>
      <c r="L16" s="3"/>
      <c r="M16" s="3"/>
    </row>
    <row r="17" spans="1:22" x14ac:dyDescent="0.35">
      <c r="A17" t="s">
        <v>21</v>
      </c>
      <c r="B17">
        <v>53</v>
      </c>
      <c r="C17">
        <v>1</v>
      </c>
      <c r="D17" t="s">
        <v>18</v>
      </c>
      <c r="E17" s="8">
        <f t="shared" si="31"/>
        <v>0.29480547945205482</v>
      </c>
      <c r="F17" s="8">
        <f>F8*3/($B8*$C8*91*24)*1000</f>
        <v>0.18142235123367198</v>
      </c>
      <c r="G17" s="8">
        <f>G8*3/($B8*$C8*92*24)*1000</f>
        <v>0.64089417555373263</v>
      </c>
      <c r="H17" s="8">
        <f>H8*3/($B8*$C8*92*24)*1000</f>
        <v>0.74343724364232977</v>
      </c>
      <c r="I17" s="8">
        <f>I8*3/($B8*$C8*90*24)*1000</f>
        <v>0.41928721174004191</v>
      </c>
      <c r="J17" s="8">
        <f>J8*3/($B8*$C8*91*24)*1000</f>
        <v>5.1834957495334857E-2</v>
      </c>
      <c r="K17" s="8">
        <f>K8*3/($B8*$C8*92*24)*1000</f>
        <v>5.1271534044298607E-2</v>
      </c>
      <c r="L17" s="8">
        <f>L8*3/($B8*$C8*92*24)*1000</f>
        <v>0.10254306808859721</v>
      </c>
      <c r="M17" s="8">
        <f>M8*3/($B8*$C8*90*24)*1000</f>
        <v>7.8616352201257858E-2</v>
      </c>
      <c r="N17" s="8">
        <f>N8*3/($B8*$C8*91*24)*1000</f>
        <v>0.12093356643356644</v>
      </c>
      <c r="O17" s="8">
        <f>O8*3/($B8*$C8*92*24)*1000</f>
        <v>0.35885721343873511</v>
      </c>
      <c r="P17" s="8">
        <f>P8*3/($B8*$C8*92*24)*1000</f>
        <v>0.43860326086956519</v>
      </c>
      <c r="Q17" s="8">
        <f>Q8*3/($B8*$C8*90*24)*1000</f>
        <v>0.25814090909090914</v>
      </c>
      <c r="R17" s="3">
        <f t="shared" ref="R17:R18" si="32">AVERAGE(F17,J17)</f>
        <v>0.11662865436450343</v>
      </c>
      <c r="S17" s="3">
        <f t="shared" ref="S17:S18" si="33">AVERAGE(G17,K17)</f>
        <v>0.34608285479901563</v>
      </c>
      <c r="T17" s="3">
        <f t="shared" ref="T17:T18" si="34">AVERAGE(H17,L17)</f>
        <v>0.42299015586546351</v>
      </c>
      <c r="U17" s="3">
        <f t="shared" ref="U17:U18" si="35">AVERAGE(I17,M17)</f>
        <v>0.24895178197064988</v>
      </c>
      <c r="V17" s="5">
        <f t="shared" ref="V17:V18" si="36">AVERAGE(R17:U17)</f>
        <v>0.28366336174990814</v>
      </c>
    </row>
    <row r="18" spans="1:22" x14ac:dyDescent="0.35">
      <c r="A18" t="s">
        <v>22</v>
      </c>
      <c r="B18">
        <v>67.5</v>
      </c>
      <c r="C18">
        <v>1</v>
      </c>
      <c r="D18" t="s">
        <v>18</v>
      </c>
      <c r="E18" s="8">
        <f t="shared" si="31"/>
        <v>0.31643835616438359</v>
      </c>
      <c r="F18" s="8">
        <f>F9*3/($B9*$C9*91*24)*1000</f>
        <v>0.24725274725274726</v>
      </c>
      <c r="G18" s="8">
        <f>G9*3/($B9*$C9*92*24)*1000</f>
        <v>0.72282608695652173</v>
      </c>
      <c r="H18" s="8">
        <f>H9*3/($B9*$C9*92*24)*1000</f>
        <v>0.57065217391304357</v>
      </c>
      <c r="I18" s="8">
        <f>I9*3/($B9*$C9*90*24)*1000</f>
        <v>0.50555555555555565</v>
      </c>
      <c r="J18" s="8">
        <f>J9*3/($B9*$C9*91*24)*1000</f>
        <v>8.2417582417582402E-2</v>
      </c>
      <c r="K18" s="8">
        <f>K9*3/($B9*$C9*92*24)*1000</f>
        <v>9.7826086956521757E-2</v>
      </c>
      <c r="L18" s="8">
        <f>L9*3/($B9*$C9*92*24)*1000</f>
        <v>0.26630434782608692</v>
      </c>
      <c r="M18" s="8">
        <f>M9*3/($B9*$C9*90*24)*1000</f>
        <v>0</v>
      </c>
      <c r="N18" s="8">
        <f>N9*3/($B9*$C9*91*24)*1000</f>
        <v>0.16700404858299595</v>
      </c>
      <c r="O18" s="8">
        <f>O9*3/($B9*$C9*92*24)*1000</f>
        <v>0.41572511441647592</v>
      </c>
      <c r="P18" s="8">
        <f>P9*3/($B9*$C9*92*24)*1000</f>
        <v>0.42398455377574373</v>
      </c>
      <c r="Q18" s="8">
        <f>Q9*3/($B9*$C9*90*24)*1000</f>
        <v>0.25610380116959069</v>
      </c>
      <c r="R18" s="3">
        <f t="shared" si="32"/>
        <v>0.16483516483516483</v>
      </c>
      <c r="S18" s="3">
        <f t="shared" si="33"/>
        <v>0.41032608695652173</v>
      </c>
      <c r="T18" s="3">
        <f t="shared" si="34"/>
        <v>0.41847826086956524</v>
      </c>
      <c r="U18" s="3">
        <f t="shared" si="35"/>
        <v>0.25277777777777782</v>
      </c>
      <c r="V18" s="5">
        <f t="shared" si="36"/>
        <v>0.3116043226097574</v>
      </c>
    </row>
    <row r="19" spans="1:22" x14ac:dyDescent="0.35">
      <c r="H19" s="4"/>
    </row>
    <row r="20" spans="1:22" x14ac:dyDescent="0.35">
      <c r="H20" s="4"/>
    </row>
    <row r="21" spans="1:22" x14ac:dyDescent="0.35">
      <c r="F21" t="s">
        <v>23</v>
      </c>
      <c r="G21" t="s">
        <v>24</v>
      </c>
      <c r="H21" t="s">
        <v>25</v>
      </c>
      <c r="I21" t="s">
        <v>26</v>
      </c>
      <c r="J21" t="s">
        <v>21</v>
      </c>
      <c r="K21" t="s">
        <v>27</v>
      </c>
    </row>
    <row r="22" spans="1:22" x14ac:dyDescent="0.35">
      <c r="E22" t="s">
        <v>28</v>
      </c>
      <c r="F22">
        <v>0.39285714285714285</v>
      </c>
      <c r="G22">
        <v>0.39285714285714285</v>
      </c>
      <c r="H22">
        <v>0.45660199175824179</v>
      </c>
      <c r="I22">
        <v>0.44190934065934062</v>
      </c>
      <c r="J22">
        <v>0.18142235123367198</v>
      </c>
      <c r="K22">
        <v>0.24725274725274726</v>
      </c>
      <c r="N22">
        <v>12.15</v>
      </c>
    </row>
    <row r="23" spans="1:22" x14ac:dyDescent="0.35">
      <c r="E23" t="s">
        <v>29</v>
      </c>
      <c r="F23">
        <v>0.39285714285714285</v>
      </c>
      <c r="G23">
        <v>0.39285714285714285</v>
      </c>
      <c r="H23">
        <v>0.45660199175824179</v>
      </c>
      <c r="I23">
        <v>0.44190934065934062</v>
      </c>
      <c r="J23">
        <v>0.18142235123367198</v>
      </c>
      <c r="K23">
        <v>0.24725274725274726</v>
      </c>
      <c r="M23" s="1">
        <v>4.05</v>
      </c>
      <c r="N23">
        <v>35.909999999999997</v>
      </c>
    </row>
    <row r="24" spans="1:22" x14ac:dyDescent="0.35">
      <c r="E24" t="s">
        <v>30</v>
      </c>
      <c r="F24">
        <v>0.39285714285714285</v>
      </c>
      <c r="G24">
        <v>0.39285714285714285</v>
      </c>
      <c r="H24">
        <v>0.45660199175824179</v>
      </c>
      <c r="I24">
        <v>0.44190934065934062</v>
      </c>
      <c r="J24">
        <v>0.18142235123367198</v>
      </c>
      <c r="K24">
        <v>0.24725274725274726</v>
      </c>
      <c r="M24" s="1">
        <v>4.8600000000000003</v>
      </c>
      <c r="N24">
        <v>28.35</v>
      </c>
    </row>
    <row r="25" spans="1:22" x14ac:dyDescent="0.35">
      <c r="E25" t="s">
        <v>31</v>
      </c>
      <c r="F25">
        <v>0.33690799689440998</v>
      </c>
      <c r="G25">
        <v>0.3369140625</v>
      </c>
      <c r="H25">
        <v>0.4344429347826087</v>
      </c>
      <c r="I25">
        <v>0.39010869565217388</v>
      </c>
      <c r="J25">
        <v>0.64089417555373263</v>
      </c>
      <c r="K25">
        <v>0.72282608695652173</v>
      </c>
      <c r="M25" s="1">
        <v>13.23</v>
      </c>
      <c r="N25">
        <v>24.57</v>
      </c>
    </row>
    <row r="26" spans="1:22" x14ac:dyDescent="0.35">
      <c r="E26" t="s">
        <v>32</v>
      </c>
      <c r="F26">
        <v>0.33690799689440998</v>
      </c>
      <c r="G26">
        <v>0.3369140625</v>
      </c>
      <c r="H26">
        <v>0.4344429347826087</v>
      </c>
      <c r="I26">
        <v>0.39010869565217388</v>
      </c>
      <c r="J26">
        <v>0.64089417555373263</v>
      </c>
      <c r="K26">
        <v>0.72282608695652173</v>
      </c>
      <c r="M26" s="1">
        <v>0</v>
      </c>
    </row>
    <row r="27" spans="1:22" x14ac:dyDescent="0.35">
      <c r="E27" t="s">
        <v>33</v>
      </c>
      <c r="F27">
        <v>0.33690799689440998</v>
      </c>
      <c r="G27">
        <v>0.3369140625</v>
      </c>
      <c r="H27">
        <v>0.4344429347826087</v>
      </c>
      <c r="I27">
        <v>0.39010869565217388</v>
      </c>
      <c r="J27">
        <v>0.64089417555373263</v>
      </c>
      <c r="K27">
        <v>0.72282608695652173</v>
      </c>
    </row>
    <row r="28" spans="1:22" x14ac:dyDescent="0.35">
      <c r="E28" t="s">
        <v>34</v>
      </c>
      <c r="F28">
        <v>0.33448175465838514</v>
      </c>
      <c r="G28">
        <v>0.33445142663043481</v>
      </c>
      <c r="H28">
        <v>0.33470618206521741</v>
      </c>
      <c r="I28">
        <v>0.30448369565217392</v>
      </c>
      <c r="J28">
        <v>0.74343724364232977</v>
      </c>
      <c r="K28">
        <v>0.57065217391304357</v>
      </c>
    </row>
    <row r="29" spans="1:22" x14ac:dyDescent="0.35">
      <c r="E29" t="s">
        <v>35</v>
      </c>
      <c r="F29">
        <v>0.33448175465838514</v>
      </c>
      <c r="G29">
        <v>0.33445142663043481</v>
      </c>
      <c r="H29">
        <v>0.33470618206521741</v>
      </c>
      <c r="I29">
        <v>0.30448369565217392</v>
      </c>
      <c r="J29">
        <v>0.74343724364232977</v>
      </c>
      <c r="K29">
        <v>0.57065217391304357</v>
      </c>
    </row>
    <row r="30" spans="1:22" x14ac:dyDescent="0.35">
      <c r="E30" t="s">
        <v>36</v>
      </c>
      <c r="F30">
        <v>0.33448175465838514</v>
      </c>
      <c r="G30">
        <v>0.33445142663043481</v>
      </c>
      <c r="H30">
        <v>0.33470618206521741</v>
      </c>
      <c r="I30">
        <v>0.30448369565217392</v>
      </c>
      <c r="J30">
        <v>0.74343724364232977</v>
      </c>
      <c r="K30">
        <v>0.57065217391304357</v>
      </c>
    </row>
    <row r="31" spans="1:22" x14ac:dyDescent="0.35">
      <c r="E31" t="s">
        <v>37</v>
      </c>
      <c r="F31">
        <v>0.33273809523809528</v>
      </c>
      <c r="G31">
        <v>0.3327690972222222</v>
      </c>
      <c r="H31">
        <v>0.32903645833333334</v>
      </c>
      <c r="I31">
        <v>0.29072222222222222</v>
      </c>
      <c r="J31">
        <v>0.41928721174004191</v>
      </c>
      <c r="K31">
        <v>0.50555555555555554</v>
      </c>
    </row>
    <row r="32" spans="1:22" x14ac:dyDescent="0.35">
      <c r="E32" t="s">
        <v>38</v>
      </c>
      <c r="F32">
        <v>0.33273809523809528</v>
      </c>
      <c r="G32">
        <v>0.3327690972222222</v>
      </c>
      <c r="H32">
        <v>0.32903645833333334</v>
      </c>
      <c r="I32">
        <v>0.29072222222222222</v>
      </c>
      <c r="J32">
        <v>0.41928721174004191</v>
      </c>
      <c r="K32">
        <v>0.50555555555555554</v>
      </c>
    </row>
    <row r="33" spans="5:11" x14ac:dyDescent="0.35">
      <c r="E33" t="s">
        <v>39</v>
      </c>
      <c r="F33">
        <v>0.33273809523809528</v>
      </c>
      <c r="G33">
        <v>0.3327690972222222</v>
      </c>
      <c r="H33">
        <v>0.32903645833333334</v>
      </c>
      <c r="I33">
        <v>0.29072222222222222</v>
      </c>
      <c r="J33">
        <v>0.41928721174004191</v>
      </c>
      <c r="K33">
        <v>0.50555555555555554</v>
      </c>
    </row>
    <row r="34" spans="5:11" x14ac:dyDescent="0.35">
      <c r="E34" t="s">
        <v>40</v>
      </c>
      <c r="F34">
        <v>0.10361067503924647</v>
      </c>
      <c r="G34">
        <v>0.10362293956043955</v>
      </c>
      <c r="H34">
        <v>6.0096153846153848E-2</v>
      </c>
      <c r="I34">
        <v>1.3475274725274726E-2</v>
      </c>
      <c r="J34">
        <v>5.1834957495334857E-2</v>
      </c>
      <c r="K34">
        <v>8.2417582417582416E-2</v>
      </c>
    </row>
    <row r="35" spans="5:11" x14ac:dyDescent="0.35">
      <c r="E35" t="s">
        <v>41</v>
      </c>
      <c r="F35">
        <v>0.10361067503924647</v>
      </c>
      <c r="G35">
        <v>0.10362293956043955</v>
      </c>
      <c r="H35">
        <v>6.0096153846153848E-2</v>
      </c>
      <c r="I35">
        <v>1.3475274725274726E-2</v>
      </c>
      <c r="J35">
        <v>5.1834957495334857E-2</v>
      </c>
      <c r="K35">
        <v>8.2417582417582416E-2</v>
      </c>
    </row>
    <row r="36" spans="5:11" x14ac:dyDescent="0.35">
      <c r="E36" t="s">
        <v>42</v>
      </c>
      <c r="F36">
        <v>0.10361067503924647</v>
      </c>
      <c r="G36">
        <v>0.10362293956043955</v>
      </c>
      <c r="H36">
        <v>6.0096153846153848E-2</v>
      </c>
      <c r="I36">
        <v>1.3475274725274726E-2</v>
      </c>
      <c r="J36">
        <v>5.1834957495334857E-2</v>
      </c>
      <c r="K36">
        <v>8.2417582417582416E-2</v>
      </c>
    </row>
    <row r="37" spans="5:11" x14ac:dyDescent="0.35">
      <c r="E37" t="s">
        <v>43</v>
      </c>
      <c r="F37">
        <v>0.11835209627329193</v>
      </c>
      <c r="G37">
        <v>0.11837635869565218</v>
      </c>
      <c r="H37">
        <v>0.15230129076086954</v>
      </c>
      <c r="I37">
        <v>5.0407608695652167E-3</v>
      </c>
      <c r="J37">
        <v>5.1271534044298607E-2</v>
      </c>
      <c r="K37">
        <v>9.7826086956521743E-2</v>
      </c>
    </row>
    <row r="38" spans="5:11" x14ac:dyDescent="0.35">
      <c r="E38" t="s">
        <v>44</v>
      </c>
      <c r="F38">
        <v>0.11835209627329193</v>
      </c>
      <c r="G38">
        <v>0.11837635869565218</v>
      </c>
      <c r="H38">
        <v>0.15230129076086954</v>
      </c>
      <c r="I38">
        <v>5.0407608695652167E-3</v>
      </c>
      <c r="J38">
        <v>5.1271534044298607E-2</v>
      </c>
      <c r="K38">
        <v>9.7826086956521743E-2</v>
      </c>
    </row>
    <row r="39" spans="5:11" x14ac:dyDescent="0.35">
      <c r="E39" t="s">
        <v>45</v>
      </c>
      <c r="F39">
        <v>0.11835209627329193</v>
      </c>
      <c r="G39">
        <v>0.11837635869565218</v>
      </c>
      <c r="H39">
        <v>0.15230129076086954</v>
      </c>
      <c r="I39">
        <v>5.0407608695652167E-3</v>
      </c>
      <c r="J39">
        <v>5.1271534044298607E-2</v>
      </c>
      <c r="K39">
        <v>9.7826086956521743E-2</v>
      </c>
    </row>
    <row r="40" spans="5:11" x14ac:dyDescent="0.35">
      <c r="E40" t="s">
        <v>46</v>
      </c>
      <c r="F40">
        <v>0.14673913043478262</v>
      </c>
      <c r="G40">
        <v>0.14673913043478262</v>
      </c>
      <c r="H40">
        <v>8.3517323369565216E-2</v>
      </c>
      <c r="I40">
        <v>2.8546195652173912E-2</v>
      </c>
      <c r="J40">
        <v>0.10254306808859721</v>
      </c>
      <c r="K40">
        <v>0.26630434782608697</v>
      </c>
    </row>
    <row r="41" spans="5:11" x14ac:dyDescent="0.35">
      <c r="E41" t="s">
        <v>47</v>
      </c>
      <c r="F41">
        <v>0.14673913043478262</v>
      </c>
      <c r="G41">
        <v>0.14673913043478262</v>
      </c>
      <c r="H41">
        <v>8.3517323369565216E-2</v>
      </c>
      <c r="I41">
        <v>2.8546195652173912E-2</v>
      </c>
      <c r="J41">
        <v>0.10254306808859721</v>
      </c>
      <c r="K41">
        <v>0.26630434782608697</v>
      </c>
    </row>
    <row r="42" spans="5:11" x14ac:dyDescent="0.35">
      <c r="E42" t="s">
        <v>48</v>
      </c>
      <c r="F42">
        <v>0.14673913043478262</v>
      </c>
      <c r="G42">
        <v>0.14673913043478262</v>
      </c>
      <c r="H42">
        <v>8.3517323369565216E-2</v>
      </c>
      <c r="I42">
        <v>2.8546195652173912E-2</v>
      </c>
      <c r="J42">
        <v>0.10254306808859721</v>
      </c>
      <c r="K42">
        <v>0.26630434782608697</v>
      </c>
    </row>
    <row r="43" spans="5:11" x14ac:dyDescent="0.35">
      <c r="E43" t="s">
        <v>49</v>
      </c>
      <c r="F43">
        <v>0.14513888888888887</v>
      </c>
      <c r="G43">
        <v>0.14513888888888887</v>
      </c>
      <c r="H43">
        <v>8.5260416666666658E-2</v>
      </c>
      <c r="I43">
        <v>2.3847222222222225E-2</v>
      </c>
      <c r="J43">
        <v>7.8616352201257858E-2</v>
      </c>
      <c r="K43">
        <v>0</v>
      </c>
    </row>
    <row r="44" spans="5:11" x14ac:dyDescent="0.35">
      <c r="E44" t="s">
        <v>50</v>
      </c>
      <c r="F44">
        <v>0.14513888888888887</v>
      </c>
      <c r="G44">
        <v>0.14513888888888887</v>
      </c>
      <c r="H44">
        <v>8.5260416666666658E-2</v>
      </c>
      <c r="I44">
        <v>2.3847222222222225E-2</v>
      </c>
      <c r="J44">
        <v>7.8616352201257858E-2</v>
      </c>
      <c r="K44">
        <v>0</v>
      </c>
    </row>
    <row r="45" spans="5:11" x14ac:dyDescent="0.35">
      <c r="E45" t="s">
        <v>51</v>
      </c>
      <c r="F45">
        <v>0.14513888888888887</v>
      </c>
      <c r="G45">
        <v>0.14513888888888887</v>
      </c>
      <c r="H45">
        <v>8.5260416666666658E-2</v>
      </c>
      <c r="I45">
        <v>2.3847222222222225E-2</v>
      </c>
      <c r="J45">
        <v>7.8616352201257858E-2</v>
      </c>
      <c r="K45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</dc:creator>
  <cp:lastModifiedBy>Srihari</cp:lastModifiedBy>
  <dcterms:created xsi:type="dcterms:W3CDTF">2020-03-19T22:20:15Z</dcterms:created>
  <dcterms:modified xsi:type="dcterms:W3CDTF">2020-11-15T08:39:50Z</dcterms:modified>
</cp:coreProperties>
</file>