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3655" windowHeight="9570"/>
  </bookViews>
  <sheets>
    <sheet name="Hoja1" sheetId="1" r:id="rId1"/>
    <sheet name="Hoja2" sheetId="2" r:id="rId2"/>
    <sheet name="Hoja3" sheetId="3" r:id="rId3"/>
  </sheets>
  <calcPr calcId="124519"/>
</workbook>
</file>

<file path=xl/calcChain.xml><?xml version="1.0" encoding="utf-8"?>
<calcChain xmlns="http://schemas.openxmlformats.org/spreadsheetml/2006/main">
  <c r="K42" i="1"/>
  <c r="E6"/>
  <c r="L5"/>
  <c r="F6"/>
  <c r="K6"/>
  <c r="M6"/>
  <c r="M8"/>
  <c r="M7"/>
  <c r="M9"/>
  <c r="M10"/>
  <c r="M11"/>
  <c r="M12"/>
  <c r="M13"/>
  <c r="M14"/>
  <c r="M15"/>
  <c r="M16"/>
  <c r="M17"/>
  <c r="M18"/>
  <c r="M19"/>
  <c r="M20"/>
  <c r="M21"/>
  <c r="M22"/>
  <c r="M23"/>
  <c r="M24"/>
  <c r="M25"/>
  <c r="M26"/>
  <c r="M27"/>
  <c r="M28"/>
  <c r="M29"/>
  <c r="M30"/>
  <c r="M31"/>
  <c r="M32"/>
  <c r="M33"/>
  <c r="M34"/>
  <c r="M35"/>
  <c r="M36"/>
  <c r="M37"/>
  <c r="M38"/>
  <c r="M39"/>
  <c r="M40"/>
  <c r="M41"/>
  <c r="C2"/>
  <c r="J6" l="1"/>
  <c r="L6" s="1"/>
  <c r="J7" l="1"/>
  <c r="L7" s="1"/>
  <c r="E7"/>
  <c r="K7"/>
  <c r="F7" s="1"/>
  <c r="K8"/>
  <c r="F8" s="1"/>
  <c r="E8" l="1"/>
  <c r="J8" s="1"/>
  <c r="L8" s="1"/>
  <c r="E9" l="1"/>
  <c r="K9"/>
  <c r="F9" s="1"/>
  <c r="J9" l="1"/>
  <c r="L9" s="1"/>
  <c r="E10" l="1"/>
  <c r="K10"/>
  <c r="F10" s="1"/>
  <c r="J10" l="1"/>
  <c r="L10" s="1"/>
  <c r="K11" l="1"/>
  <c r="F11" s="1"/>
  <c r="E11" l="1"/>
  <c r="J11" s="1"/>
  <c r="L11" s="1"/>
  <c r="E12" l="1"/>
  <c r="J12" s="1"/>
  <c r="L12" s="1"/>
  <c r="K12"/>
  <c r="F12"/>
  <c r="K13" l="1"/>
  <c r="E13" s="1"/>
  <c r="J13" l="1"/>
  <c r="L13" s="1"/>
  <c r="F13"/>
  <c r="K14" l="1"/>
  <c r="F14" s="1"/>
  <c r="E14" l="1"/>
  <c r="J14" s="1"/>
  <c r="L14" s="1"/>
  <c r="E15" l="1"/>
  <c r="J15" s="1"/>
  <c r="L15" s="1"/>
  <c r="K15"/>
  <c r="F15" s="1"/>
  <c r="E16" l="1"/>
  <c r="K16"/>
  <c r="F16" s="1"/>
  <c r="J16" l="1"/>
  <c r="L16" s="1"/>
  <c r="E17" l="1"/>
  <c r="K17"/>
  <c r="F17" s="1"/>
  <c r="J17" l="1"/>
  <c r="L17" s="1"/>
  <c r="E18" l="1"/>
  <c r="K18"/>
  <c r="F18" l="1"/>
  <c r="J18"/>
  <c r="L18" s="1"/>
  <c r="E19" l="1"/>
  <c r="K19"/>
  <c r="F19" s="1"/>
  <c r="J19" l="1"/>
  <c r="L19" s="1"/>
  <c r="E20" l="1"/>
  <c r="K20"/>
  <c r="F20" s="1"/>
  <c r="J20" l="1"/>
  <c r="L20" s="1"/>
  <c r="E21" l="1"/>
  <c r="K21"/>
  <c r="F21" s="1"/>
  <c r="J21" l="1"/>
  <c r="L21" s="1"/>
  <c r="E22" l="1"/>
  <c r="K22"/>
  <c r="F22" s="1"/>
  <c r="J22" l="1"/>
  <c r="L22" s="1"/>
  <c r="E23" l="1"/>
  <c r="K23"/>
  <c r="F23" s="1"/>
  <c r="J23" l="1"/>
  <c r="L23" s="1"/>
  <c r="E24" l="1"/>
  <c r="K24"/>
  <c r="J24" l="1"/>
  <c r="L24" s="1"/>
  <c r="F24"/>
  <c r="K25" l="1"/>
  <c r="E25" s="1"/>
  <c r="J25" l="1"/>
  <c r="L25" s="1"/>
  <c r="F25"/>
  <c r="E26" l="1"/>
  <c r="K26"/>
  <c r="F26" s="1"/>
  <c r="J26" l="1"/>
  <c r="L26" s="1"/>
  <c r="E27" l="1"/>
  <c r="K27"/>
  <c r="J27" l="1"/>
  <c r="L27" s="1"/>
  <c r="F27"/>
  <c r="E28" l="1"/>
  <c r="K28"/>
  <c r="J28" l="1"/>
  <c r="L28" s="1"/>
  <c r="F28"/>
  <c r="E29" l="1"/>
  <c r="K29"/>
  <c r="F29" s="1"/>
  <c r="J29" l="1"/>
  <c r="L29" s="1"/>
  <c r="K30" l="1"/>
  <c r="E30" s="1"/>
  <c r="J30" l="1"/>
  <c r="L30" s="1"/>
  <c r="F30"/>
  <c r="K31" l="1"/>
  <c r="F31" s="1"/>
  <c r="E31" l="1"/>
  <c r="J31" s="1"/>
  <c r="L31" s="1"/>
  <c r="K32" l="1"/>
  <c r="E32" s="1"/>
  <c r="J32" l="1"/>
  <c r="L32" s="1"/>
  <c r="F32"/>
  <c r="K33" l="1"/>
  <c r="F33" s="1"/>
  <c r="E33" l="1"/>
  <c r="J33" s="1"/>
  <c r="L33" s="1"/>
  <c r="K34" l="1"/>
  <c r="F34" s="1"/>
  <c r="E34" l="1"/>
  <c r="J34" s="1"/>
  <c r="L34" s="1"/>
  <c r="K35" s="1"/>
  <c r="F35" s="1"/>
  <c r="E35" l="1"/>
  <c r="J35" s="1"/>
  <c r="L35" s="1"/>
  <c r="K36" l="1"/>
  <c r="F36" s="1"/>
  <c r="E36" l="1"/>
  <c r="J36" s="1"/>
  <c r="L36" s="1"/>
  <c r="K37" l="1"/>
  <c r="F37" s="1"/>
  <c r="E37" l="1"/>
  <c r="J37" s="1"/>
  <c r="L37" s="1"/>
  <c r="K38" s="1"/>
  <c r="E38" l="1"/>
  <c r="J38" s="1"/>
  <c r="L38" s="1"/>
  <c r="F38"/>
  <c r="E39" l="1"/>
  <c r="K39"/>
  <c r="J39" l="1"/>
  <c r="L39" s="1"/>
  <c r="F39"/>
  <c r="K40" l="1"/>
  <c r="E40" s="1"/>
  <c r="J40" l="1"/>
  <c r="L40" s="1"/>
  <c r="F40"/>
  <c r="K41" l="1"/>
  <c r="E41" l="1"/>
  <c r="J41" s="1"/>
  <c r="L41" s="1"/>
  <c r="F41"/>
</calcChain>
</file>

<file path=xl/sharedStrings.xml><?xml version="1.0" encoding="utf-8"?>
<sst xmlns="http://schemas.openxmlformats.org/spreadsheetml/2006/main" count="16" uniqueCount="16">
  <si>
    <t>Formula Couta Sistema Frances</t>
  </si>
  <si>
    <t>Cantidad Coutas</t>
  </si>
  <si>
    <t>Interes Corriente</t>
  </si>
  <si>
    <t>Saldo Deuda</t>
  </si>
  <si>
    <t>Fecha Pago Real</t>
  </si>
  <si>
    <t>Fecha Pago Esperada</t>
  </si>
  <si>
    <t>Cancelada</t>
  </si>
  <si>
    <t>Abono a Capital</t>
  </si>
  <si>
    <t>Intereses Corrientes</t>
  </si>
  <si>
    <t>Int. Mora Pagados</t>
  </si>
  <si>
    <t>Couta Pagada sin incluir int. Mora</t>
  </si>
  <si>
    <t># Cuota</t>
  </si>
  <si>
    <t>Si van a pagar una couta menor a la couta minima no se registra aquí sino en un campo del prestamo que se llama abonos.                                                            Si incumple las fechas de pago, lo que se pagan son intereses de mora que no estan aquí sino que el sistema los calcula el sistema automaticamente en base a la cantidad de dias de mora días de mora.                                                                      Cada vez que se haga un pago se vuelve a recalcular las formulas de toda la matriz para mermar los pagos superiores y asi acortar el credito.                       En la base de datos se guardan los datos fijos: total deuda, cantidad de coutas, informacion de las coutas pagadas.         los datos variables se recalculan cada vez que se haga un pago, recalculando  todos las coutas siguientes a la que se está pagando: couta maxima, couta minima, saldo deuda, abonoa a capital, intereses corrientes, etc.    Sólo se puede hacer un abono por vez, osea que ese abono si es mayor a la couta minima pagará la cuotas mas viejas hasta quedar al dia, y ahi hará un pago de mayor valor para bajar los intereses al final del credito. Pero no se permiten adelantar cuotas y dejar de pagar al mes siguiente, si adelanta coutas, adelanta las ultimas coutas coutas del credito, mermando intereses.                                                            Si se paga mas de una couta en un mes entonces se adelantan coutas pero no se merman los intereses, pero si se paga una couta de mayor valor al valor minimo, entonces si se merman intereses al final del credito, pero no se adelantan coutas.</t>
  </si>
  <si>
    <t>Couta Mínima Para Cumplir los 36 Meses</t>
  </si>
  <si>
    <t>Couta Máxima</t>
  </si>
  <si>
    <t xml:space="preserve">Dias Mora </t>
  </si>
</sst>
</file>

<file path=xl/styles.xml><?xml version="1.0" encoding="utf-8"?>
<styleSheet xmlns="http://schemas.openxmlformats.org/spreadsheetml/2006/main">
  <numFmts count="2">
    <numFmt numFmtId="164" formatCode="#,##0.0"/>
    <numFmt numFmtId="165" formatCode="yyyy\-mm\-dd;@"/>
  </numFmts>
  <fonts count="3">
    <font>
      <sz val="11"/>
      <color theme="1"/>
      <name val="Calibri"/>
      <family val="2"/>
      <scheme val="minor"/>
    </font>
    <font>
      <b/>
      <sz val="14"/>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3" fontId="0" fillId="0" borderId="0" xfId="0" applyNumberFormat="1"/>
    <xf numFmtId="3" fontId="0" fillId="0" borderId="0" xfId="0" applyNumberFormat="1" applyAlignment="1">
      <alignment wrapText="1"/>
    </xf>
    <xf numFmtId="3" fontId="1" fillId="0" borderId="0" xfId="0" applyNumberFormat="1" applyFont="1" applyAlignment="1">
      <alignment horizontal="center" vertical="center" wrapText="1"/>
    </xf>
    <xf numFmtId="3" fontId="0" fillId="0" borderId="0" xfId="0" applyNumberFormat="1" applyAlignment="1">
      <alignment vertical="center"/>
    </xf>
    <xf numFmtId="164" fontId="0" fillId="0" borderId="0" xfId="0" applyNumberFormat="1" applyAlignment="1">
      <alignment vertical="center"/>
    </xf>
    <xf numFmtId="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horizontal="center" vertical="center" wrapText="1"/>
    </xf>
    <xf numFmtId="3" fontId="0" fillId="0" borderId="0" xfId="0" applyNumberFormat="1" applyAlignment="1">
      <alignment vertical="center" wrapText="1"/>
    </xf>
    <xf numFmtId="3" fontId="2" fillId="0" borderId="0" xfId="0" applyNumberFormat="1" applyFont="1" applyAlignment="1">
      <alignment horizontal="center" vertical="center" wrapText="1"/>
    </xf>
    <xf numFmtId="4" fontId="0" fillId="0" borderId="0" xfId="0" applyNumberFormat="1" applyAlignment="1">
      <alignment vertical="center" wrapText="1"/>
    </xf>
    <xf numFmtId="4" fontId="1" fillId="0" borderId="0" xfId="0" applyNumberFormat="1" applyFont="1" applyAlignment="1">
      <alignment horizontal="center" vertical="center" wrapText="1"/>
    </xf>
    <xf numFmtId="4" fontId="0" fillId="0" borderId="0" xfId="0" applyNumberFormat="1"/>
    <xf numFmtId="3" fontId="0" fillId="0" borderId="0" xfId="0" applyNumberFormat="1" applyAlignment="1">
      <alignment horizontal="center" vertical="center" wrapText="1"/>
    </xf>
    <xf numFmtId="3" fontId="0" fillId="0" borderId="0" xfId="0" applyNumberFormat="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T42"/>
  <sheetViews>
    <sheetView tabSelected="1" workbookViewId="0">
      <selection activeCell="K43" sqref="K43"/>
    </sheetView>
  </sheetViews>
  <sheetFormatPr baseColWidth="10" defaultRowHeight="15"/>
  <cols>
    <col min="1" max="1" width="17.28515625" style="1" customWidth="1"/>
    <col min="2" max="2" width="11" style="1" customWidth="1"/>
    <col min="3" max="3" width="25" style="1" bestFit="1" customWidth="1"/>
    <col min="4" max="4" width="11.42578125" style="1"/>
    <col min="5" max="5" width="17.28515625" style="13" bestFit="1" customWidth="1"/>
    <col min="6" max="6" width="17.7109375" style="1" bestFit="1" customWidth="1"/>
    <col min="7" max="7" width="16.5703125" style="13" bestFit="1" customWidth="1"/>
    <col min="8" max="9" width="16.5703125" style="1" customWidth="1"/>
    <col min="10" max="10" width="17" style="1" customWidth="1"/>
    <col min="11" max="11" width="13.7109375" style="1" customWidth="1"/>
    <col min="12" max="12" width="18.7109375" style="1" customWidth="1"/>
    <col min="13" max="13" width="12" style="1" customWidth="1"/>
    <col min="14" max="14" width="14.42578125" style="1" customWidth="1"/>
    <col min="15" max="15" width="12.7109375" style="1" bestFit="1" customWidth="1"/>
    <col min="16" max="16" width="4.7109375" style="1" customWidth="1"/>
    <col min="17" max="16384" width="11.42578125" style="1"/>
  </cols>
  <sheetData>
    <row r="2" spans="1:20" s="2" customFormat="1">
      <c r="A2" s="14" t="s">
        <v>0</v>
      </c>
      <c r="B2" s="14"/>
      <c r="C2" s="6">
        <f>A5/((1-((1+0.025)^-36))/0.025)</f>
        <v>212257.88371741318</v>
      </c>
      <c r="E2" s="11"/>
      <c r="F2" s="9"/>
      <c r="G2" s="11"/>
      <c r="H2" s="9"/>
      <c r="I2" s="9"/>
      <c r="J2" s="9"/>
      <c r="K2" s="9"/>
      <c r="L2" s="9"/>
      <c r="M2" s="9"/>
      <c r="N2" s="9"/>
      <c r="O2" s="9"/>
    </row>
    <row r="3" spans="1:20" s="2" customFormat="1" ht="15.75">
      <c r="A3" s="8"/>
      <c r="B3" s="8"/>
      <c r="C3" s="8"/>
      <c r="D3" s="10">
        <v>1</v>
      </c>
      <c r="E3" s="10">
        <v>2</v>
      </c>
      <c r="F3" s="10">
        <v>3</v>
      </c>
      <c r="G3" s="10">
        <v>4</v>
      </c>
      <c r="H3" s="10">
        <v>5</v>
      </c>
      <c r="I3" s="10">
        <v>6</v>
      </c>
      <c r="J3" s="10">
        <v>7</v>
      </c>
      <c r="K3" s="10">
        <v>8</v>
      </c>
      <c r="L3" s="10">
        <v>9</v>
      </c>
      <c r="M3" s="10">
        <v>10</v>
      </c>
      <c r="N3" s="10">
        <v>11</v>
      </c>
      <c r="O3" s="10">
        <v>12</v>
      </c>
    </row>
    <row r="4" spans="1:20" s="2" customFormat="1" ht="56.25" customHeight="1">
      <c r="A4" s="8"/>
      <c r="B4" s="8"/>
      <c r="C4" s="8"/>
      <c r="D4" s="3" t="s">
        <v>11</v>
      </c>
      <c r="E4" s="12" t="s">
        <v>13</v>
      </c>
      <c r="F4" s="3" t="s">
        <v>14</v>
      </c>
      <c r="G4" s="12" t="s">
        <v>10</v>
      </c>
      <c r="H4" s="3" t="s">
        <v>15</v>
      </c>
      <c r="I4" s="3" t="s">
        <v>9</v>
      </c>
      <c r="J4" s="3" t="s">
        <v>7</v>
      </c>
      <c r="K4" s="3" t="s">
        <v>8</v>
      </c>
      <c r="L4" s="3" t="s">
        <v>3</v>
      </c>
      <c r="M4" s="3" t="s">
        <v>5</v>
      </c>
      <c r="N4" s="3" t="s">
        <v>4</v>
      </c>
      <c r="O4" s="3" t="s">
        <v>6</v>
      </c>
      <c r="P4" s="3"/>
      <c r="Q4" s="15" t="s">
        <v>12</v>
      </c>
      <c r="R4" s="15"/>
      <c r="S4" s="15"/>
      <c r="T4" s="15"/>
    </row>
    <row r="5" spans="1:20" s="3" customFormat="1" ht="18.75">
      <c r="A5" s="3">
        <v>5000000</v>
      </c>
      <c r="C5" s="10">
        <v>0</v>
      </c>
      <c r="D5" s="4">
        <v>0</v>
      </c>
      <c r="E5" s="6">
        <v>0</v>
      </c>
      <c r="F5" s="4">
        <v>0</v>
      </c>
      <c r="G5" s="6">
        <v>0</v>
      </c>
      <c r="H5" s="4">
        <v>0</v>
      </c>
      <c r="I5" s="4">
        <v>0</v>
      </c>
      <c r="J5" s="4">
        <v>0</v>
      </c>
      <c r="K5" s="4">
        <v>0</v>
      </c>
      <c r="L5" s="4">
        <f>A5</f>
        <v>5000000</v>
      </c>
      <c r="M5" s="7">
        <v>41648</v>
      </c>
      <c r="N5" s="7"/>
      <c r="O5" s="4"/>
      <c r="P5" s="4"/>
      <c r="Q5" s="15"/>
      <c r="R5" s="15"/>
      <c r="S5" s="15"/>
      <c r="T5" s="15"/>
    </row>
    <row r="6" spans="1:20" ht="15.75">
      <c r="A6" s="4"/>
      <c r="B6" s="4"/>
      <c r="C6" s="10">
        <v>1</v>
      </c>
      <c r="D6" s="4">
        <v>1</v>
      </c>
      <c r="E6" s="6">
        <f>IF((L5+K6)&gt;=($C$2),$C$2,(L5+K6))</f>
        <v>212257.88371741318</v>
      </c>
      <c r="F6" s="4">
        <f>L5+K6</f>
        <v>5125000</v>
      </c>
      <c r="G6" s="6">
        <v>212257.88</v>
      </c>
      <c r="H6" s="4">
        <v>0</v>
      </c>
      <c r="I6" s="4">
        <v>0</v>
      </c>
      <c r="J6" s="4">
        <f>IF(G6&lt;&gt;0,G6-(L5*0.025),E6-(L5*0.025))</f>
        <v>87257.88</v>
      </c>
      <c r="K6" s="4">
        <f>L5*0.025</f>
        <v>125000</v>
      </c>
      <c r="L6" s="4">
        <f>IF(L5-J6&gt;=0,L5-J6,0)</f>
        <v>4912742.12</v>
      </c>
      <c r="M6" s="7">
        <f t="shared" ref="M6:M41" si="0">EDATE($M$5,D6)</f>
        <v>41679</v>
      </c>
      <c r="N6" s="7"/>
      <c r="O6" s="4">
        <v>0</v>
      </c>
      <c r="P6" s="4"/>
      <c r="Q6" s="15"/>
      <c r="R6" s="15"/>
      <c r="S6" s="15"/>
      <c r="T6" s="15"/>
    </row>
    <row r="7" spans="1:20" ht="15.75">
      <c r="A7" s="4" t="s">
        <v>1</v>
      </c>
      <c r="B7" s="4">
        <v>36</v>
      </c>
      <c r="C7" s="10">
        <v>2</v>
      </c>
      <c r="D7" s="4">
        <v>2</v>
      </c>
      <c r="E7" s="6">
        <f t="shared" ref="E7:E41" si="1">IF((L6+K7)&gt;=($C$2),$C$2,(L6+K7))</f>
        <v>212257.88371741318</v>
      </c>
      <c r="F7" s="4">
        <f t="shared" ref="F7:F41" si="2">L6+K7</f>
        <v>5035560.6730000004</v>
      </c>
      <c r="G7" s="6">
        <v>1000000</v>
      </c>
      <c r="H7" s="4">
        <v>0</v>
      </c>
      <c r="I7" s="4">
        <v>0</v>
      </c>
      <c r="J7" s="4">
        <f t="shared" ref="J7:J41" si="3">IF(G7&lt;&gt;0,G7-(L6*0.025),E7-(L6*0.025))</f>
        <v>877181.44699999993</v>
      </c>
      <c r="K7" s="4">
        <f>L6*0.025</f>
        <v>122818.55300000001</v>
      </c>
      <c r="L7" s="4">
        <f>IF(L6&gt;0,L6-J7,0)</f>
        <v>4035560.6730000004</v>
      </c>
      <c r="M7" s="7">
        <f t="shared" si="0"/>
        <v>41707</v>
      </c>
      <c r="N7" s="7"/>
      <c r="O7" s="4">
        <v>0</v>
      </c>
      <c r="P7" s="4"/>
      <c r="Q7" s="15"/>
      <c r="R7" s="15"/>
      <c r="S7" s="15"/>
      <c r="T7" s="15"/>
    </row>
    <row r="8" spans="1:20" ht="15.75">
      <c r="A8" s="5" t="s">
        <v>2</v>
      </c>
      <c r="B8" s="5">
        <v>2.5</v>
      </c>
      <c r="C8" s="10">
        <v>3</v>
      </c>
      <c r="D8" s="4">
        <v>3</v>
      </c>
      <c r="E8" s="6">
        <f t="shared" si="1"/>
        <v>212257.88371741318</v>
      </c>
      <c r="F8" s="4">
        <f t="shared" si="2"/>
        <v>4136449.6898250002</v>
      </c>
      <c r="G8" s="6">
        <v>0</v>
      </c>
      <c r="H8" s="4">
        <v>0</v>
      </c>
      <c r="I8" s="4">
        <v>0</v>
      </c>
      <c r="J8" s="4">
        <f>IF(G8&lt;&gt;0,G8-(L7*0.025),E8-(L7*0.025))</f>
        <v>111368.86689241316</v>
      </c>
      <c r="K8" s="4">
        <f>L7*0.025</f>
        <v>100889.01682500001</v>
      </c>
      <c r="L8" s="4">
        <f t="shared" ref="L8:L41" si="4">IF(L7&gt;0,L7-J8,0)</f>
        <v>3924191.8061075872</v>
      </c>
      <c r="M8" s="7">
        <f t="shared" si="0"/>
        <v>41738</v>
      </c>
      <c r="N8" s="7"/>
      <c r="O8" s="4">
        <v>0</v>
      </c>
      <c r="P8" s="4"/>
      <c r="Q8" s="15"/>
      <c r="R8" s="15"/>
      <c r="S8" s="15"/>
      <c r="T8" s="15"/>
    </row>
    <row r="9" spans="1:20" ht="15.75">
      <c r="A9" s="4"/>
      <c r="B9" s="4"/>
      <c r="C9" s="10">
        <v>4</v>
      </c>
      <c r="D9" s="4">
        <v>4</v>
      </c>
      <c r="E9" s="6">
        <f t="shared" si="1"/>
        <v>212257.88371741318</v>
      </c>
      <c r="F9" s="4">
        <f t="shared" si="2"/>
        <v>4022296.601260277</v>
      </c>
      <c r="G9" s="6">
        <v>0</v>
      </c>
      <c r="H9" s="4">
        <v>0</v>
      </c>
      <c r="I9" s="4">
        <v>0</v>
      </c>
      <c r="J9" s="4">
        <f t="shared" si="3"/>
        <v>114153.0885647235</v>
      </c>
      <c r="K9" s="4">
        <f t="shared" ref="K9:K41" si="5">L8*0.025</f>
        <v>98104.79515268968</v>
      </c>
      <c r="L9" s="4">
        <f t="shared" si="4"/>
        <v>3810038.7175428635</v>
      </c>
      <c r="M9" s="7">
        <f t="shared" si="0"/>
        <v>41768</v>
      </c>
      <c r="N9" s="7"/>
      <c r="O9" s="4">
        <v>0</v>
      </c>
      <c r="P9" s="4"/>
      <c r="Q9" s="15"/>
      <c r="R9" s="15"/>
      <c r="S9" s="15"/>
      <c r="T9" s="15"/>
    </row>
    <row r="10" spans="1:20" ht="15.75">
      <c r="A10" s="4"/>
      <c r="B10" s="4"/>
      <c r="C10" s="10">
        <v>5</v>
      </c>
      <c r="D10" s="4">
        <v>5</v>
      </c>
      <c r="E10" s="6">
        <f t="shared" si="1"/>
        <v>212257.88371741318</v>
      </c>
      <c r="F10" s="4">
        <f t="shared" si="2"/>
        <v>3905289.6854814352</v>
      </c>
      <c r="G10" s="6">
        <v>0</v>
      </c>
      <c r="H10" s="4">
        <v>0</v>
      </c>
      <c r="I10" s="4">
        <v>0</v>
      </c>
      <c r="J10" s="4">
        <f t="shared" si="3"/>
        <v>117006.91577884159</v>
      </c>
      <c r="K10" s="4">
        <f t="shared" si="5"/>
        <v>95250.967938571586</v>
      </c>
      <c r="L10" s="4">
        <f t="shared" si="4"/>
        <v>3693031.8017640216</v>
      </c>
      <c r="M10" s="7">
        <f t="shared" si="0"/>
        <v>41799</v>
      </c>
      <c r="N10" s="7"/>
      <c r="O10" s="4">
        <v>0</v>
      </c>
      <c r="P10" s="4"/>
      <c r="Q10" s="15"/>
      <c r="R10" s="15"/>
      <c r="S10" s="15"/>
      <c r="T10" s="15"/>
    </row>
    <row r="11" spans="1:20" ht="15.75">
      <c r="A11" s="4"/>
      <c r="B11" s="4"/>
      <c r="C11" s="10">
        <v>6</v>
      </c>
      <c r="D11" s="4">
        <v>6</v>
      </c>
      <c r="E11" s="6">
        <f t="shared" si="1"/>
        <v>212257.88371741318</v>
      </c>
      <c r="F11" s="4">
        <f t="shared" si="2"/>
        <v>3785357.596808122</v>
      </c>
      <c r="G11" s="6">
        <v>0</v>
      </c>
      <c r="H11" s="4">
        <v>0</v>
      </c>
      <c r="I11" s="4">
        <v>0</v>
      </c>
      <c r="J11" s="4">
        <f t="shared" si="3"/>
        <v>119932.08867331262</v>
      </c>
      <c r="K11" s="4">
        <f t="shared" si="5"/>
        <v>92325.795044100552</v>
      </c>
      <c r="L11" s="4">
        <f>IF(L10&gt;0,L10-J11,0)</f>
        <v>3573099.7130907089</v>
      </c>
      <c r="M11" s="7">
        <f t="shared" si="0"/>
        <v>41829</v>
      </c>
      <c r="N11" s="7"/>
      <c r="O11" s="4">
        <v>0</v>
      </c>
      <c r="P11" s="4"/>
      <c r="Q11" s="15"/>
      <c r="R11" s="15"/>
      <c r="S11" s="15"/>
      <c r="T11" s="15"/>
    </row>
    <row r="12" spans="1:20" ht="15.75">
      <c r="A12" s="8"/>
      <c r="B12" s="6"/>
      <c r="C12" s="10">
        <v>7</v>
      </c>
      <c r="D12" s="4">
        <v>7</v>
      </c>
      <c r="E12" s="6">
        <f t="shared" si="1"/>
        <v>212257.88371741318</v>
      </c>
      <c r="F12" s="4">
        <f t="shared" si="2"/>
        <v>3662427.2059179768</v>
      </c>
      <c r="G12" s="6">
        <v>0</v>
      </c>
      <c r="H12" s="4">
        <v>0</v>
      </c>
      <c r="I12" s="4">
        <v>0</v>
      </c>
      <c r="J12" s="4">
        <f t="shared" si="3"/>
        <v>122930.39089014544</v>
      </c>
      <c r="K12" s="4">
        <f t="shared" si="5"/>
        <v>89327.492827267735</v>
      </c>
      <c r="L12" s="4">
        <f t="shared" si="4"/>
        <v>3450169.3222005637</v>
      </c>
      <c r="M12" s="7">
        <f t="shared" si="0"/>
        <v>41860</v>
      </c>
      <c r="N12" s="7"/>
      <c r="O12" s="4">
        <v>0</v>
      </c>
      <c r="P12" s="4"/>
      <c r="Q12" s="15"/>
      <c r="R12" s="15"/>
      <c r="S12" s="15"/>
      <c r="T12" s="15"/>
    </row>
    <row r="13" spans="1:20" ht="15.75">
      <c r="A13" s="4"/>
      <c r="B13" s="4"/>
      <c r="C13" s="10">
        <v>8</v>
      </c>
      <c r="D13" s="4">
        <v>8</v>
      </c>
      <c r="E13" s="6">
        <f t="shared" si="1"/>
        <v>212257.88371741318</v>
      </c>
      <c r="F13" s="4">
        <f t="shared" si="2"/>
        <v>3536423.5552555779</v>
      </c>
      <c r="G13" s="6">
        <v>0</v>
      </c>
      <c r="H13" s="4">
        <v>0</v>
      </c>
      <c r="I13" s="4">
        <v>0</v>
      </c>
      <c r="J13" s="4">
        <f t="shared" si="3"/>
        <v>126003.65066239907</v>
      </c>
      <c r="K13" s="4">
        <f t="shared" si="5"/>
        <v>86254.233055014105</v>
      </c>
      <c r="L13" s="4">
        <f t="shared" si="4"/>
        <v>3324165.6715381648</v>
      </c>
      <c r="M13" s="7">
        <f t="shared" si="0"/>
        <v>41891</v>
      </c>
      <c r="N13" s="7"/>
      <c r="O13" s="4">
        <v>0</v>
      </c>
      <c r="P13" s="4"/>
      <c r="Q13" s="15"/>
      <c r="R13" s="15"/>
      <c r="S13" s="15"/>
      <c r="T13" s="15"/>
    </row>
    <row r="14" spans="1:20" ht="15.75">
      <c r="A14" s="4"/>
      <c r="B14" s="4"/>
      <c r="C14" s="10">
        <v>9</v>
      </c>
      <c r="D14" s="4">
        <v>9</v>
      </c>
      <c r="E14" s="6">
        <f t="shared" si="1"/>
        <v>212257.88371741318</v>
      </c>
      <c r="F14" s="4">
        <f t="shared" si="2"/>
        <v>3407269.8133266191</v>
      </c>
      <c r="G14" s="6">
        <v>0</v>
      </c>
      <c r="H14" s="4">
        <v>0</v>
      </c>
      <c r="I14" s="4">
        <v>0</v>
      </c>
      <c r="J14" s="4">
        <f t="shared" si="3"/>
        <v>129153.74192895905</v>
      </c>
      <c r="K14" s="4">
        <f t="shared" si="5"/>
        <v>83104.14178845413</v>
      </c>
      <c r="L14" s="4">
        <f t="shared" si="4"/>
        <v>3195011.9296092056</v>
      </c>
      <c r="M14" s="7">
        <f t="shared" si="0"/>
        <v>41921</v>
      </c>
      <c r="N14" s="7"/>
      <c r="O14" s="4">
        <v>0</v>
      </c>
      <c r="P14" s="4"/>
      <c r="Q14" s="15"/>
      <c r="R14" s="15"/>
      <c r="S14" s="15"/>
      <c r="T14" s="15"/>
    </row>
    <row r="15" spans="1:20" ht="15.75">
      <c r="A15" s="4"/>
      <c r="B15" s="4"/>
      <c r="C15" s="10">
        <v>10</v>
      </c>
      <c r="D15" s="4">
        <v>10</v>
      </c>
      <c r="E15" s="6">
        <f t="shared" si="1"/>
        <v>212257.88371741318</v>
      </c>
      <c r="F15" s="4">
        <f t="shared" si="2"/>
        <v>3274887.2278494355</v>
      </c>
      <c r="G15" s="6">
        <v>0</v>
      </c>
      <c r="H15" s="4">
        <v>0</v>
      </c>
      <c r="I15" s="4">
        <v>0</v>
      </c>
      <c r="J15" s="4">
        <f t="shared" si="3"/>
        <v>132382.58547718305</v>
      </c>
      <c r="K15" s="4">
        <f t="shared" si="5"/>
        <v>79875.298240230142</v>
      </c>
      <c r="L15" s="4">
        <f t="shared" si="4"/>
        <v>3062629.3441320225</v>
      </c>
      <c r="M15" s="7">
        <f t="shared" si="0"/>
        <v>41952</v>
      </c>
      <c r="N15" s="7"/>
      <c r="O15" s="4">
        <v>0</v>
      </c>
      <c r="P15" s="4"/>
      <c r="Q15" s="15"/>
      <c r="R15" s="15"/>
      <c r="S15" s="15"/>
      <c r="T15" s="15"/>
    </row>
    <row r="16" spans="1:20" ht="15.75">
      <c r="A16" s="4"/>
      <c r="B16" s="4"/>
      <c r="C16" s="10">
        <v>11</v>
      </c>
      <c r="D16" s="4">
        <v>11</v>
      </c>
      <c r="E16" s="6">
        <f t="shared" si="1"/>
        <v>212257.88371741318</v>
      </c>
      <c r="F16" s="4">
        <f t="shared" si="2"/>
        <v>3139195.077735323</v>
      </c>
      <c r="G16" s="6">
        <v>0</v>
      </c>
      <c r="H16" s="4">
        <v>0</v>
      </c>
      <c r="I16" s="4">
        <v>0</v>
      </c>
      <c r="J16" s="4">
        <f t="shared" si="3"/>
        <v>135692.15011411259</v>
      </c>
      <c r="K16" s="4">
        <f t="shared" si="5"/>
        <v>76565.73360330057</v>
      </c>
      <c r="L16" s="4">
        <f t="shared" si="4"/>
        <v>2926937.1940179099</v>
      </c>
      <c r="M16" s="7">
        <f t="shared" si="0"/>
        <v>41982</v>
      </c>
      <c r="N16" s="7"/>
      <c r="O16" s="4">
        <v>0</v>
      </c>
      <c r="P16" s="4"/>
      <c r="Q16" s="15"/>
      <c r="R16" s="15"/>
      <c r="S16" s="15"/>
      <c r="T16" s="15"/>
    </row>
    <row r="17" spans="1:20" ht="15.75">
      <c r="A17" s="4"/>
      <c r="B17" s="4"/>
      <c r="C17" s="10">
        <v>12</v>
      </c>
      <c r="D17" s="4">
        <v>12</v>
      </c>
      <c r="E17" s="6">
        <f t="shared" si="1"/>
        <v>212257.88371741318</v>
      </c>
      <c r="F17" s="4">
        <f t="shared" si="2"/>
        <v>3000110.6238683579</v>
      </c>
      <c r="G17" s="6">
        <v>0</v>
      </c>
      <c r="H17" s="4">
        <v>0</v>
      </c>
      <c r="I17" s="4">
        <v>0</v>
      </c>
      <c r="J17" s="4">
        <f t="shared" si="3"/>
        <v>139084.45386696543</v>
      </c>
      <c r="K17" s="4">
        <f t="shared" si="5"/>
        <v>73173.429850447748</v>
      </c>
      <c r="L17" s="4">
        <f t="shared" si="4"/>
        <v>2787852.7401509443</v>
      </c>
      <c r="M17" s="7">
        <f t="shared" si="0"/>
        <v>42013</v>
      </c>
      <c r="N17" s="7"/>
      <c r="O17" s="4">
        <v>0</v>
      </c>
      <c r="P17" s="4"/>
      <c r="Q17" s="15"/>
      <c r="R17" s="15"/>
      <c r="S17" s="15"/>
      <c r="T17" s="15"/>
    </row>
    <row r="18" spans="1:20" ht="15.75">
      <c r="A18" s="4"/>
      <c r="B18" s="4"/>
      <c r="C18" s="10">
        <v>13</v>
      </c>
      <c r="D18" s="4">
        <v>13</v>
      </c>
      <c r="E18" s="6">
        <f t="shared" si="1"/>
        <v>212257.88371741318</v>
      </c>
      <c r="F18" s="4">
        <f t="shared" si="2"/>
        <v>2857549.0586547181</v>
      </c>
      <c r="G18" s="6">
        <v>0</v>
      </c>
      <c r="H18" s="4">
        <v>0</v>
      </c>
      <c r="I18" s="4">
        <v>0</v>
      </c>
      <c r="J18" s="4">
        <f t="shared" si="3"/>
        <v>142561.56521363958</v>
      </c>
      <c r="K18" s="4">
        <f t="shared" si="5"/>
        <v>69696.318503773611</v>
      </c>
      <c r="L18" s="4">
        <f t="shared" si="4"/>
        <v>2645291.1749373046</v>
      </c>
      <c r="M18" s="7">
        <f t="shared" si="0"/>
        <v>42044</v>
      </c>
      <c r="N18" s="7"/>
      <c r="O18" s="4">
        <v>0</v>
      </c>
      <c r="P18" s="4"/>
      <c r="Q18" s="15"/>
      <c r="R18" s="15"/>
      <c r="S18" s="15"/>
      <c r="T18" s="15"/>
    </row>
    <row r="19" spans="1:20" ht="15.75">
      <c r="A19" s="4"/>
      <c r="B19" s="4"/>
      <c r="C19" s="10">
        <v>14</v>
      </c>
      <c r="D19" s="4">
        <v>14</v>
      </c>
      <c r="E19" s="6">
        <f t="shared" si="1"/>
        <v>212257.88371741318</v>
      </c>
      <c r="F19" s="4">
        <f t="shared" si="2"/>
        <v>2711423.4543107371</v>
      </c>
      <c r="G19" s="6">
        <v>0</v>
      </c>
      <c r="H19" s="4">
        <v>0</v>
      </c>
      <c r="I19" s="4">
        <v>0</v>
      </c>
      <c r="J19" s="4">
        <f t="shared" si="3"/>
        <v>146125.60434398055</v>
      </c>
      <c r="K19" s="4">
        <f t="shared" si="5"/>
        <v>66132.279373432611</v>
      </c>
      <c r="L19" s="4">
        <f t="shared" si="4"/>
        <v>2499165.570593324</v>
      </c>
      <c r="M19" s="7">
        <f t="shared" si="0"/>
        <v>42072</v>
      </c>
      <c r="N19" s="7"/>
      <c r="O19" s="4">
        <v>0</v>
      </c>
      <c r="P19" s="4"/>
      <c r="Q19" s="15"/>
      <c r="R19" s="15"/>
      <c r="S19" s="15"/>
      <c r="T19" s="15"/>
    </row>
    <row r="20" spans="1:20" ht="15.75">
      <c r="A20" s="4"/>
      <c r="B20" s="4"/>
      <c r="C20" s="10">
        <v>15</v>
      </c>
      <c r="D20" s="4">
        <v>15</v>
      </c>
      <c r="E20" s="6">
        <f t="shared" si="1"/>
        <v>212257.88371741318</v>
      </c>
      <c r="F20" s="4">
        <f t="shared" si="2"/>
        <v>2561644.7098581572</v>
      </c>
      <c r="G20" s="6">
        <v>0</v>
      </c>
      <c r="H20" s="4">
        <v>0</v>
      </c>
      <c r="I20" s="4">
        <v>0</v>
      </c>
      <c r="J20" s="4">
        <f t="shared" si="3"/>
        <v>149778.74445258008</v>
      </c>
      <c r="K20" s="4">
        <f t="shared" si="5"/>
        <v>62479.139264833102</v>
      </c>
      <c r="L20" s="4">
        <f t="shared" si="4"/>
        <v>2349386.8261407441</v>
      </c>
      <c r="M20" s="7">
        <f t="shared" si="0"/>
        <v>42103</v>
      </c>
      <c r="N20" s="7"/>
      <c r="O20" s="4">
        <v>0</v>
      </c>
      <c r="P20" s="4"/>
      <c r="Q20" s="15"/>
      <c r="R20" s="15"/>
      <c r="S20" s="15"/>
      <c r="T20" s="15"/>
    </row>
    <row r="21" spans="1:20" ht="15.75">
      <c r="A21" s="4"/>
      <c r="B21" s="4"/>
      <c r="C21" s="10">
        <v>16</v>
      </c>
      <c r="D21" s="4">
        <v>16</v>
      </c>
      <c r="E21" s="6">
        <f t="shared" si="1"/>
        <v>212257.88371741318</v>
      </c>
      <c r="F21" s="4">
        <f t="shared" si="2"/>
        <v>2408121.4967942629</v>
      </c>
      <c r="G21" s="6">
        <v>0</v>
      </c>
      <c r="H21" s="4">
        <v>0</v>
      </c>
      <c r="I21" s="4">
        <v>0</v>
      </c>
      <c r="J21" s="4">
        <f t="shared" si="3"/>
        <v>153523.21306389457</v>
      </c>
      <c r="K21" s="4">
        <f t="shared" si="5"/>
        <v>58734.670653518609</v>
      </c>
      <c r="L21" s="4">
        <f t="shared" si="4"/>
        <v>2195863.6130768494</v>
      </c>
      <c r="M21" s="7">
        <f t="shared" si="0"/>
        <v>42133</v>
      </c>
      <c r="N21" s="7"/>
      <c r="O21" s="4">
        <v>0</v>
      </c>
      <c r="P21" s="4"/>
      <c r="Q21" s="15"/>
      <c r="R21" s="15"/>
      <c r="S21" s="15"/>
      <c r="T21" s="15"/>
    </row>
    <row r="22" spans="1:20" ht="15.75">
      <c r="A22" s="4"/>
      <c r="B22" s="4"/>
      <c r="C22" s="10">
        <v>17</v>
      </c>
      <c r="D22" s="4">
        <v>17</v>
      </c>
      <c r="E22" s="6">
        <f t="shared" si="1"/>
        <v>212257.88371741318</v>
      </c>
      <c r="F22" s="4">
        <f t="shared" si="2"/>
        <v>2250760.2034037705</v>
      </c>
      <c r="G22" s="6">
        <v>0</v>
      </c>
      <c r="H22" s="4">
        <v>0</v>
      </c>
      <c r="I22" s="4">
        <v>0</v>
      </c>
      <c r="J22" s="4">
        <f t="shared" si="3"/>
        <v>157361.29339049195</v>
      </c>
      <c r="K22" s="4">
        <f t="shared" si="5"/>
        <v>54896.590326921236</v>
      </c>
      <c r="L22" s="4">
        <f t="shared" si="4"/>
        <v>2038502.3196863574</v>
      </c>
      <c r="M22" s="7">
        <f t="shared" si="0"/>
        <v>42164</v>
      </c>
      <c r="N22" s="7"/>
      <c r="O22" s="4">
        <v>0</v>
      </c>
      <c r="P22" s="4"/>
      <c r="Q22" s="15"/>
      <c r="R22" s="15"/>
      <c r="S22" s="15"/>
      <c r="T22" s="15"/>
    </row>
    <row r="23" spans="1:20" ht="15.75">
      <c r="A23" s="4"/>
      <c r="B23" s="4"/>
      <c r="C23" s="10">
        <v>18</v>
      </c>
      <c r="D23" s="4">
        <v>18</v>
      </c>
      <c r="E23" s="6">
        <f t="shared" si="1"/>
        <v>212257.88371741318</v>
      </c>
      <c r="F23" s="4">
        <f t="shared" si="2"/>
        <v>2089464.8776785163</v>
      </c>
      <c r="G23" s="6">
        <v>0</v>
      </c>
      <c r="H23" s="4">
        <v>0</v>
      </c>
      <c r="I23" s="4">
        <v>0</v>
      </c>
      <c r="J23" s="4">
        <f t="shared" si="3"/>
        <v>161295.32572525425</v>
      </c>
      <c r="K23" s="4">
        <f t="shared" si="5"/>
        <v>50962.557992158938</v>
      </c>
      <c r="L23" s="4">
        <f t="shared" si="4"/>
        <v>1877206.9939611033</v>
      </c>
      <c r="M23" s="7">
        <f t="shared" si="0"/>
        <v>42194</v>
      </c>
      <c r="N23" s="7"/>
      <c r="O23" s="4">
        <v>0</v>
      </c>
      <c r="P23" s="4"/>
      <c r="Q23" s="15"/>
      <c r="R23" s="15"/>
      <c r="S23" s="15"/>
      <c r="T23" s="15"/>
    </row>
    <row r="24" spans="1:20" ht="15.75">
      <c r="A24" s="4"/>
      <c r="B24" s="4"/>
      <c r="C24" s="10">
        <v>19</v>
      </c>
      <c r="D24" s="4">
        <v>19</v>
      </c>
      <c r="E24" s="6">
        <f t="shared" si="1"/>
        <v>212257.88371741318</v>
      </c>
      <c r="F24" s="4">
        <f t="shared" si="2"/>
        <v>1924137.1688101308</v>
      </c>
      <c r="G24" s="6">
        <v>0</v>
      </c>
      <c r="H24" s="4">
        <v>0</v>
      </c>
      <c r="I24" s="4">
        <v>0</v>
      </c>
      <c r="J24" s="4">
        <f t="shared" si="3"/>
        <v>165327.70886838558</v>
      </c>
      <c r="K24" s="4">
        <f t="shared" si="5"/>
        <v>46930.174849027586</v>
      </c>
      <c r="L24" s="4">
        <f t="shared" si="4"/>
        <v>1711879.2850927177</v>
      </c>
      <c r="M24" s="7">
        <f t="shared" si="0"/>
        <v>42225</v>
      </c>
      <c r="N24" s="7"/>
      <c r="O24" s="4">
        <v>0</v>
      </c>
      <c r="P24" s="4"/>
      <c r="Q24" s="15"/>
      <c r="R24" s="15"/>
      <c r="S24" s="15"/>
      <c r="T24" s="15"/>
    </row>
    <row r="25" spans="1:20" ht="15.75">
      <c r="A25" s="4"/>
      <c r="B25" s="4"/>
      <c r="C25" s="10">
        <v>20</v>
      </c>
      <c r="D25" s="4">
        <v>20</v>
      </c>
      <c r="E25" s="6">
        <f t="shared" si="1"/>
        <v>212257.88371741318</v>
      </c>
      <c r="F25" s="4">
        <f t="shared" si="2"/>
        <v>1754676.2672200357</v>
      </c>
      <c r="G25" s="6">
        <v>0</v>
      </c>
      <c r="H25" s="4">
        <v>0</v>
      </c>
      <c r="I25" s="4">
        <v>0</v>
      </c>
      <c r="J25" s="4">
        <f t="shared" si="3"/>
        <v>169460.90159009522</v>
      </c>
      <c r="K25" s="4">
        <f t="shared" si="5"/>
        <v>42796.982127317948</v>
      </c>
      <c r="L25" s="4">
        <f t="shared" si="4"/>
        <v>1542418.3835026226</v>
      </c>
      <c r="M25" s="7">
        <f t="shared" si="0"/>
        <v>42256</v>
      </c>
      <c r="N25" s="7"/>
      <c r="O25" s="4">
        <v>0</v>
      </c>
      <c r="P25" s="4"/>
      <c r="Q25" s="15"/>
      <c r="R25" s="15"/>
      <c r="S25" s="15"/>
      <c r="T25" s="15"/>
    </row>
    <row r="26" spans="1:20" ht="15.75">
      <c r="A26" s="4"/>
      <c r="B26" s="4"/>
      <c r="C26" s="10">
        <v>21</v>
      </c>
      <c r="D26" s="4">
        <v>21</v>
      </c>
      <c r="E26" s="6">
        <f t="shared" si="1"/>
        <v>212257.88371741318</v>
      </c>
      <c r="F26" s="4">
        <f t="shared" si="2"/>
        <v>1580978.8430901882</v>
      </c>
      <c r="G26" s="6">
        <v>0</v>
      </c>
      <c r="H26" s="4">
        <v>0</v>
      </c>
      <c r="I26" s="4">
        <v>0</v>
      </c>
      <c r="J26" s="4">
        <f t="shared" si="3"/>
        <v>173697.42412984761</v>
      </c>
      <c r="K26" s="4">
        <f t="shared" si="5"/>
        <v>38560.459587565565</v>
      </c>
      <c r="L26" s="4">
        <f t="shared" si="4"/>
        <v>1368720.9593727749</v>
      </c>
      <c r="M26" s="7">
        <f t="shared" si="0"/>
        <v>42286</v>
      </c>
      <c r="N26" s="7"/>
      <c r="O26" s="4">
        <v>0</v>
      </c>
      <c r="P26" s="4"/>
      <c r="Q26" s="15"/>
      <c r="R26" s="15"/>
      <c r="S26" s="15"/>
      <c r="T26" s="15"/>
    </row>
    <row r="27" spans="1:20" ht="15.75">
      <c r="A27" s="4"/>
      <c r="B27" s="4"/>
      <c r="C27" s="10">
        <v>22</v>
      </c>
      <c r="D27" s="4">
        <v>22</v>
      </c>
      <c r="E27" s="6">
        <f t="shared" si="1"/>
        <v>212257.88371741318</v>
      </c>
      <c r="F27" s="4">
        <f t="shared" si="2"/>
        <v>1402938.9833570942</v>
      </c>
      <c r="G27" s="6">
        <v>0</v>
      </c>
      <c r="H27" s="4">
        <v>0</v>
      </c>
      <c r="I27" s="4">
        <v>0</v>
      </c>
      <c r="J27" s="4">
        <f t="shared" si="3"/>
        <v>178039.85973309379</v>
      </c>
      <c r="K27" s="4">
        <f t="shared" si="5"/>
        <v>34218.023984319378</v>
      </c>
      <c r="L27" s="4">
        <f t="shared" si="4"/>
        <v>1190681.0996396812</v>
      </c>
      <c r="M27" s="7">
        <f t="shared" si="0"/>
        <v>42317</v>
      </c>
      <c r="N27" s="7"/>
      <c r="O27" s="4">
        <v>0</v>
      </c>
      <c r="P27" s="4"/>
      <c r="Q27" s="15"/>
      <c r="R27" s="15"/>
      <c r="S27" s="15"/>
      <c r="T27" s="15"/>
    </row>
    <row r="28" spans="1:20" ht="15.75">
      <c r="A28" s="4"/>
      <c r="B28" s="4"/>
      <c r="C28" s="10">
        <v>23</v>
      </c>
      <c r="D28" s="4">
        <v>23</v>
      </c>
      <c r="E28" s="6">
        <f t="shared" si="1"/>
        <v>212257.88371741318</v>
      </c>
      <c r="F28" s="4">
        <f t="shared" si="2"/>
        <v>1220448.1271306733</v>
      </c>
      <c r="G28" s="6">
        <v>0</v>
      </c>
      <c r="H28" s="4">
        <v>0</v>
      </c>
      <c r="I28" s="4">
        <v>0</v>
      </c>
      <c r="J28" s="4">
        <f t="shared" si="3"/>
        <v>182490.85622642114</v>
      </c>
      <c r="K28" s="4">
        <f t="shared" si="5"/>
        <v>29767.02749099203</v>
      </c>
      <c r="L28" s="4">
        <f t="shared" si="4"/>
        <v>1008190.24341326</v>
      </c>
      <c r="M28" s="7">
        <f t="shared" si="0"/>
        <v>42347</v>
      </c>
      <c r="N28" s="7"/>
      <c r="O28" s="4">
        <v>0</v>
      </c>
      <c r="P28" s="4"/>
      <c r="Q28" s="15"/>
      <c r="R28" s="15"/>
      <c r="S28" s="15"/>
      <c r="T28" s="15"/>
    </row>
    <row r="29" spans="1:20" ht="15.75">
      <c r="A29" s="4"/>
      <c r="B29" s="4"/>
      <c r="C29" s="10">
        <v>24</v>
      </c>
      <c r="D29" s="4">
        <v>24</v>
      </c>
      <c r="E29" s="6">
        <f t="shared" si="1"/>
        <v>212257.88371741318</v>
      </c>
      <c r="F29" s="4">
        <f t="shared" si="2"/>
        <v>1033394.9994985915</v>
      </c>
      <c r="G29" s="6">
        <v>0</v>
      </c>
      <c r="H29" s="4">
        <v>0</v>
      </c>
      <c r="I29" s="4">
        <v>0</v>
      </c>
      <c r="J29" s="4">
        <f t="shared" si="3"/>
        <v>187053.12763208168</v>
      </c>
      <c r="K29" s="4">
        <f t="shared" si="5"/>
        <v>25204.756085331501</v>
      </c>
      <c r="L29" s="4">
        <f t="shared" si="4"/>
        <v>821137.11578117823</v>
      </c>
      <c r="M29" s="7">
        <f t="shared" si="0"/>
        <v>42378</v>
      </c>
      <c r="N29" s="7"/>
      <c r="O29" s="4">
        <v>0</v>
      </c>
      <c r="P29" s="4"/>
      <c r="Q29" s="15"/>
      <c r="R29" s="15"/>
      <c r="S29" s="15"/>
      <c r="T29" s="15"/>
    </row>
    <row r="30" spans="1:20" ht="15.75">
      <c r="A30" s="4"/>
      <c r="B30" s="4"/>
      <c r="C30" s="10">
        <v>25</v>
      </c>
      <c r="D30" s="4">
        <v>25</v>
      </c>
      <c r="E30" s="6">
        <f t="shared" si="1"/>
        <v>212257.88371741318</v>
      </c>
      <c r="F30" s="4">
        <f t="shared" si="2"/>
        <v>841665.54367570765</v>
      </c>
      <c r="G30" s="6">
        <v>0</v>
      </c>
      <c r="H30" s="4">
        <v>0</v>
      </c>
      <c r="I30" s="4">
        <v>0</v>
      </c>
      <c r="J30" s="4">
        <f t="shared" si="3"/>
        <v>191729.45582288373</v>
      </c>
      <c r="K30" s="4">
        <f t="shared" si="5"/>
        <v>20528.427894529457</v>
      </c>
      <c r="L30" s="4">
        <f t="shared" si="4"/>
        <v>629407.65995829448</v>
      </c>
      <c r="M30" s="7">
        <f t="shared" si="0"/>
        <v>42409</v>
      </c>
      <c r="N30" s="7"/>
      <c r="O30" s="4">
        <v>0</v>
      </c>
      <c r="P30" s="4"/>
      <c r="Q30" s="15"/>
      <c r="R30" s="15"/>
      <c r="S30" s="15"/>
      <c r="T30" s="15"/>
    </row>
    <row r="31" spans="1:20" ht="15.75">
      <c r="A31" s="4"/>
      <c r="B31" s="4"/>
      <c r="C31" s="10">
        <v>26</v>
      </c>
      <c r="D31" s="4">
        <v>26</v>
      </c>
      <c r="E31" s="6">
        <f t="shared" si="1"/>
        <v>212257.88371741318</v>
      </c>
      <c r="F31" s="4">
        <f t="shared" si="2"/>
        <v>645142.85145725182</v>
      </c>
      <c r="G31" s="6">
        <v>0</v>
      </c>
      <c r="H31" s="4">
        <v>0</v>
      </c>
      <c r="I31" s="4">
        <v>0</v>
      </c>
      <c r="J31" s="4">
        <f t="shared" si="3"/>
        <v>196522.69221845581</v>
      </c>
      <c r="K31" s="4">
        <f t="shared" si="5"/>
        <v>15735.191498957363</v>
      </c>
      <c r="L31" s="4">
        <f t="shared" si="4"/>
        <v>432884.96773983864</v>
      </c>
      <c r="M31" s="7">
        <f t="shared" si="0"/>
        <v>42438</v>
      </c>
      <c r="N31" s="7"/>
      <c r="O31" s="4">
        <v>0</v>
      </c>
      <c r="P31" s="4"/>
      <c r="Q31" s="15"/>
      <c r="R31" s="15"/>
      <c r="S31" s="15"/>
      <c r="T31" s="15"/>
    </row>
    <row r="32" spans="1:20" ht="15.75">
      <c r="A32" s="4"/>
      <c r="B32" s="4"/>
      <c r="C32" s="10">
        <v>27</v>
      </c>
      <c r="D32" s="4">
        <v>27</v>
      </c>
      <c r="E32" s="6">
        <f t="shared" si="1"/>
        <v>212257.88371741318</v>
      </c>
      <c r="F32" s="4">
        <f t="shared" si="2"/>
        <v>443707.0919333346</v>
      </c>
      <c r="G32" s="6">
        <v>0</v>
      </c>
      <c r="H32" s="4">
        <v>0</v>
      </c>
      <c r="I32" s="4">
        <v>0</v>
      </c>
      <c r="J32" s="4">
        <f t="shared" si="3"/>
        <v>201435.75952391722</v>
      </c>
      <c r="K32" s="4">
        <f t="shared" si="5"/>
        <v>10822.124193495967</v>
      </c>
      <c r="L32" s="4">
        <f t="shared" si="4"/>
        <v>231449.20821592142</v>
      </c>
      <c r="M32" s="7">
        <f t="shared" si="0"/>
        <v>42469</v>
      </c>
      <c r="N32" s="7"/>
      <c r="O32" s="4">
        <v>0</v>
      </c>
      <c r="P32" s="4"/>
      <c r="Q32" s="15"/>
      <c r="R32" s="15"/>
      <c r="S32" s="15"/>
      <c r="T32" s="15"/>
    </row>
    <row r="33" spans="1:20" ht="15.75">
      <c r="A33" s="4"/>
      <c r="B33" s="4"/>
      <c r="C33" s="10">
        <v>28</v>
      </c>
      <c r="D33" s="4">
        <v>28</v>
      </c>
      <c r="E33" s="6">
        <f t="shared" si="1"/>
        <v>212257.88371741318</v>
      </c>
      <c r="F33" s="4">
        <f t="shared" si="2"/>
        <v>237235.43842131944</v>
      </c>
      <c r="G33" s="6">
        <v>0</v>
      </c>
      <c r="H33" s="4">
        <v>0</v>
      </c>
      <c r="I33" s="4">
        <v>0</v>
      </c>
      <c r="J33" s="4">
        <f t="shared" si="3"/>
        <v>206471.65351201515</v>
      </c>
      <c r="K33" s="4">
        <f t="shared" si="5"/>
        <v>5786.2302053980357</v>
      </c>
      <c r="L33" s="4">
        <f t="shared" si="4"/>
        <v>24977.554703906266</v>
      </c>
      <c r="M33" s="7">
        <f t="shared" si="0"/>
        <v>42499</v>
      </c>
      <c r="N33" s="7"/>
      <c r="O33" s="4">
        <v>0</v>
      </c>
      <c r="P33" s="4"/>
      <c r="Q33" s="15"/>
      <c r="R33" s="15"/>
      <c r="S33" s="15"/>
      <c r="T33" s="15"/>
    </row>
    <row r="34" spans="1:20" ht="15.75">
      <c r="A34" s="4"/>
      <c r="B34" s="4"/>
      <c r="C34" s="10">
        <v>29</v>
      </c>
      <c r="D34" s="4">
        <v>29</v>
      </c>
      <c r="E34" s="6">
        <f t="shared" si="1"/>
        <v>25601.993571503921</v>
      </c>
      <c r="F34" s="4">
        <f t="shared" si="2"/>
        <v>25601.993571503921</v>
      </c>
      <c r="G34" s="6">
        <v>0</v>
      </c>
      <c r="H34" s="4">
        <v>0</v>
      </c>
      <c r="I34" s="4">
        <v>0</v>
      </c>
      <c r="J34" s="4">
        <f t="shared" si="3"/>
        <v>24977.554703906266</v>
      </c>
      <c r="K34" s="4">
        <f t="shared" si="5"/>
        <v>624.43886759765667</v>
      </c>
      <c r="L34" s="4">
        <f t="shared" si="4"/>
        <v>0</v>
      </c>
      <c r="M34" s="7">
        <f t="shared" si="0"/>
        <v>42530</v>
      </c>
      <c r="N34" s="7"/>
      <c r="O34" s="4">
        <v>0</v>
      </c>
      <c r="P34" s="4"/>
      <c r="Q34" s="15"/>
      <c r="R34" s="15"/>
      <c r="S34" s="15"/>
      <c r="T34" s="15"/>
    </row>
    <row r="35" spans="1:20" ht="15.75">
      <c r="A35" s="4"/>
      <c r="B35" s="4"/>
      <c r="C35" s="10">
        <v>30</v>
      </c>
      <c r="D35" s="4">
        <v>30</v>
      </c>
      <c r="E35" s="6">
        <f t="shared" si="1"/>
        <v>0</v>
      </c>
      <c r="F35" s="4">
        <f t="shared" si="2"/>
        <v>0</v>
      </c>
      <c r="G35" s="6">
        <v>0</v>
      </c>
      <c r="H35" s="4">
        <v>0</v>
      </c>
      <c r="I35" s="4">
        <v>0</v>
      </c>
      <c r="J35" s="4">
        <f t="shared" si="3"/>
        <v>0</v>
      </c>
      <c r="K35" s="4">
        <f t="shared" si="5"/>
        <v>0</v>
      </c>
      <c r="L35" s="4">
        <f t="shared" si="4"/>
        <v>0</v>
      </c>
      <c r="M35" s="7">
        <f t="shared" si="0"/>
        <v>42560</v>
      </c>
      <c r="N35" s="7"/>
      <c r="O35" s="4">
        <v>0</v>
      </c>
      <c r="P35" s="4"/>
      <c r="Q35" s="15"/>
      <c r="R35" s="15"/>
      <c r="S35" s="15"/>
      <c r="T35" s="15"/>
    </row>
    <row r="36" spans="1:20" ht="15.75">
      <c r="A36" s="4"/>
      <c r="B36" s="4"/>
      <c r="C36" s="10">
        <v>31</v>
      </c>
      <c r="D36" s="4">
        <v>31</v>
      </c>
      <c r="E36" s="6">
        <f t="shared" si="1"/>
        <v>0</v>
      </c>
      <c r="F36" s="4">
        <f t="shared" si="2"/>
        <v>0</v>
      </c>
      <c r="G36" s="6">
        <v>0</v>
      </c>
      <c r="H36" s="4">
        <v>0</v>
      </c>
      <c r="I36" s="4">
        <v>0</v>
      </c>
      <c r="J36" s="4">
        <f t="shared" si="3"/>
        <v>0</v>
      </c>
      <c r="K36" s="4">
        <f t="shared" si="5"/>
        <v>0</v>
      </c>
      <c r="L36" s="4">
        <f t="shared" si="4"/>
        <v>0</v>
      </c>
      <c r="M36" s="7">
        <f t="shared" si="0"/>
        <v>42591</v>
      </c>
      <c r="N36" s="7"/>
      <c r="O36" s="4">
        <v>0</v>
      </c>
      <c r="P36" s="4"/>
      <c r="Q36" s="15"/>
      <c r="R36" s="15"/>
      <c r="S36" s="15"/>
      <c r="T36" s="15"/>
    </row>
    <row r="37" spans="1:20" ht="15.75">
      <c r="A37" s="4"/>
      <c r="B37" s="4"/>
      <c r="C37" s="10">
        <v>32</v>
      </c>
      <c r="D37" s="4">
        <v>32</v>
      </c>
      <c r="E37" s="6">
        <f t="shared" si="1"/>
        <v>0</v>
      </c>
      <c r="F37" s="4">
        <f t="shared" si="2"/>
        <v>0</v>
      </c>
      <c r="G37" s="6">
        <v>0</v>
      </c>
      <c r="H37" s="4">
        <v>0</v>
      </c>
      <c r="I37" s="4">
        <v>0</v>
      </c>
      <c r="J37" s="4">
        <f t="shared" si="3"/>
        <v>0</v>
      </c>
      <c r="K37" s="4">
        <f t="shared" si="5"/>
        <v>0</v>
      </c>
      <c r="L37" s="4">
        <f t="shared" si="4"/>
        <v>0</v>
      </c>
      <c r="M37" s="7">
        <f t="shared" si="0"/>
        <v>42622</v>
      </c>
      <c r="N37" s="7"/>
      <c r="O37" s="4">
        <v>0</v>
      </c>
      <c r="P37" s="4"/>
      <c r="Q37" s="15"/>
      <c r="R37" s="15"/>
      <c r="S37" s="15"/>
      <c r="T37" s="15"/>
    </row>
    <row r="38" spans="1:20" ht="15.75">
      <c r="A38" s="4"/>
      <c r="B38" s="4"/>
      <c r="C38" s="10">
        <v>33</v>
      </c>
      <c r="D38" s="4">
        <v>33</v>
      </c>
      <c r="E38" s="6">
        <f t="shared" si="1"/>
        <v>0</v>
      </c>
      <c r="F38" s="4">
        <f t="shared" si="2"/>
        <v>0</v>
      </c>
      <c r="G38" s="6">
        <v>0</v>
      </c>
      <c r="H38" s="4">
        <v>0</v>
      </c>
      <c r="I38" s="4">
        <v>0</v>
      </c>
      <c r="J38" s="4">
        <f t="shared" si="3"/>
        <v>0</v>
      </c>
      <c r="K38" s="4">
        <f t="shared" si="5"/>
        <v>0</v>
      </c>
      <c r="L38" s="4">
        <f t="shared" si="4"/>
        <v>0</v>
      </c>
      <c r="M38" s="7">
        <f t="shared" si="0"/>
        <v>42652</v>
      </c>
      <c r="N38" s="7"/>
      <c r="O38" s="4">
        <v>0</v>
      </c>
      <c r="P38" s="4"/>
      <c r="Q38" s="15"/>
      <c r="R38" s="15"/>
      <c r="S38" s="15"/>
      <c r="T38" s="15"/>
    </row>
    <row r="39" spans="1:20" ht="15.75">
      <c r="A39" s="4"/>
      <c r="B39" s="4"/>
      <c r="C39" s="10">
        <v>34</v>
      </c>
      <c r="D39" s="4">
        <v>34</v>
      </c>
      <c r="E39" s="6">
        <f t="shared" si="1"/>
        <v>0</v>
      </c>
      <c r="F39" s="4">
        <f t="shared" si="2"/>
        <v>0</v>
      </c>
      <c r="G39" s="6">
        <v>0</v>
      </c>
      <c r="H39" s="4">
        <v>0</v>
      </c>
      <c r="I39" s="4">
        <v>0</v>
      </c>
      <c r="J39" s="4">
        <f t="shared" si="3"/>
        <v>0</v>
      </c>
      <c r="K39" s="4">
        <f t="shared" si="5"/>
        <v>0</v>
      </c>
      <c r="L39" s="4">
        <f t="shared" si="4"/>
        <v>0</v>
      </c>
      <c r="M39" s="7">
        <f t="shared" si="0"/>
        <v>42683</v>
      </c>
      <c r="N39" s="7"/>
      <c r="O39" s="4">
        <v>0</v>
      </c>
      <c r="P39" s="4"/>
      <c r="Q39" s="15"/>
      <c r="R39" s="15"/>
      <c r="S39" s="15"/>
      <c r="T39" s="15"/>
    </row>
    <row r="40" spans="1:20" ht="15.75">
      <c r="A40" s="4"/>
      <c r="B40" s="4"/>
      <c r="C40" s="10">
        <v>35</v>
      </c>
      <c r="D40" s="4">
        <v>35</v>
      </c>
      <c r="E40" s="6">
        <f t="shared" si="1"/>
        <v>0</v>
      </c>
      <c r="F40" s="4">
        <f t="shared" si="2"/>
        <v>0</v>
      </c>
      <c r="G40" s="6">
        <v>0</v>
      </c>
      <c r="H40" s="4">
        <v>0</v>
      </c>
      <c r="I40" s="4">
        <v>0</v>
      </c>
      <c r="J40" s="4">
        <f t="shared" si="3"/>
        <v>0</v>
      </c>
      <c r="K40" s="4">
        <f t="shared" si="5"/>
        <v>0</v>
      </c>
      <c r="L40" s="4">
        <f t="shared" si="4"/>
        <v>0</v>
      </c>
      <c r="M40" s="7">
        <f t="shared" si="0"/>
        <v>42713</v>
      </c>
      <c r="N40" s="7"/>
      <c r="O40" s="4">
        <v>0</v>
      </c>
      <c r="P40" s="4"/>
      <c r="Q40" s="15"/>
      <c r="R40" s="15"/>
      <c r="S40" s="15"/>
      <c r="T40" s="15"/>
    </row>
    <row r="41" spans="1:20" ht="15.75">
      <c r="A41" s="4"/>
      <c r="B41" s="4"/>
      <c r="C41" s="10">
        <v>36</v>
      </c>
      <c r="D41" s="4">
        <v>36</v>
      </c>
      <c r="E41" s="6">
        <f t="shared" si="1"/>
        <v>0</v>
      </c>
      <c r="F41" s="4">
        <f t="shared" si="2"/>
        <v>0</v>
      </c>
      <c r="G41" s="6">
        <v>0</v>
      </c>
      <c r="H41" s="4">
        <v>0</v>
      </c>
      <c r="I41" s="4">
        <v>0</v>
      </c>
      <c r="J41" s="4">
        <f t="shared" si="3"/>
        <v>0</v>
      </c>
      <c r="K41" s="4">
        <f t="shared" si="5"/>
        <v>0</v>
      </c>
      <c r="L41" s="6">
        <f t="shared" si="4"/>
        <v>0</v>
      </c>
      <c r="M41" s="7">
        <f t="shared" si="0"/>
        <v>42744</v>
      </c>
      <c r="N41" s="7"/>
      <c r="O41" s="4">
        <v>0</v>
      </c>
      <c r="P41" s="4"/>
    </row>
    <row r="42" spans="1:20">
      <c r="A42" s="4"/>
      <c r="B42" s="4"/>
      <c r="C42" s="4"/>
      <c r="D42" s="4"/>
      <c r="E42" s="6"/>
      <c r="F42" s="4"/>
      <c r="G42" s="6"/>
      <c r="H42" s="4"/>
      <c r="I42" s="4"/>
      <c r="J42" s="4"/>
      <c r="K42" s="4">
        <f>SUM(K6:K41)</f>
        <v>1756564.8502242467</v>
      </c>
      <c r="L42" s="4"/>
      <c r="M42" s="4"/>
      <c r="N42" s="4"/>
      <c r="O42" s="4"/>
      <c r="P42" s="4"/>
    </row>
  </sheetData>
  <mergeCells count="2">
    <mergeCell ref="A2:B2"/>
    <mergeCell ref="Q4:T4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Stevenson</dc:creator>
  <cp:lastModifiedBy>Stevenson</cp:lastModifiedBy>
  <dcterms:created xsi:type="dcterms:W3CDTF">2014-01-04T16:06:53Z</dcterms:created>
  <dcterms:modified xsi:type="dcterms:W3CDTF">2014-01-10T19:27:35Z</dcterms:modified>
</cp:coreProperties>
</file>