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Allgemein" sheetId="1" r:id="rId1"/>
    <sheet name="SU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B22" i="2"/>
  <c r="J13" i="1"/>
  <c r="M13" i="1"/>
  <c r="P13" i="1"/>
  <c r="S13" i="1"/>
  <c r="G13" i="1"/>
  <c r="L24" i="2"/>
  <c r="L23" i="2"/>
  <c r="L22" i="2"/>
  <c r="B19" i="2"/>
  <c r="C19" i="2"/>
  <c r="D19" i="2"/>
  <c r="E19" i="2"/>
  <c r="F19" i="2"/>
  <c r="G19" i="2"/>
  <c r="H19" i="2"/>
  <c r="I19" i="2"/>
  <c r="J19" i="2"/>
  <c r="K19" i="2"/>
  <c r="L18" i="2"/>
  <c r="B21" i="2"/>
  <c r="C21" i="2"/>
  <c r="D21" i="2"/>
  <c r="E21" i="2"/>
  <c r="F21" i="2"/>
  <c r="G21" i="2"/>
  <c r="H21" i="2"/>
  <c r="I21" i="2"/>
  <c r="J21" i="2"/>
  <c r="K21" i="2"/>
  <c r="L20" i="2"/>
  <c r="B33" i="1"/>
  <c r="B34" i="1"/>
  <c r="B15" i="2"/>
  <c r="C15" i="2"/>
  <c r="D15" i="2"/>
  <c r="E15" i="2"/>
  <c r="F15" i="2"/>
  <c r="G15" i="2"/>
  <c r="H15" i="2"/>
  <c r="I15" i="2"/>
  <c r="J15" i="2"/>
  <c r="K15" i="2"/>
  <c r="B17" i="2"/>
  <c r="C17" i="2"/>
  <c r="D17" i="2"/>
  <c r="E17" i="2"/>
  <c r="F17" i="2"/>
  <c r="G17" i="2"/>
  <c r="H17" i="2"/>
  <c r="I17" i="2"/>
  <c r="J17" i="2"/>
  <c r="K17" i="2"/>
  <c r="B30" i="1"/>
  <c r="B29" i="1"/>
  <c r="B28" i="1"/>
  <c r="B27" i="1"/>
  <c r="B26" i="1"/>
  <c r="B23" i="1"/>
  <c r="B22" i="1"/>
  <c r="B21" i="1"/>
  <c r="B20" i="1"/>
  <c r="B19" i="1"/>
  <c r="C23" i="1"/>
  <c r="C22" i="1"/>
  <c r="C21" i="1"/>
  <c r="C20" i="1"/>
  <c r="C19" i="1"/>
  <c r="B31" i="1"/>
  <c r="E13" i="1"/>
  <c r="E14" i="1"/>
  <c r="E15" i="1"/>
  <c r="B15" i="1"/>
  <c r="B14" i="1"/>
  <c r="B13" i="1"/>
  <c r="L10" i="2"/>
  <c r="B13" i="2"/>
  <c r="C13" i="2"/>
  <c r="D13" i="2"/>
  <c r="E13" i="2"/>
  <c r="F13" i="2"/>
  <c r="G13" i="2"/>
  <c r="H13" i="2"/>
  <c r="I13" i="2"/>
  <c r="J13" i="2"/>
  <c r="K13" i="2"/>
  <c r="L12" i="2"/>
  <c r="L14" i="2"/>
  <c r="L16" i="2"/>
  <c r="B11" i="2"/>
  <c r="C11" i="2"/>
  <c r="D11" i="2"/>
  <c r="E11" i="2"/>
  <c r="F11" i="2"/>
  <c r="G11" i="2"/>
  <c r="H11" i="2"/>
  <c r="I11" i="2"/>
  <c r="J11" i="2"/>
  <c r="K11" i="2"/>
  <c r="B9" i="2"/>
  <c r="C9" i="2"/>
  <c r="D9" i="2"/>
  <c r="E9" i="2"/>
  <c r="F9" i="2"/>
  <c r="G9" i="2"/>
  <c r="H9" i="2"/>
  <c r="I9" i="2"/>
  <c r="J9" i="2"/>
  <c r="K9" i="2"/>
  <c r="L8" i="2"/>
  <c r="L6" i="2"/>
  <c r="C7" i="2"/>
  <c r="D7" i="2"/>
  <c r="E7" i="2"/>
  <c r="F7" i="2"/>
  <c r="G7" i="2"/>
  <c r="H7" i="2"/>
  <c r="I7" i="2"/>
  <c r="J7" i="2"/>
  <c r="K7" i="2"/>
  <c r="B7" i="2"/>
  <c r="C3" i="2"/>
  <c r="D3" i="2"/>
  <c r="E3" i="2"/>
  <c r="F3" i="2"/>
  <c r="G3" i="2"/>
  <c r="H3" i="2"/>
  <c r="I3" i="2"/>
  <c r="J3" i="2"/>
  <c r="K3" i="2"/>
  <c r="B3" i="2"/>
  <c r="C5" i="2"/>
  <c r="D5" i="2"/>
  <c r="E5" i="2"/>
  <c r="F5" i="2"/>
  <c r="G5" i="2"/>
  <c r="H5" i="2"/>
  <c r="I5" i="2"/>
  <c r="J5" i="2"/>
  <c r="K5" i="2"/>
  <c r="B5" i="2"/>
  <c r="L4" i="2"/>
  <c r="L2" i="2"/>
</calcChain>
</file>

<file path=xl/sharedStrings.xml><?xml version="1.0" encoding="utf-8"?>
<sst xmlns="http://schemas.openxmlformats.org/spreadsheetml/2006/main" count="71" uniqueCount="59">
  <si>
    <t>Alter</t>
  </si>
  <si>
    <t>Geschlecht</t>
  </si>
  <si>
    <t>Beruf</t>
  </si>
  <si>
    <t>Englisch</t>
  </si>
  <si>
    <t>T1 Solved</t>
  </si>
  <si>
    <t>T1 Time</t>
  </si>
  <si>
    <t>T2 Solved</t>
  </si>
  <si>
    <t>T2 Time</t>
  </si>
  <si>
    <t>T3 Solved</t>
  </si>
  <si>
    <t>T3 Time</t>
  </si>
  <si>
    <t>T4 Solved</t>
  </si>
  <si>
    <t>T4 Time</t>
  </si>
  <si>
    <t>T5 Solved</t>
  </si>
  <si>
    <t>T5 Time</t>
  </si>
  <si>
    <t>m</t>
  </si>
  <si>
    <t>Fachberater</t>
  </si>
  <si>
    <t>Notes</t>
  </si>
  <si>
    <t>w</t>
  </si>
  <si>
    <t>Krankenpflegerin</t>
  </si>
  <si>
    <t>T1 Help</t>
  </si>
  <si>
    <t>T2 Help</t>
  </si>
  <si>
    <t>T3 Help</t>
  </si>
  <si>
    <t>CapViewed</t>
  </si>
  <si>
    <t>T4 Help</t>
  </si>
  <si>
    <t>T5 Help</t>
  </si>
  <si>
    <t>Wirkte sicher, nachdem Tabelle benutzt</t>
  </si>
  <si>
    <t>Mac User</t>
  </si>
  <si>
    <t>Hat sich glaub ich nicht angestrengt</t>
  </si>
  <si>
    <t>Comment</t>
  </si>
  <si>
    <t>Com. Opinion</t>
  </si>
  <si>
    <t>SUS SCORE</t>
  </si>
  <si>
    <t>ID</t>
  </si>
  <si>
    <t>Participant</t>
  </si>
  <si>
    <t>Studentin</t>
  </si>
  <si>
    <t>Hat Mashups so generell nicht geschnallt</t>
  </si>
  <si>
    <t>Student</t>
  </si>
  <si>
    <t>Hats Mashup Prinzip schnell kapiert, aber die Hilfe nicht</t>
  </si>
  <si>
    <t>IT</t>
  </si>
  <si>
    <t>Erik</t>
  </si>
  <si>
    <t>Freund von Erik</t>
  </si>
  <si>
    <t>MEAN</t>
  </si>
  <si>
    <t>MEDIAN</t>
  </si>
  <si>
    <t>STDEV</t>
  </si>
  <si>
    <t>% SOLVED</t>
  </si>
  <si>
    <t>ø TIME</t>
  </si>
  <si>
    <t>Treatment Group</t>
  </si>
  <si>
    <t>Help Used</t>
  </si>
  <si>
    <t>Task</t>
  </si>
  <si>
    <t>Studentin Psych.</t>
  </si>
  <si>
    <t>Alles durchgesehen (4:30), soweit alles verstanden außer zu klein, Komm. auch gut</t>
  </si>
  <si>
    <t>% w</t>
  </si>
  <si>
    <t>% m</t>
  </si>
  <si>
    <t>Bürokauffrau</t>
  </si>
  <si>
    <t>Bedienungshilfe fand sie nicht so verständich, Komm.hilfe schon</t>
  </si>
  <si>
    <t>AVG</t>
  </si>
  <si>
    <t>Grundschullehrerin</t>
  </si>
  <si>
    <t>Hab übersetzen müssen, aber sie hat sich gut geschlagen</t>
  </si>
  <si>
    <t>Betriebswirtin</t>
  </si>
  <si>
    <t>Hat nicht verstanden, dass Hilfe nur Repräsentation des Originals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</si>
</sst>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theme="9" tint="-0.24997711111789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9" fontId="0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4" fillId="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/>
    <xf numFmtId="0" fontId="4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Allgemein!$B$17</c:f>
              <c:strCache>
                <c:ptCount val="1"/>
                <c:pt idx="0">
                  <c:v>Treatment Group</c:v>
                </c:pt>
              </c:strCache>
            </c:strRef>
          </c:tx>
          <c:invertIfNegative val="0"/>
          <c:cat>
            <c:numRef>
              <c:f>Allgemein!$A$19:$A$23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Allgemein!$C$19:$C$23</c:f>
              <c:numCache>
                <c:formatCode>h:mm</c:formatCode>
                <c:ptCount val="5"/>
                <c:pt idx="0">
                  <c:v>0.0611111111111111</c:v>
                </c:pt>
                <c:pt idx="1">
                  <c:v>0.0288194444444444</c:v>
                </c:pt>
                <c:pt idx="2">
                  <c:v>0.0423611111111111</c:v>
                </c:pt>
                <c:pt idx="3">
                  <c:v>0.0166666666666667</c:v>
                </c:pt>
                <c:pt idx="4">
                  <c:v>0.0666666666666667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29398584"/>
        <c:axId val="649487800"/>
      </c:barChart>
      <c:catAx>
        <c:axId val="62939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9487800"/>
        <c:crosses val="autoZero"/>
        <c:auto val="1"/>
        <c:lblAlgn val="ctr"/>
        <c:lblOffset val="100"/>
        <c:noMultiLvlLbl val="0"/>
      </c:catAx>
      <c:valAx>
        <c:axId val="649487800"/>
        <c:scaling>
          <c:orientation val="minMax"/>
        </c:scaling>
        <c:delete val="1"/>
        <c:axPos val="l"/>
        <c:numFmt formatCode="h:mm" sourceLinked="1"/>
        <c:majorTickMark val="out"/>
        <c:minorTickMark val="none"/>
        <c:tickLblPos val="nextTo"/>
        <c:crossAx val="62939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Solved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Allgemein!$B$17</c:f>
              <c:strCache>
                <c:ptCount val="1"/>
                <c:pt idx="0">
                  <c:v>Treatment Group</c:v>
                </c:pt>
              </c:strCache>
            </c:strRef>
          </c:tx>
          <c:invertIfNegative val="0"/>
          <c:cat>
            <c:numRef>
              <c:f>Allgemein!$A$19:$A$23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Allgemein!$B$19:$B$23</c:f>
              <c:numCache>
                <c:formatCode>0%</c:formatCode>
                <c:ptCount val="5"/>
                <c:pt idx="0">
                  <c:v>1.0</c:v>
                </c:pt>
                <c:pt idx="1">
                  <c:v>0.7</c:v>
                </c:pt>
                <c:pt idx="2">
                  <c:v>0.9</c:v>
                </c:pt>
                <c:pt idx="3">
                  <c:v>1.0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49420712"/>
        <c:axId val="649417640"/>
      </c:barChart>
      <c:catAx>
        <c:axId val="64942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9417640"/>
        <c:crosses val="autoZero"/>
        <c:auto val="1"/>
        <c:lblAlgn val="ctr"/>
        <c:lblOffset val="100"/>
        <c:noMultiLvlLbl val="0"/>
      </c:catAx>
      <c:valAx>
        <c:axId val="6494176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4942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Aufruf Hilfe nach Frage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Allgemein!$B$25</c:f>
              <c:strCache>
                <c:ptCount val="1"/>
                <c:pt idx="0">
                  <c:v>Help Used</c:v>
                </c:pt>
              </c:strCache>
            </c:strRef>
          </c:tx>
          <c:invertIfNegative val="0"/>
          <c:cat>
            <c:numRef>
              <c:f>Allgemein!$A$26:$A$30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Allgemein!$B$26:$B$30</c:f>
              <c:numCache>
                <c:formatCode>0%</c:formatCode>
                <c:ptCount val="5"/>
                <c:pt idx="0">
                  <c:v>0.6</c:v>
                </c:pt>
                <c:pt idx="1">
                  <c:v>0.2</c:v>
                </c:pt>
                <c:pt idx="2">
                  <c:v>0.5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49389112"/>
        <c:axId val="649386040"/>
      </c:barChart>
      <c:catAx>
        <c:axId val="6493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9386040"/>
        <c:crosses val="autoZero"/>
        <c:auto val="1"/>
        <c:lblAlgn val="ctr"/>
        <c:lblOffset val="100"/>
        <c:noMultiLvlLbl val="0"/>
      </c:catAx>
      <c:valAx>
        <c:axId val="6493860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4938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Allgemein!$A$33:$A$34</c:f>
              <c:strCache>
                <c:ptCount val="2"/>
                <c:pt idx="0">
                  <c:v>% w</c:v>
                </c:pt>
                <c:pt idx="1">
                  <c:v>% m</c:v>
                </c:pt>
              </c:strCache>
            </c:strRef>
          </c:cat>
          <c:val>
            <c:numRef>
              <c:f>Allgemein!$B$33:$B$34</c:f>
              <c:numCache>
                <c:formatCode>General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Teilnehmer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Allgemein!$B$1</c:f>
              <c:strCache>
                <c:ptCount val="1"/>
                <c:pt idx="0">
                  <c:v>Alter</c:v>
                </c:pt>
              </c:strCache>
            </c:strRef>
          </c:tx>
          <c:invertIfNegative val="0"/>
          <c:cat>
            <c:numRef>
              <c:f>Allgemein!$A$2:$A$11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Allgemein!$B$2:$B$11</c:f>
              <c:numCache>
                <c:formatCode>General</c:formatCode>
                <c:ptCount val="10"/>
                <c:pt idx="0">
                  <c:v>28.0</c:v>
                </c:pt>
                <c:pt idx="1">
                  <c:v>30.0</c:v>
                </c:pt>
                <c:pt idx="2">
                  <c:v>18.0</c:v>
                </c:pt>
                <c:pt idx="3">
                  <c:v>20.0</c:v>
                </c:pt>
                <c:pt idx="4">
                  <c:v>27.0</c:v>
                </c:pt>
                <c:pt idx="5">
                  <c:v>26.0</c:v>
                </c:pt>
                <c:pt idx="6">
                  <c:v>22.0</c:v>
                </c:pt>
                <c:pt idx="7">
                  <c:v>42.0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ser>
          <c:idx val="1"/>
          <c:order val="1"/>
          <c:tx>
            <c:strRef>
              <c:f>Allgemein!$E$1</c:f>
              <c:strCache>
                <c:ptCount val="1"/>
                <c:pt idx="0">
                  <c:v>Englisch</c:v>
                </c:pt>
              </c:strCache>
            </c:strRef>
          </c:tx>
          <c:invertIfNegative val="0"/>
          <c:cat>
            <c:numRef>
              <c:f>Allgemein!$A$2:$A$11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Allgemein!$E$2:$E$11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29353672"/>
        <c:axId val="629350680"/>
      </c:barChart>
      <c:catAx>
        <c:axId val="62935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9350680"/>
        <c:crosses val="autoZero"/>
        <c:auto val="1"/>
        <c:lblAlgn val="ctr"/>
        <c:lblOffset val="100"/>
        <c:noMultiLvlLbl val="0"/>
      </c:catAx>
      <c:valAx>
        <c:axId val="629350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93536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 Scores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SUS!$L$1</c:f>
              <c:strCache>
                <c:ptCount val="1"/>
                <c:pt idx="0">
                  <c:v>SUS SCORE</c:v>
                </c:pt>
              </c:strCache>
            </c:strRef>
          </c:tx>
          <c:invertIfNegative val="0"/>
          <c:cat>
            <c:numRef>
              <c:f>SUS!$A$2:$A$21</c:f>
              <c:numCache>
                <c:formatCode>General</c:formatCode>
                <c:ptCount val="20"/>
                <c:pt idx="0">
                  <c:v>2.0</c:v>
                </c:pt>
                <c:pt idx="2">
                  <c:v>1.0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</c:numCache>
            </c:numRef>
          </c:cat>
          <c:val>
            <c:numRef>
              <c:f>SUS!$L$2:$L$21</c:f>
              <c:numCache>
                <c:formatCode>General</c:formatCode>
                <c:ptCount val="20"/>
                <c:pt idx="0">
                  <c:v>47.5</c:v>
                </c:pt>
                <c:pt idx="2">
                  <c:v>80.0</c:v>
                </c:pt>
                <c:pt idx="4">
                  <c:v>50.0</c:v>
                </c:pt>
                <c:pt idx="6">
                  <c:v>85.0</c:v>
                </c:pt>
                <c:pt idx="8">
                  <c:v>90.0</c:v>
                </c:pt>
                <c:pt idx="10">
                  <c:v>87.5</c:v>
                </c:pt>
                <c:pt idx="12">
                  <c:v>52.5</c:v>
                </c:pt>
                <c:pt idx="14">
                  <c:v>82.5</c:v>
                </c:pt>
                <c:pt idx="16">
                  <c:v>67.5</c:v>
                </c:pt>
                <c:pt idx="18">
                  <c:v>50.0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73827640"/>
        <c:axId val="572397752"/>
      </c:barChart>
      <c:catAx>
        <c:axId val="57382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72397752"/>
        <c:crosses val="autoZero"/>
        <c:auto val="1"/>
        <c:lblAlgn val="ctr"/>
        <c:lblOffset val="100"/>
        <c:noMultiLvlLbl val="0"/>
      </c:catAx>
      <c:valAx>
        <c:axId val="57239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82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14</xdr:row>
      <xdr:rowOff>184150</xdr:rowOff>
    </xdr:from>
    <xdr:to>
      <xdr:col>17</xdr:col>
      <xdr:colOff>12700</xdr:colOff>
      <xdr:row>29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171450</xdr:rowOff>
    </xdr:from>
    <xdr:to>
      <xdr:col>11</xdr:col>
      <xdr:colOff>12700</xdr:colOff>
      <xdr:row>29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184150</xdr:rowOff>
    </xdr:from>
    <xdr:to>
      <xdr:col>11</xdr:col>
      <xdr:colOff>12700</xdr:colOff>
      <xdr:row>47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292100</xdr:colOff>
      <xdr:row>31</xdr:row>
      <xdr:rowOff>19050</xdr:rowOff>
    </xdr:from>
    <xdr:to>
      <xdr:col>16</xdr:col>
      <xdr:colOff>736600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15</xdr:row>
      <xdr:rowOff>57150</xdr:rowOff>
    </xdr:from>
    <xdr:to>
      <xdr:col>22</xdr:col>
      <xdr:colOff>647700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23</xdr:row>
      <xdr:rowOff>0</xdr:rowOff>
    </xdr:from>
    <xdr:to>
      <xdr:col>9</xdr:col>
      <xdr:colOff>25400</xdr:colOff>
      <xdr:row>43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selection activeCell="B11" sqref="B11:D11"/>
    </sheetView>
  </sheetViews>
  <sheetFormatPr baseColWidth="10" defaultRowHeight="15" x14ac:dyDescent="0"/>
  <cols>
    <col min="4" max="4" width="17" bestFit="1" customWidth="1"/>
    <col min="24" max="24" width="12.33203125" customWidth="1"/>
    <col min="25" max="25" width="69.33203125" customWidth="1"/>
  </cols>
  <sheetData>
    <row r="1" spans="1:25" s="2" customFormat="1">
      <c r="A1" s="2" t="s">
        <v>31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19</v>
      </c>
      <c r="I1" s="2" t="s">
        <v>6</v>
      </c>
      <c r="J1" s="2" t="s">
        <v>7</v>
      </c>
      <c r="K1" s="2" t="s">
        <v>20</v>
      </c>
      <c r="L1" s="2" t="s">
        <v>8</v>
      </c>
      <c r="M1" s="2" t="s">
        <v>9</v>
      </c>
      <c r="N1" s="2" t="s">
        <v>21</v>
      </c>
      <c r="O1" s="2" t="s">
        <v>10</v>
      </c>
      <c r="P1" s="2" t="s">
        <v>11</v>
      </c>
      <c r="Q1" s="2" t="s">
        <v>23</v>
      </c>
      <c r="R1" s="2" t="s">
        <v>12</v>
      </c>
      <c r="S1" s="2" t="s">
        <v>13</v>
      </c>
      <c r="T1" s="2" t="s">
        <v>24</v>
      </c>
      <c r="U1" s="2" t="s">
        <v>22</v>
      </c>
      <c r="V1" s="2" t="s">
        <v>26</v>
      </c>
      <c r="W1" s="2" t="s">
        <v>28</v>
      </c>
      <c r="X1" s="2" t="s">
        <v>29</v>
      </c>
      <c r="Y1" s="2" t="s">
        <v>16</v>
      </c>
    </row>
    <row r="2" spans="1:25" s="1" customFormat="1">
      <c r="A2" s="22">
        <v>2</v>
      </c>
      <c r="B2" s="1">
        <v>28</v>
      </c>
      <c r="C2" s="1" t="s">
        <v>17</v>
      </c>
      <c r="D2" s="1" t="s">
        <v>18</v>
      </c>
      <c r="E2" s="1">
        <v>3</v>
      </c>
      <c r="F2" s="13" t="b">
        <v>1</v>
      </c>
      <c r="G2" s="3">
        <v>3.5416666666666666E-2</v>
      </c>
      <c r="H2" s="17" t="b">
        <v>0</v>
      </c>
      <c r="I2" s="1" t="b">
        <v>0</v>
      </c>
      <c r="J2" s="3">
        <v>7.2222222222222229E-2</v>
      </c>
      <c r="K2" s="3" t="b">
        <v>0</v>
      </c>
      <c r="L2" s="13" t="b">
        <v>1</v>
      </c>
      <c r="M2" s="3">
        <v>8.4027777777777771E-2</v>
      </c>
      <c r="N2" s="3" t="b">
        <v>1</v>
      </c>
      <c r="O2" s="13" t="b">
        <v>1</v>
      </c>
      <c r="P2" s="3">
        <v>2.1527777777777781E-2</v>
      </c>
      <c r="Q2" s="3" t="b">
        <v>0</v>
      </c>
      <c r="R2" s="13" t="b">
        <v>0</v>
      </c>
      <c r="S2" s="3">
        <v>6.5972222222222224E-2</v>
      </c>
      <c r="T2" s="3" t="b">
        <v>0</v>
      </c>
      <c r="U2" s="13" t="b">
        <v>0</v>
      </c>
      <c r="V2" s="1" t="b">
        <v>0</v>
      </c>
      <c r="W2" s="1" t="b">
        <v>1</v>
      </c>
      <c r="X2" s="1" t="b">
        <v>1</v>
      </c>
      <c r="Y2" s="1" t="s">
        <v>25</v>
      </c>
    </row>
    <row r="3" spans="1:25" s="1" customFormat="1">
      <c r="A3" s="1">
        <v>1</v>
      </c>
      <c r="B3" s="1">
        <v>30</v>
      </c>
      <c r="C3" s="1" t="s">
        <v>14</v>
      </c>
      <c r="D3" s="1" t="s">
        <v>15</v>
      </c>
      <c r="E3" s="1">
        <v>4</v>
      </c>
      <c r="F3" s="13" t="b">
        <v>1</v>
      </c>
      <c r="G3" s="3">
        <v>0.13055555555555556</v>
      </c>
      <c r="H3" s="17" t="b">
        <v>1</v>
      </c>
      <c r="I3" s="1" t="b">
        <v>0</v>
      </c>
      <c r="J3" s="3">
        <v>3.125E-2</v>
      </c>
      <c r="K3" s="3" t="b">
        <v>0</v>
      </c>
      <c r="L3" s="13" t="b">
        <v>1</v>
      </c>
      <c r="M3" s="3">
        <v>8.3333333333333329E-2</v>
      </c>
      <c r="N3" s="3" t="b">
        <v>1</v>
      </c>
      <c r="O3" s="13" t="b">
        <v>1</v>
      </c>
      <c r="P3" s="3">
        <v>1.1805555555555555E-2</v>
      </c>
      <c r="Q3" s="3" t="b">
        <v>0</v>
      </c>
      <c r="R3" s="13" t="b">
        <v>0</v>
      </c>
      <c r="S3" s="3">
        <v>6.7361111111111108E-2</v>
      </c>
      <c r="T3" s="3" t="b">
        <v>0</v>
      </c>
      <c r="U3" s="13" t="b">
        <v>0</v>
      </c>
      <c r="V3" s="1" t="b">
        <v>0</v>
      </c>
      <c r="W3" s="1" t="b">
        <v>0</v>
      </c>
      <c r="Y3" s="1" t="s">
        <v>27</v>
      </c>
    </row>
    <row r="4" spans="1:25" s="1" customFormat="1">
      <c r="A4" s="22">
        <v>3</v>
      </c>
      <c r="B4" s="1">
        <v>18</v>
      </c>
      <c r="C4" s="1" t="s">
        <v>17</v>
      </c>
      <c r="D4" s="1" t="s">
        <v>33</v>
      </c>
      <c r="E4" s="1">
        <v>3</v>
      </c>
      <c r="F4" s="3" t="b">
        <v>1</v>
      </c>
      <c r="G4" s="3">
        <v>0.1986111111111111</v>
      </c>
      <c r="H4" s="17" t="b">
        <v>1</v>
      </c>
      <c r="I4" s="3" t="b">
        <v>0</v>
      </c>
      <c r="J4" s="3">
        <v>7.5694444444444439E-2</v>
      </c>
      <c r="K4" s="1" t="b">
        <v>0</v>
      </c>
      <c r="L4" s="3" t="b">
        <v>0</v>
      </c>
      <c r="M4" s="3">
        <v>0.18055555555555555</v>
      </c>
      <c r="N4" s="1" t="b">
        <v>1</v>
      </c>
      <c r="O4" s="3" t="b">
        <v>1</v>
      </c>
      <c r="P4" s="3">
        <v>4.7916666666666663E-2</v>
      </c>
      <c r="Q4" s="1" t="b">
        <v>0</v>
      </c>
      <c r="R4" s="3" t="b">
        <v>0</v>
      </c>
      <c r="S4" s="3">
        <v>9.8611111111111108E-2</v>
      </c>
      <c r="T4" s="1" t="b">
        <v>0</v>
      </c>
      <c r="U4" s="3" t="b">
        <v>0</v>
      </c>
      <c r="V4" s="1" t="b">
        <v>0</v>
      </c>
      <c r="W4" s="1" t="b">
        <v>0</v>
      </c>
      <c r="Y4" s="1" t="s">
        <v>34</v>
      </c>
    </row>
    <row r="5" spans="1:25" s="1" customFormat="1">
      <c r="A5" s="1">
        <v>4</v>
      </c>
      <c r="B5" s="1">
        <v>20</v>
      </c>
      <c r="C5" s="1" t="s">
        <v>14</v>
      </c>
      <c r="D5" s="1" t="s">
        <v>35</v>
      </c>
      <c r="E5" s="1">
        <v>4</v>
      </c>
      <c r="F5" s="13" t="b">
        <v>1</v>
      </c>
      <c r="G5" s="3">
        <v>3.6805555555555557E-2</v>
      </c>
      <c r="H5" s="17" t="b">
        <v>0</v>
      </c>
      <c r="I5" s="1" t="b">
        <v>1</v>
      </c>
      <c r="J5" s="3">
        <v>9.0277777777777787E-3</v>
      </c>
      <c r="K5" s="1" t="b">
        <v>0</v>
      </c>
      <c r="L5" s="13" t="b">
        <v>1</v>
      </c>
      <c r="M5" s="3">
        <v>1.1805555555555555E-2</v>
      </c>
      <c r="N5" s="1" t="b">
        <v>0</v>
      </c>
      <c r="O5" s="13" t="b">
        <v>1</v>
      </c>
      <c r="P5" s="3">
        <v>1.1111111111111112E-2</v>
      </c>
      <c r="Q5" s="1" t="b">
        <v>0</v>
      </c>
      <c r="R5" s="13" t="b">
        <v>0</v>
      </c>
      <c r="S5" s="3">
        <v>0.12986111111111112</v>
      </c>
      <c r="T5" s="1" t="b">
        <v>1</v>
      </c>
      <c r="U5" s="13" t="b">
        <v>0</v>
      </c>
      <c r="V5" s="1" t="b">
        <v>0</v>
      </c>
      <c r="W5" s="1" t="b">
        <v>0</v>
      </c>
      <c r="Y5" s="1" t="s">
        <v>36</v>
      </c>
    </row>
    <row r="6" spans="1:25" s="1" customFormat="1">
      <c r="A6" s="1">
        <v>5</v>
      </c>
      <c r="B6" s="1">
        <v>27</v>
      </c>
      <c r="C6" s="1" t="s">
        <v>14</v>
      </c>
      <c r="D6" s="1" t="s">
        <v>37</v>
      </c>
      <c r="E6" s="1">
        <v>5</v>
      </c>
      <c r="F6" s="13" t="b">
        <v>1</v>
      </c>
      <c r="G6" s="3">
        <v>5.486111111111111E-2</v>
      </c>
      <c r="H6" s="17" t="b">
        <v>1</v>
      </c>
      <c r="I6" s="1" t="b">
        <v>1</v>
      </c>
      <c r="J6" s="3">
        <v>1.4583333333333332E-2</v>
      </c>
      <c r="K6" s="1" t="b">
        <v>0</v>
      </c>
      <c r="L6" s="13" t="b">
        <v>1</v>
      </c>
      <c r="M6" s="3">
        <v>1.4583333333333332E-2</v>
      </c>
      <c r="N6" s="1" t="b">
        <v>0</v>
      </c>
      <c r="O6" s="13" t="b">
        <v>1</v>
      </c>
      <c r="P6" s="3">
        <v>1.1805555555555555E-2</v>
      </c>
      <c r="Q6" s="1" t="b">
        <v>0</v>
      </c>
      <c r="R6" s="13" t="b">
        <v>1</v>
      </c>
      <c r="S6" s="3">
        <v>0.12013888888888889</v>
      </c>
      <c r="T6" s="1" t="b">
        <v>1</v>
      </c>
      <c r="U6" s="13" t="b">
        <v>0</v>
      </c>
      <c r="V6" s="1" t="b">
        <v>1</v>
      </c>
      <c r="W6" s="1" t="b">
        <v>0</v>
      </c>
      <c r="Y6" s="1" t="s">
        <v>38</v>
      </c>
    </row>
    <row r="7" spans="1:25" s="1" customFormat="1">
      <c r="A7" s="1">
        <v>6</v>
      </c>
      <c r="B7" s="1">
        <v>26</v>
      </c>
      <c r="C7" s="1" t="s">
        <v>14</v>
      </c>
      <c r="D7" s="1" t="s">
        <v>37</v>
      </c>
      <c r="E7" s="1">
        <v>1</v>
      </c>
      <c r="F7" s="13" t="b">
        <v>1</v>
      </c>
      <c r="G7" s="3">
        <v>2.4999999999999998E-2</v>
      </c>
      <c r="H7" s="17" t="b">
        <v>0</v>
      </c>
      <c r="I7" s="1" t="b">
        <v>1</v>
      </c>
      <c r="J7" s="3">
        <v>1.8055555555555557E-2</v>
      </c>
      <c r="K7" s="1" t="b">
        <v>0</v>
      </c>
      <c r="L7" s="13" t="b">
        <v>1</v>
      </c>
      <c r="M7" s="3">
        <v>9.0277777777777787E-3</v>
      </c>
      <c r="N7" s="1" t="b">
        <v>0</v>
      </c>
      <c r="O7" s="13" t="b">
        <v>1</v>
      </c>
      <c r="P7" s="3">
        <v>6.9444444444444441E-3</v>
      </c>
      <c r="Q7" s="1" t="b">
        <v>0</v>
      </c>
      <c r="R7" s="13" t="b">
        <v>1</v>
      </c>
      <c r="S7" s="3">
        <v>3.1944444444444449E-2</v>
      </c>
      <c r="T7" s="1" t="b">
        <v>0</v>
      </c>
      <c r="U7" s="13" t="b">
        <v>0</v>
      </c>
      <c r="W7" s="1" t="b">
        <v>0</v>
      </c>
      <c r="Y7" s="1" t="s">
        <v>39</v>
      </c>
    </row>
    <row r="8" spans="1:25" s="1" customFormat="1">
      <c r="A8" s="22">
        <v>7</v>
      </c>
      <c r="B8" s="1">
        <v>22</v>
      </c>
      <c r="C8" s="1" t="s">
        <v>17</v>
      </c>
      <c r="D8" s="1" t="s">
        <v>48</v>
      </c>
      <c r="E8" s="1">
        <v>5</v>
      </c>
      <c r="F8" s="13" t="b">
        <v>1</v>
      </c>
      <c r="G8" s="3">
        <v>2.9861111111111113E-2</v>
      </c>
      <c r="H8" s="17" t="b">
        <v>1</v>
      </c>
      <c r="I8" s="1" t="b">
        <v>1</v>
      </c>
      <c r="J8" s="3">
        <v>5.7638888888888885E-2</v>
      </c>
      <c r="K8" s="1" t="b">
        <v>1</v>
      </c>
      <c r="L8" s="13" t="b">
        <v>1</v>
      </c>
      <c r="M8" s="3">
        <v>3.2638888888888891E-2</v>
      </c>
      <c r="N8" s="1" t="b">
        <v>1</v>
      </c>
      <c r="O8" s="13" t="b">
        <v>1</v>
      </c>
      <c r="P8" s="3">
        <v>9.7222222222222224E-3</v>
      </c>
      <c r="Q8" s="1" t="b">
        <v>1</v>
      </c>
      <c r="R8" s="13" t="b">
        <v>0</v>
      </c>
      <c r="S8" s="3">
        <v>5.6250000000000001E-2</v>
      </c>
      <c r="T8" s="1" t="b">
        <v>1</v>
      </c>
      <c r="U8" s="13" t="b">
        <v>0</v>
      </c>
      <c r="V8" s="1" t="b">
        <v>0</v>
      </c>
      <c r="W8" s="1" t="b">
        <v>1</v>
      </c>
      <c r="X8" s="1" t="b">
        <v>1</v>
      </c>
      <c r="Y8" s="1" t="s">
        <v>49</v>
      </c>
    </row>
    <row r="9" spans="1:25" s="1" customFormat="1">
      <c r="A9" s="1">
        <v>8</v>
      </c>
      <c r="B9" s="1">
        <v>42</v>
      </c>
      <c r="C9" s="1" t="s">
        <v>17</v>
      </c>
      <c r="D9" s="1" t="s">
        <v>52</v>
      </c>
      <c r="E9" s="1">
        <v>1</v>
      </c>
      <c r="F9" s="13" t="b">
        <v>1</v>
      </c>
      <c r="G9" s="3">
        <v>6.7361111111111108E-2</v>
      </c>
      <c r="H9" s="17" t="b">
        <v>0</v>
      </c>
      <c r="I9" s="1" t="b">
        <v>1</v>
      </c>
      <c r="J9" s="3">
        <v>9.7222222222222224E-3</v>
      </c>
      <c r="K9" s="1" t="b">
        <v>0</v>
      </c>
      <c r="L9" s="13" t="b">
        <v>1</v>
      </c>
      <c r="M9" s="3">
        <v>4.5138888888888888E-2</v>
      </c>
      <c r="N9" s="1" t="b">
        <v>0</v>
      </c>
      <c r="O9" s="13" t="b">
        <v>1</v>
      </c>
      <c r="P9" s="3">
        <v>2.6388888888888889E-2</v>
      </c>
      <c r="Q9" s="1" t="b">
        <v>0</v>
      </c>
      <c r="R9" s="13" t="b">
        <v>1</v>
      </c>
      <c r="S9" s="3">
        <v>1.8055555555555557E-2</v>
      </c>
      <c r="T9" s="1" t="b">
        <v>0</v>
      </c>
      <c r="U9" s="13" t="b">
        <v>0</v>
      </c>
      <c r="V9" s="1" t="b">
        <v>0</v>
      </c>
      <c r="W9" s="1" t="b">
        <v>0</v>
      </c>
      <c r="Y9" s="1" t="s">
        <v>53</v>
      </c>
    </row>
    <row r="10" spans="1:25" s="1" customFormat="1">
      <c r="A10" s="1">
        <v>9</v>
      </c>
      <c r="B10" s="1">
        <v>53</v>
      </c>
      <c r="C10" s="1" t="s">
        <v>17</v>
      </c>
      <c r="D10" s="1" t="s">
        <v>55</v>
      </c>
      <c r="E10" s="1">
        <v>1</v>
      </c>
      <c r="F10" s="13" t="b">
        <v>1</v>
      </c>
      <c r="G10" s="3">
        <v>0.1423611111111111</v>
      </c>
      <c r="H10" s="17" t="b">
        <v>1</v>
      </c>
      <c r="I10" s="1" t="b">
        <v>1</v>
      </c>
      <c r="J10" s="3">
        <v>0.18194444444444444</v>
      </c>
      <c r="K10" s="1" t="b">
        <v>1</v>
      </c>
      <c r="L10" s="13" t="b">
        <v>1</v>
      </c>
      <c r="M10" s="3">
        <v>8.3333333333333329E-2</v>
      </c>
      <c r="N10" s="1" t="b">
        <v>1</v>
      </c>
      <c r="O10" s="13" t="b">
        <v>1</v>
      </c>
      <c r="P10" s="3">
        <v>2.5694444444444447E-2</v>
      </c>
      <c r="Q10" s="1" t="b">
        <v>0</v>
      </c>
      <c r="R10" s="13" t="b">
        <v>1</v>
      </c>
      <c r="S10" s="3">
        <v>4.027777777777778E-2</v>
      </c>
      <c r="T10" s="1" t="b">
        <v>0</v>
      </c>
      <c r="U10" s="13" t="b">
        <v>1</v>
      </c>
      <c r="V10" s="1" t="b">
        <v>0</v>
      </c>
      <c r="W10" s="1" t="b">
        <v>0</v>
      </c>
      <c r="Y10" s="1" t="s">
        <v>56</v>
      </c>
    </row>
    <row r="11" spans="1:25" s="1" customFormat="1">
      <c r="A11" s="22">
        <v>10</v>
      </c>
      <c r="B11" s="1">
        <v>37</v>
      </c>
      <c r="C11" s="1" t="s">
        <v>17</v>
      </c>
      <c r="D11" s="1" t="s">
        <v>57</v>
      </c>
      <c r="E11" s="1">
        <v>3</v>
      </c>
      <c r="F11" s="13" t="b">
        <v>1</v>
      </c>
      <c r="G11" s="3">
        <v>0.11597222222222221</v>
      </c>
      <c r="H11" s="1" t="b">
        <v>1</v>
      </c>
      <c r="I11" s="1" t="b">
        <v>1</v>
      </c>
      <c r="J11" s="3">
        <v>2.6388888888888889E-2</v>
      </c>
      <c r="K11" s="1" t="b">
        <v>0</v>
      </c>
      <c r="L11" s="13" t="b">
        <v>1</v>
      </c>
      <c r="M11" s="3">
        <v>3.9583333333333331E-2</v>
      </c>
      <c r="N11" s="1" t="b">
        <v>0</v>
      </c>
      <c r="O11" s="13" t="b">
        <v>1</v>
      </c>
      <c r="P11" s="3">
        <v>7.8472222222222221E-2</v>
      </c>
      <c r="Q11" s="1" t="b">
        <v>0</v>
      </c>
      <c r="R11" s="13" t="b">
        <v>1</v>
      </c>
      <c r="S11" s="3">
        <v>7.5694444444444439E-2</v>
      </c>
      <c r="T11" s="1" t="b">
        <v>0</v>
      </c>
      <c r="U11" s="13" t="b">
        <v>0</v>
      </c>
      <c r="V11" s="1" t="b">
        <v>0</v>
      </c>
      <c r="W11" s="1" t="b">
        <v>0</v>
      </c>
      <c r="Y11" s="1" t="s">
        <v>58</v>
      </c>
    </row>
    <row r="12" spans="1:25" s="4" customFormat="1"/>
    <row r="13" spans="1:25" s="1" customFormat="1">
      <c r="A13" s="1" t="s">
        <v>40</v>
      </c>
      <c r="B13" s="5">
        <f>AVERAGE(B2:B11)</f>
        <v>30.3</v>
      </c>
      <c r="C13" s="5"/>
      <c r="D13" s="5"/>
      <c r="E13" s="5">
        <f>AVERAGE(E2:E11)</f>
        <v>3</v>
      </c>
      <c r="G13" s="3">
        <f>MEDIAN(G2:G11)</f>
        <v>6.1111111111111109E-2</v>
      </c>
      <c r="H13" s="3"/>
      <c r="I13" s="3"/>
      <c r="J13" s="3">
        <f t="shared" ref="H13:S13" si="0">MEDIAN(J2:J11)</f>
        <v>2.8819444444444446E-2</v>
      </c>
      <c r="K13" s="3"/>
      <c r="L13" s="3"/>
      <c r="M13" s="3">
        <f t="shared" si="0"/>
        <v>4.2361111111111113E-2</v>
      </c>
      <c r="N13" s="3"/>
      <c r="O13" s="3"/>
      <c r="P13" s="3">
        <f t="shared" si="0"/>
        <v>1.666666666666667E-2</v>
      </c>
      <c r="Q13" s="3"/>
      <c r="R13" s="3"/>
      <c r="S13" s="3">
        <f t="shared" si="0"/>
        <v>6.6666666666666666E-2</v>
      </c>
    </row>
    <row r="14" spans="1:25" s="1" customFormat="1">
      <c r="A14" s="1" t="s">
        <v>41</v>
      </c>
      <c r="B14" s="5">
        <f>MEDIAN(B2:B11)</f>
        <v>27.5</v>
      </c>
      <c r="C14" s="5"/>
      <c r="D14" s="5"/>
      <c r="E14" s="5">
        <f>MEDIAN(E2:E11)</f>
        <v>3</v>
      </c>
    </row>
    <row r="15" spans="1:25" s="1" customFormat="1">
      <c r="A15" s="1" t="s">
        <v>42</v>
      </c>
      <c r="B15" s="5">
        <f>STDEV(B2:B11)</f>
        <v>10.842816362304893</v>
      </c>
      <c r="C15" s="5"/>
      <c r="D15" s="5"/>
      <c r="E15" s="5">
        <f t="shared" ref="E15" si="1">STDEV(E2:E11)</f>
        <v>1.5634719199411433</v>
      </c>
    </row>
    <row r="16" spans="1:25" s="1" customFormat="1"/>
    <row r="17" spans="1:5" s="1" customFormat="1">
      <c r="B17" s="18" t="s">
        <v>45</v>
      </c>
      <c r="C17" s="18"/>
      <c r="D17" s="18"/>
      <c r="E17" s="18"/>
    </row>
    <row r="18" spans="1:5" s="2" customFormat="1">
      <c r="A18" s="2" t="s">
        <v>47</v>
      </c>
      <c r="B18" s="2" t="s">
        <v>43</v>
      </c>
      <c r="C18" s="2" t="s">
        <v>44</v>
      </c>
    </row>
    <row r="19" spans="1:5" s="6" customFormat="1">
      <c r="A19" s="6">
        <v>1</v>
      </c>
      <c r="B19" s="10">
        <f>COUNTIF(F2:F11,TRUE)/10</f>
        <v>1</v>
      </c>
      <c r="C19" s="7">
        <f>MEDIAN(G2:G11)</f>
        <v>6.1111111111111109E-2</v>
      </c>
      <c r="D19" s="10"/>
      <c r="E19" s="7"/>
    </row>
    <row r="20" spans="1:5" s="1" customFormat="1">
      <c r="A20" s="1">
        <v>2</v>
      </c>
      <c r="B20" s="11">
        <f>COUNTIF(I2:I11,TRUE)/10</f>
        <v>0.7</v>
      </c>
      <c r="C20" s="3">
        <f>MEDIAN(J2:J11)</f>
        <v>2.8819444444444446E-2</v>
      </c>
      <c r="D20" s="11"/>
      <c r="E20" s="3"/>
    </row>
    <row r="21" spans="1:5" s="1" customFormat="1">
      <c r="A21" s="1">
        <v>3</v>
      </c>
      <c r="B21" s="11">
        <f>COUNTIF(L2:L11,TRUE)/10</f>
        <v>0.9</v>
      </c>
      <c r="C21" s="3">
        <f>MEDIAN(M2:M11)</f>
        <v>4.2361111111111113E-2</v>
      </c>
      <c r="D21" s="11"/>
      <c r="E21" s="3"/>
    </row>
    <row r="22" spans="1:5" s="1" customFormat="1">
      <c r="A22" s="1">
        <v>4</v>
      </c>
      <c r="B22" s="10">
        <f>COUNTIF(O2:O11,TRUE)/10</f>
        <v>1</v>
      </c>
      <c r="C22" s="3">
        <f>MEDIAN(P2:P11)</f>
        <v>1.666666666666667E-2</v>
      </c>
      <c r="D22" s="11"/>
      <c r="E22" s="3"/>
    </row>
    <row r="23" spans="1:5" s="1" customFormat="1">
      <c r="A23" s="1">
        <v>5</v>
      </c>
      <c r="B23" s="11">
        <f>COUNTIF(R2:R11,TRUE)/10</f>
        <v>0.5</v>
      </c>
      <c r="C23" s="3">
        <f>MEDIAN(S2:S11)</f>
        <v>6.6666666666666666E-2</v>
      </c>
      <c r="D23" s="11"/>
      <c r="E23" s="3"/>
    </row>
    <row r="24" spans="1:5" s="1" customFormat="1"/>
    <row r="25" spans="1:5">
      <c r="A25" s="2" t="s">
        <v>47</v>
      </c>
      <c r="B25" s="8" t="s">
        <v>46</v>
      </c>
    </row>
    <row r="26" spans="1:5">
      <c r="A26" s="1">
        <v>1</v>
      </c>
      <c r="B26" s="12">
        <f>COUNTIF(H2:H11,TRUE)/10</f>
        <v>0.6</v>
      </c>
    </row>
    <row r="27" spans="1:5">
      <c r="A27" s="1">
        <v>2</v>
      </c>
      <c r="B27" s="12">
        <f>COUNTIF(K2:K11,TRUE)/10</f>
        <v>0.2</v>
      </c>
    </row>
    <row r="28" spans="1:5">
      <c r="A28" s="1">
        <v>3</v>
      </c>
      <c r="B28" s="12">
        <f>COUNTIF(N2:N11,TRUE)/10</f>
        <v>0.5</v>
      </c>
    </row>
    <row r="29" spans="1:5">
      <c r="A29" s="1">
        <v>4</v>
      </c>
      <c r="B29" s="12">
        <f>COUNTIF(Q2:Q11,TRUE)/10</f>
        <v>0.1</v>
      </c>
    </row>
    <row r="30" spans="1:5">
      <c r="A30" s="1">
        <v>5</v>
      </c>
      <c r="B30" s="12">
        <f>COUNTIF(T2:T11,TRUE)/10</f>
        <v>0.3</v>
      </c>
    </row>
    <row r="31" spans="1:5">
      <c r="A31" s="1"/>
      <c r="B31" s="9">
        <f>AVERAGE(B26:B30)</f>
        <v>0.34</v>
      </c>
    </row>
    <row r="32" spans="1:5">
      <c r="A32" s="13"/>
      <c r="B32" s="9"/>
    </row>
    <row r="33" spans="1:2">
      <c r="A33" s="1" t="s">
        <v>50</v>
      </c>
      <c r="B33">
        <f>COUNTIF(C2:C11,"w")/10</f>
        <v>0.6</v>
      </c>
    </row>
    <row r="34" spans="1:2">
      <c r="A34" s="1" t="s">
        <v>51</v>
      </c>
      <c r="B34">
        <f>1-B33</f>
        <v>0.4</v>
      </c>
    </row>
    <row r="35" spans="1:2">
      <c r="A35" s="1"/>
    </row>
    <row r="36" spans="1:2">
      <c r="A36" s="1"/>
    </row>
    <row r="37" spans="1:2">
      <c r="A37" s="1"/>
    </row>
    <row r="38" spans="1:2">
      <c r="A38" s="1"/>
    </row>
    <row r="39" spans="1:2">
      <c r="A39" s="1"/>
    </row>
    <row r="40" spans="1:2">
      <c r="A40" s="1"/>
    </row>
    <row r="41" spans="1:2">
      <c r="A41" s="13"/>
    </row>
  </sheetData>
  <mergeCells count="2">
    <mergeCell ref="B17:C17"/>
    <mergeCell ref="D17:E17"/>
  </mergeCells>
  <conditionalFormatting sqref="I2:I11">
    <cfRule type="cellIs" dxfId="71" priority="28" operator="equal">
      <formula>TRUE</formula>
    </cfRule>
    <cfRule type="cellIs" dxfId="70" priority="27" operator="equal">
      <formula>FALSE</formula>
    </cfRule>
  </conditionalFormatting>
  <conditionalFormatting sqref="F2:F11">
    <cfRule type="cellIs" dxfId="69" priority="25" operator="equal">
      <formula>FALSE</formula>
    </cfRule>
    <cfRule type="cellIs" dxfId="68" priority="26" operator="equal">
      <formula>TRUE</formula>
    </cfRule>
  </conditionalFormatting>
  <conditionalFormatting sqref="L2:L11">
    <cfRule type="cellIs" dxfId="67" priority="23" operator="equal">
      <formula>FALSE</formula>
    </cfRule>
    <cfRule type="cellIs" dxfId="66" priority="24" operator="equal">
      <formula>TRUE</formula>
    </cfRule>
  </conditionalFormatting>
  <conditionalFormatting sqref="O2:O11">
    <cfRule type="cellIs" dxfId="65" priority="21" operator="equal">
      <formula>FALSE</formula>
    </cfRule>
    <cfRule type="cellIs" dxfId="64" priority="22" operator="equal">
      <formula>TRUE</formula>
    </cfRule>
  </conditionalFormatting>
  <conditionalFormatting sqref="R2:R11">
    <cfRule type="cellIs" dxfId="63" priority="19" operator="equal">
      <formula>FALSE</formula>
    </cfRule>
    <cfRule type="cellIs" dxfId="62" priority="20" operator="equal">
      <formula>TRUE</formula>
    </cfRule>
  </conditionalFormatting>
  <conditionalFormatting sqref="U2:U11">
    <cfRule type="cellIs" dxfId="61" priority="17" operator="equal">
      <formula>FALSE</formula>
    </cfRule>
    <cfRule type="cellIs" dxfId="60" priority="18" operator="equal">
      <formula>TRUE</formula>
    </cfRule>
  </conditionalFormatting>
  <conditionalFormatting sqref="G2:G11">
    <cfRule type="cellIs" dxfId="59" priority="16" operator="lessThan">
      <formula>$G$13</formula>
    </cfRule>
    <cfRule type="cellIs" dxfId="58" priority="15" operator="greaterThan">
      <formula>$G$13</formula>
    </cfRule>
  </conditionalFormatting>
  <conditionalFormatting sqref="J2:J11">
    <cfRule type="cellIs" dxfId="55" priority="8" operator="greaterThan">
      <formula>$J$13</formula>
    </cfRule>
    <cfRule type="cellIs" dxfId="54" priority="7" operator="lessThan">
      <formula>$J$13</formula>
    </cfRule>
  </conditionalFormatting>
  <conditionalFormatting sqref="M2:M11">
    <cfRule type="cellIs" dxfId="52" priority="6" operator="lessThan">
      <formula>$M$13</formula>
    </cfRule>
    <cfRule type="cellIs" dxfId="53" priority="5" operator="greaterThan">
      <formula>$M$13</formula>
    </cfRule>
  </conditionalFormatting>
  <conditionalFormatting sqref="P2:P11">
    <cfRule type="cellIs" dxfId="6" priority="4" operator="greaterThan">
      <formula>$P$13</formula>
    </cfRule>
    <cfRule type="cellIs" dxfId="5" priority="3" operator="lessThan">
      <formula>$P$13</formula>
    </cfRule>
  </conditionalFormatting>
  <conditionalFormatting sqref="S2:S11">
    <cfRule type="cellIs" dxfId="2" priority="2" operator="greaterThan">
      <formula>$S$13</formula>
    </cfRule>
    <cfRule type="cellIs" dxfId="1" priority="1" operator="lessThan">
      <formula>$S$13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39" sqref="L39"/>
    </sheetView>
  </sheetViews>
  <sheetFormatPr baseColWidth="10" defaultRowHeight="15" x14ac:dyDescent="0"/>
  <sheetData>
    <row r="1" spans="1:12" s="2" customFormat="1">
      <c r="A1" s="2" t="s">
        <v>32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30</v>
      </c>
    </row>
    <row r="2" spans="1:12">
      <c r="A2" s="19">
        <v>2</v>
      </c>
      <c r="B2" s="16">
        <v>3</v>
      </c>
      <c r="C2" s="16">
        <v>3</v>
      </c>
      <c r="D2" s="16">
        <v>4</v>
      </c>
      <c r="E2" s="16">
        <v>4</v>
      </c>
      <c r="F2" s="16">
        <v>3</v>
      </c>
      <c r="G2" s="16">
        <v>3</v>
      </c>
      <c r="H2" s="16">
        <v>3</v>
      </c>
      <c r="I2" s="16">
        <v>3</v>
      </c>
      <c r="J2" s="16">
        <v>2</v>
      </c>
      <c r="K2" s="16">
        <v>3</v>
      </c>
      <c r="L2" s="21">
        <f>SUM(B3:K3)*2.5</f>
        <v>47.5</v>
      </c>
    </row>
    <row r="3" spans="1:12">
      <c r="A3" s="19"/>
      <c r="B3" s="20">
        <f>IF(NOT(MOD(B$1,2)), 5-B2, B2-1)</f>
        <v>2</v>
      </c>
      <c r="C3" s="20">
        <f t="shared" ref="C3:K3" si="0">IF(NOT(MOD(C$1,2)), 5-C2, C2-1)</f>
        <v>2</v>
      </c>
      <c r="D3" s="20">
        <f t="shared" si="0"/>
        <v>3</v>
      </c>
      <c r="E3" s="20">
        <f t="shared" si="0"/>
        <v>1</v>
      </c>
      <c r="F3" s="20">
        <f t="shared" si="0"/>
        <v>2</v>
      </c>
      <c r="G3" s="20">
        <f t="shared" si="0"/>
        <v>2</v>
      </c>
      <c r="H3" s="20">
        <f t="shared" si="0"/>
        <v>2</v>
      </c>
      <c r="I3" s="20">
        <f t="shared" si="0"/>
        <v>2</v>
      </c>
      <c r="J3" s="20">
        <f t="shared" si="0"/>
        <v>1</v>
      </c>
      <c r="K3" s="20">
        <f t="shared" si="0"/>
        <v>2</v>
      </c>
      <c r="L3" s="21"/>
    </row>
    <row r="4" spans="1:12">
      <c r="A4" s="19">
        <v>1</v>
      </c>
      <c r="B4" s="16">
        <v>4</v>
      </c>
      <c r="C4" s="16">
        <v>1</v>
      </c>
      <c r="D4" s="16">
        <v>3</v>
      </c>
      <c r="E4" s="16">
        <v>4</v>
      </c>
      <c r="F4" s="16">
        <v>4</v>
      </c>
      <c r="G4" s="16">
        <v>1</v>
      </c>
      <c r="H4" s="16">
        <v>5</v>
      </c>
      <c r="I4" s="16">
        <v>1</v>
      </c>
      <c r="J4" s="16">
        <v>4</v>
      </c>
      <c r="K4" s="16">
        <v>1</v>
      </c>
      <c r="L4" s="21">
        <f>SUM(B5:K5)*2.5</f>
        <v>80</v>
      </c>
    </row>
    <row r="5" spans="1:12">
      <c r="A5" s="19"/>
      <c r="B5" s="20">
        <f>IF(NOT(MOD(B$1,2)), 5-B4, B4-1)</f>
        <v>3</v>
      </c>
      <c r="C5" s="20">
        <f t="shared" ref="C5:K5" si="1">IF(NOT(MOD(C$1,2)), 5-C4, C4-1)</f>
        <v>4</v>
      </c>
      <c r="D5" s="20">
        <f t="shared" si="1"/>
        <v>2</v>
      </c>
      <c r="E5" s="20">
        <f t="shared" si="1"/>
        <v>1</v>
      </c>
      <c r="F5" s="20">
        <f t="shared" si="1"/>
        <v>3</v>
      </c>
      <c r="G5" s="20">
        <f t="shared" si="1"/>
        <v>4</v>
      </c>
      <c r="H5" s="20">
        <f t="shared" si="1"/>
        <v>4</v>
      </c>
      <c r="I5" s="20">
        <f t="shared" si="1"/>
        <v>4</v>
      </c>
      <c r="J5" s="20">
        <f t="shared" si="1"/>
        <v>3</v>
      </c>
      <c r="K5" s="20">
        <f t="shared" si="1"/>
        <v>4</v>
      </c>
      <c r="L5" s="21"/>
    </row>
    <row r="6" spans="1:12">
      <c r="A6" s="19">
        <v>3</v>
      </c>
      <c r="B6" s="16">
        <v>3</v>
      </c>
      <c r="C6" s="16">
        <v>4</v>
      </c>
      <c r="D6" s="16">
        <v>2</v>
      </c>
      <c r="E6" s="16">
        <v>3</v>
      </c>
      <c r="F6" s="16">
        <v>3</v>
      </c>
      <c r="G6" s="16">
        <v>1</v>
      </c>
      <c r="H6" s="16">
        <v>5</v>
      </c>
      <c r="I6" s="16">
        <v>4</v>
      </c>
      <c r="J6" s="16">
        <v>2</v>
      </c>
      <c r="K6" s="16">
        <v>3</v>
      </c>
      <c r="L6" s="21">
        <f>SUM(B7:K7)*2.5</f>
        <v>50</v>
      </c>
    </row>
    <row r="7" spans="1:12">
      <c r="A7" s="19"/>
      <c r="B7" s="20">
        <f t="shared" ref="B7:B9" si="2">IF(NOT(MOD(B$1,2)), 5-B6, B6-1)</f>
        <v>2</v>
      </c>
      <c r="C7" s="20">
        <f t="shared" ref="C7" si="3">IF(NOT(MOD(C$1,2)), 5-C6, C6-1)</f>
        <v>1</v>
      </c>
      <c r="D7" s="20">
        <f t="shared" ref="D7" si="4">IF(NOT(MOD(D$1,2)), 5-D6, D6-1)</f>
        <v>1</v>
      </c>
      <c r="E7" s="20">
        <f t="shared" ref="E7" si="5">IF(NOT(MOD(E$1,2)), 5-E6, E6-1)</f>
        <v>2</v>
      </c>
      <c r="F7" s="20">
        <f t="shared" ref="F7" si="6">IF(NOT(MOD(F$1,2)), 5-F6, F6-1)</f>
        <v>2</v>
      </c>
      <c r="G7" s="20">
        <f t="shared" ref="G7" si="7">IF(NOT(MOD(G$1,2)), 5-G6, G6-1)</f>
        <v>4</v>
      </c>
      <c r="H7" s="20">
        <f t="shared" ref="H7" si="8">IF(NOT(MOD(H$1,2)), 5-H6, H6-1)</f>
        <v>4</v>
      </c>
      <c r="I7" s="20">
        <f t="shared" ref="I7" si="9">IF(NOT(MOD(I$1,2)), 5-I6, I6-1)</f>
        <v>1</v>
      </c>
      <c r="J7" s="20">
        <f t="shared" ref="J7" si="10">IF(NOT(MOD(J$1,2)), 5-J6, J6-1)</f>
        <v>1</v>
      </c>
      <c r="K7" s="20">
        <f t="shared" ref="K7" si="11">IF(NOT(MOD(K$1,2)), 5-K6, K6-1)</f>
        <v>2</v>
      </c>
      <c r="L7" s="21"/>
    </row>
    <row r="8" spans="1:12">
      <c r="A8" s="19">
        <v>4</v>
      </c>
      <c r="B8" s="16">
        <v>4</v>
      </c>
      <c r="C8" s="16">
        <v>2</v>
      </c>
      <c r="D8" s="16">
        <v>3</v>
      </c>
      <c r="E8" s="16">
        <v>1</v>
      </c>
      <c r="F8" s="16">
        <v>4</v>
      </c>
      <c r="G8" s="16">
        <v>1</v>
      </c>
      <c r="H8" s="16">
        <v>5</v>
      </c>
      <c r="I8" s="16">
        <v>1</v>
      </c>
      <c r="J8" s="16">
        <v>4</v>
      </c>
      <c r="K8" s="16">
        <v>1</v>
      </c>
      <c r="L8" s="21">
        <f>SUM(B9:K9)*2.5</f>
        <v>85</v>
      </c>
    </row>
    <row r="9" spans="1:12">
      <c r="A9" s="19"/>
      <c r="B9" s="20">
        <f t="shared" si="2"/>
        <v>3</v>
      </c>
      <c r="C9" s="20">
        <f t="shared" ref="C9" si="12">IF(NOT(MOD(C$1,2)), 5-C8, C8-1)</f>
        <v>3</v>
      </c>
      <c r="D9" s="20">
        <f t="shared" ref="D9" si="13">IF(NOT(MOD(D$1,2)), 5-D8, D8-1)</f>
        <v>2</v>
      </c>
      <c r="E9" s="20">
        <f t="shared" ref="E9" si="14">IF(NOT(MOD(E$1,2)), 5-E8, E8-1)</f>
        <v>4</v>
      </c>
      <c r="F9" s="20">
        <f t="shared" ref="F9" si="15">IF(NOT(MOD(F$1,2)), 5-F8, F8-1)</f>
        <v>3</v>
      </c>
      <c r="G9" s="20">
        <f t="shared" ref="G9" si="16">IF(NOT(MOD(G$1,2)), 5-G8, G8-1)</f>
        <v>4</v>
      </c>
      <c r="H9" s="20">
        <f t="shared" ref="H9" si="17">IF(NOT(MOD(H$1,2)), 5-H8, H8-1)</f>
        <v>4</v>
      </c>
      <c r="I9" s="20">
        <f t="shared" ref="I9" si="18">IF(NOT(MOD(I$1,2)), 5-I8, I8-1)</f>
        <v>4</v>
      </c>
      <c r="J9" s="20">
        <f t="shared" ref="J9" si="19">IF(NOT(MOD(J$1,2)), 5-J8, J8-1)</f>
        <v>3</v>
      </c>
      <c r="K9" s="20">
        <f t="shared" ref="K9" si="20">IF(NOT(MOD(K$1,2)), 5-K8, K8-1)</f>
        <v>4</v>
      </c>
      <c r="L9" s="21"/>
    </row>
    <row r="10" spans="1:12">
      <c r="A10" s="19">
        <v>5</v>
      </c>
      <c r="B10" s="16">
        <v>4</v>
      </c>
      <c r="C10" s="16">
        <v>1</v>
      </c>
      <c r="D10" s="16">
        <v>4</v>
      </c>
      <c r="E10" s="16">
        <v>1</v>
      </c>
      <c r="F10" s="16">
        <v>4</v>
      </c>
      <c r="G10" s="16">
        <v>1</v>
      </c>
      <c r="H10" s="16">
        <v>5</v>
      </c>
      <c r="I10" s="16">
        <v>1</v>
      </c>
      <c r="J10" s="16">
        <v>4</v>
      </c>
      <c r="K10" s="16">
        <v>1</v>
      </c>
      <c r="L10" s="21">
        <f>SUM(B11:K11)*2.5</f>
        <v>90</v>
      </c>
    </row>
    <row r="11" spans="1:12">
      <c r="A11" s="19"/>
      <c r="B11" s="20">
        <f t="shared" ref="B11" si="21">IF(NOT(MOD(B$1,2)), 5-B10, B10-1)</f>
        <v>3</v>
      </c>
      <c r="C11" s="20">
        <f t="shared" ref="C11" si="22">IF(NOT(MOD(C$1,2)), 5-C10, C10-1)</f>
        <v>4</v>
      </c>
      <c r="D11" s="20">
        <f t="shared" ref="D11" si="23">IF(NOT(MOD(D$1,2)), 5-D10, D10-1)</f>
        <v>3</v>
      </c>
      <c r="E11" s="20">
        <f t="shared" ref="E11" si="24">IF(NOT(MOD(E$1,2)), 5-E10, E10-1)</f>
        <v>4</v>
      </c>
      <c r="F11" s="20">
        <f t="shared" ref="F11" si="25">IF(NOT(MOD(F$1,2)), 5-F10, F10-1)</f>
        <v>3</v>
      </c>
      <c r="G11" s="20">
        <f t="shared" ref="G11" si="26">IF(NOT(MOD(G$1,2)), 5-G10, G10-1)</f>
        <v>4</v>
      </c>
      <c r="H11" s="20">
        <f t="shared" ref="H11" si="27">IF(NOT(MOD(H$1,2)), 5-H10, H10-1)</f>
        <v>4</v>
      </c>
      <c r="I11" s="20">
        <f t="shared" ref="I11" si="28">IF(NOT(MOD(I$1,2)), 5-I10, I10-1)</f>
        <v>4</v>
      </c>
      <c r="J11" s="20">
        <f t="shared" ref="J11" si="29">IF(NOT(MOD(J$1,2)), 5-J10, J10-1)</f>
        <v>3</v>
      </c>
      <c r="K11" s="20">
        <f t="shared" ref="K11" si="30">IF(NOT(MOD(K$1,2)), 5-K10, K10-1)</f>
        <v>4</v>
      </c>
      <c r="L11" s="21"/>
    </row>
    <row r="12" spans="1:12">
      <c r="A12" s="19">
        <v>6</v>
      </c>
      <c r="B12" s="16">
        <v>5</v>
      </c>
      <c r="C12" s="16">
        <v>4</v>
      </c>
      <c r="D12" s="16">
        <v>5</v>
      </c>
      <c r="E12" s="16">
        <v>1</v>
      </c>
      <c r="F12" s="16">
        <v>4</v>
      </c>
      <c r="G12" s="16">
        <v>1</v>
      </c>
      <c r="H12" s="16">
        <v>4</v>
      </c>
      <c r="I12" s="16">
        <v>1</v>
      </c>
      <c r="J12" s="16">
        <v>5</v>
      </c>
      <c r="K12" s="16">
        <v>1</v>
      </c>
      <c r="L12" s="21">
        <f>SUM(B13:K13)*2.5</f>
        <v>87.5</v>
      </c>
    </row>
    <row r="13" spans="1:12">
      <c r="A13" s="19"/>
      <c r="B13" s="20">
        <f t="shared" ref="B13:B21" si="31">IF(NOT(MOD(B$1,2)), 5-B12, B12-1)</f>
        <v>4</v>
      </c>
      <c r="C13" s="20">
        <f t="shared" ref="C13:C21" si="32">IF(NOT(MOD(C$1,2)), 5-C12, C12-1)</f>
        <v>1</v>
      </c>
      <c r="D13" s="20">
        <f t="shared" ref="D13:D21" si="33">IF(NOT(MOD(D$1,2)), 5-D12, D12-1)</f>
        <v>4</v>
      </c>
      <c r="E13" s="20">
        <f t="shared" ref="E13:E21" si="34">IF(NOT(MOD(E$1,2)), 5-E12, E12-1)</f>
        <v>4</v>
      </c>
      <c r="F13" s="20">
        <f t="shared" ref="F13:F21" si="35">IF(NOT(MOD(F$1,2)), 5-F12, F12-1)</f>
        <v>3</v>
      </c>
      <c r="G13" s="20">
        <f t="shared" ref="G13:G21" si="36">IF(NOT(MOD(G$1,2)), 5-G12, G12-1)</f>
        <v>4</v>
      </c>
      <c r="H13" s="20">
        <f t="shared" ref="H13:H21" si="37">IF(NOT(MOD(H$1,2)), 5-H12, H12-1)</f>
        <v>3</v>
      </c>
      <c r="I13" s="20">
        <f t="shared" ref="I13:I21" si="38">IF(NOT(MOD(I$1,2)), 5-I12, I12-1)</f>
        <v>4</v>
      </c>
      <c r="J13" s="20">
        <f t="shared" ref="J13:J21" si="39">IF(NOT(MOD(J$1,2)), 5-J12, J12-1)</f>
        <v>4</v>
      </c>
      <c r="K13" s="20">
        <f t="shared" ref="K13:K21" si="40">IF(NOT(MOD(K$1,2)), 5-K12, K12-1)</f>
        <v>4</v>
      </c>
      <c r="L13" s="21"/>
    </row>
    <row r="14" spans="1:12">
      <c r="A14" s="19">
        <v>7</v>
      </c>
      <c r="B14" s="16">
        <v>2</v>
      </c>
      <c r="C14" s="16">
        <v>3</v>
      </c>
      <c r="D14" s="16">
        <v>3</v>
      </c>
      <c r="E14" s="16">
        <v>3</v>
      </c>
      <c r="F14" s="16">
        <v>4</v>
      </c>
      <c r="G14" s="16">
        <v>2</v>
      </c>
      <c r="H14" s="16">
        <v>4</v>
      </c>
      <c r="I14" s="16">
        <v>3</v>
      </c>
      <c r="J14" s="16">
        <v>2</v>
      </c>
      <c r="K14" s="16">
        <v>3</v>
      </c>
      <c r="L14" s="21">
        <f>SUM(B15:K15)*2.5</f>
        <v>52.5</v>
      </c>
    </row>
    <row r="15" spans="1:12">
      <c r="A15" s="19"/>
      <c r="B15" s="20">
        <f t="shared" si="31"/>
        <v>1</v>
      </c>
      <c r="C15" s="20">
        <f t="shared" si="32"/>
        <v>2</v>
      </c>
      <c r="D15" s="20">
        <f t="shared" si="33"/>
        <v>2</v>
      </c>
      <c r="E15" s="20">
        <f t="shared" si="34"/>
        <v>2</v>
      </c>
      <c r="F15" s="20">
        <f t="shared" si="35"/>
        <v>3</v>
      </c>
      <c r="G15" s="20">
        <f t="shared" si="36"/>
        <v>3</v>
      </c>
      <c r="H15" s="20">
        <f t="shared" si="37"/>
        <v>3</v>
      </c>
      <c r="I15" s="20">
        <f t="shared" si="38"/>
        <v>2</v>
      </c>
      <c r="J15" s="20">
        <f t="shared" si="39"/>
        <v>1</v>
      </c>
      <c r="K15" s="20">
        <f t="shared" si="40"/>
        <v>2</v>
      </c>
      <c r="L15" s="21"/>
    </row>
    <row r="16" spans="1:12">
      <c r="A16" s="19">
        <v>8</v>
      </c>
      <c r="B16" s="16">
        <v>4</v>
      </c>
      <c r="C16" s="16">
        <v>1</v>
      </c>
      <c r="D16" s="16">
        <v>4</v>
      </c>
      <c r="E16" s="16">
        <v>1</v>
      </c>
      <c r="F16" s="16">
        <v>5</v>
      </c>
      <c r="G16" s="16">
        <v>2</v>
      </c>
      <c r="H16" s="16">
        <v>4</v>
      </c>
      <c r="I16" s="16">
        <v>1</v>
      </c>
      <c r="J16" s="16">
        <v>3</v>
      </c>
      <c r="K16" s="16">
        <v>2</v>
      </c>
      <c r="L16" s="21">
        <f>SUM(B17:K17)*2.5</f>
        <v>82.5</v>
      </c>
    </row>
    <row r="17" spans="1:13">
      <c r="A17" s="19"/>
      <c r="B17" s="20">
        <f t="shared" si="31"/>
        <v>3</v>
      </c>
      <c r="C17" s="20">
        <f t="shared" si="32"/>
        <v>4</v>
      </c>
      <c r="D17" s="20">
        <f t="shared" si="33"/>
        <v>3</v>
      </c>
      <c r="E17" s="20">
        <f t="shared" si="34"/>
        <v>4</v>
      </c>
      <c r="F17" s="20">
        <f t="shared" si="35"/>
        <v>4</v>
      </c>
      <c r="G17" s="20">
        <f t="shared" si="36"/>
        <v>3</v>
      </c>
      <c r="H17" s="20">
        <f t="shared" si="37"/>
        <v>3</v>
      </c>
      <c r="I17" s="20">
        <f t="shared" si="38"/>
        <v>4</v>
      </c>
      <c r="J17" s="20">
        <f t="shared" si="39"/>
        <v>2</v>
      </c>
      <c r="K17" s="20">
        <f t="shared" si="40"/>
        <v>3</v>
      </c>
      <c r="L17" s="21"/>
    </row>
    <row r="18" spans="1:13">
      <c r="A18" s="19">
        <v>9</v>
      </c>
      <c r="B18" s="16">
        <v>4</v>
      </c>
      <c r="C18" s="16">
        <v>2</v>
      </c>
      <c r="D18" s="16">
        <v>4</v>
      </c>
      <c r="E18" s="16">
        <v>3</v>
      </c>
      <c r="F18" s="16">
        <v>4</v>
      </c>
      <c r="G18" s="16">
        <v>3</v>
      </c>
      <c r="H18" s="16">
        <v>4</v>
      </c>
      <c r="I18" s="16">
        <v>2</v>
      </c>
      <c r="J18" s="16">
        <v>3</v>
      </c>
      <c r="K18" s="16">
        <v>2</v>
      </c>
      <c r="L18" s="21">
        <f>SUM(B19:K19)*2.5</f>
        <v>67.5</v>
      </c>
    </row>
    <row r="19" spans="1:13">
      <c r="A19" s="19"/>
      <c r="B19" s="20">
        <f t="shared" si="31"/>
        <v>3</v>
      </c>
      <c r="C19" s="20">
        <f t="shared" si="32"/>
        <v>3</v>
      </c>
      <c r="D19" s="20">
        <f t="shared" si="33"/>
        <v>3</v>
      </c>
      <c r="E19" s="20">
        <f t="shared" si="34"/>
        <v>2</v>
      </c>
      <c r="F19" s="20">
        <f t="shared" si="35"/>
        <v>3</v>
      </c>
      <c r="G19" s="20">
        <f t="shared" si="36"/>
        <v>2</v>
      </c>
      <c r="H19" s="20">
        <f t="shared" si="37"/>
        <v>3</v>
      </c>
      <c r="I19" s="20">
        <f t="shared" si="38"/>
        <v>3</v>
      </c>
      <c r="J19" s="20">
        <f t="shared" si="39"/>
        <v>2</v>
      </c>
      <c r="K19" s="20">
        <f t="shared" si="40"/>
        <v>3</v>
      </c>
      <c r="L19" s="21"/>
    </row>
    <row r="20" spans="1:13">
      <c r="A20" s="19">
        <v>10</v>
      </c>
      <c r="B20" s="16">
        <v>3</v>
      </c>
      <c r="C20" s="16">
        <v>2</v>
      </c>
      <c r="D20" s="16">
        <v>3</v>
      </c>
      <c r="E20" s="16">
        <v>4</v>
      </c>
      <c r="F20" s="16">
        <v>3</v>
      </c>
      <c r="G20" s="16">
        <v>2</v>
      </c>
      <c r="H20" s="16">
        <v>3</v>
      </c>
      <c r="I20" s="16">
        <v>3</v>
      </c>
      <c r="J20" s="16">
        <v>2</v>
      </c>
      <c r="K20" s="16">
        <v>3</v>
      </c>
      <c r="L20" s="21">
        <f>SUM(B21:K21)*2.5</f>
        <v>50</v>
      </c>
    </row>
    <row r="21" spans="1:13">
      <c r="A21" s="19"/>
      <c r="B21" s="20">
        <f t="shared" si="31"/>
        <v>2</v>
      </c>
      <c r="C21" s="20">
        <f t="shared" si="32"/>
        <v>3</v>
      </c>
      <c r="D21" s="20">
        <f t="shared" si="33"/>
        <v>2</v>
      </c>
      <c r="E21" s="20">
        <f t="shared" si="34"/>
        <v>1</v>
      </c>
      <c r="F21" s="20">
        <f t="shared" si="35"/>
        <v>2</v>
      </c>
      <c r="G21" s="20">
        <f t="shared" si="36"/>
        <v>3</v>
      </c>
      <c r="H21" s="20">
        <f t="shared" si="37"/>
        <v>2</v>
      </c>
      <c r="I21" s="20">
        <f t="shared" si="38"/>
        <v>2</v>
      </c>
      <c r="J21" s="20">
        <f t="shared" si="39"/>
        <v>1</v>
      </c>
      <c r="K21" s="20">
        <f t="shared" si="40"/>
        <v>2</v>
      </c>
      <c r="L21" s="21"/>
    </row>
    <row r="22" spans="1:13">
      <c r="B22" s="14">
        <f>(B2+B4+B6+B8+B10+B12+B14+B16+B18+B20)/10</f>
        <v>3.6</v>
      </c>
      <c r="C22" s="14">
        <f t="shared" ref="C22:K22" si="41">(C2+C4+C6+C8+C10+C12+C14+C16+C18+C20)/10</f>
        <v>2.2999999999999998</v>
      </c>
      <c r="D22" s="14">
        <f t="shared" si="41"/>
        <v>3.5</v>
      </c>
      <c r="E22" s="14">
        <f t="shared" si="41"/>
        <v>2.5</v>
      </c>
      <c r="F22" s="14">
        <f t="shared" si="41"/>
        <v>3.8</v>
      </c>
      <c r="G22" s="14">
        <f t="shared" si="41"/>
        <v>1.7</v>
      </c>
      <c r="H22" s="14">
        <f t="shared" si="41"/>
        <v>4.2</v>
      </c>
      <c r="I22" s="14">
        <f t="shared" si="41"/>
        <v>2</v>
      </c>
      <c r="J22" s="14">
        <f t="shared" si="41"/>
        <v>3.1</v>
      </c>
      <c r="K22" s="14">
        <f t="shared" si="41"/>
        <v>2</v>
      </c>
      <c r="L22" s="15">
        <f>AVERAGEA(L2:L21)</f>
        <v>69.25</v>
      </c>
      <c r="M22" t="s">
        <v>54</v>
      </c>
    </row>
    <row r="23" spans="1:13">
      <c r="L23" s="15">
        <f>MEDIAN(L2:L21)</f>
        <v>73.75</v>
      </c>
      <c r="M23" t="s">
        <v>41</v>
      </c>
    </row>
    <row r="24" spans="1:13">
      <c r="L24" s="15">
        <f>STDEVA(L2:L21)</f>
        <v>17.640310528886829</v>
      </c>
      <c r="M24" t="s">
        <v>42</v>
      </c>
    </row>
  </sheetData>
  <mergeCells count="20">
    <mergeCell ref="L12:L13"/>
    <mergeCell ref="L14:L15"/>
    <mergeCell ref="L16:L17"/>
    <mergeCell ref="L18:L19"/>
    <mergeCell ref="L20:L21"/>
    <mergeCell ref="L2:L3"/>
    <mergeCell ref="L4:L5"/>
    <mergeCell ref="L6:L7"/>
    <mergeCell ref="L8:L9"/>
    <mergeCell ref="L10:L11"/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conditionalFormatting sqref="L2:L21">
    <cfRule type="cellIs" dxfId="140" priority="2" operator="lessThan">
      <formula>60</formula>
    </cfRule>
    <cfRule type="cellIs" dxfId="139" priority="1" operator="greaterThan">
      <formula>70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Allgemein</vt:lpstr>
      <vt:lpstr>SUS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Nikolaus Piccolotto</dc:creator>
  <cp:lastModifiedBy>Nikolaus Piccolotto</cp:lastModifiedBy>
  <dcterms:created xsi:type="dcterms:W3CDTF">2013-10-16T09:23:31Z</dcterms:created>
  <dcterms:modified xsi:type="dcterms:W3CDTF">2013-10-28T18:42:03Z</dcterms:modified>
</cp:coreProperties>
</file>