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Protocols\"/>
    </mc:Choice>
  </mc:AlternateContent>
  <bookViews>
    <workbookView xWindow="0" yWindow="0" windowWidth="8070" windowHeight="3930" activeTab="1"/>
  </bookViews>
  <sheets>
    <sheet name="Cr+Se" sheetId="2" r:id="rId1"/>
    <sheet name="Cr+Se new" sheetId="5" r:id="rId2"/>
    <sheet name="Cr + AB" sheetId="3" r:id="rId3"/>
    <sheet name="Cr + AB + Se" sheetId="4" r:id="rId4"/>
    <sheet name="AB + S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6" l="1"/>
  <c r="G40" i="6"/>
  <c r="G41" i="6"/>
  <c r="G42" i="6"/>
  <c r="G43" i="6"/>
  <c r="G38" i="6"/>
  <c r="G17" i="6"/>
  <c r="E17" i="6"/>
  <c r="F17" i="6" s="1"/>
  <c r="C17" i="6"/>
  <c r="G16" i="6"/>
  <c r="E16" i="6"/>
  <c r="F16" i="6" s="1"/>
  <c r="C16" i="6"/>
  <c r="G15" i="6"/>
  <c r="E15" i="6"/>
  <c r="F15" i="6" s="1"/>
  <c r="C15" i="6"/>
  <c r="G14" i="6"/>
  <c r="E14" i="6"/>
  <c r="F14" i="6" s="1"/>
  <c r="C14" i="6"/>
  <c r="G13" i="6"/>
  <c r="E13" i="6"/>
  <c r="F13" i="6" s="1"/>
  <c r="C13" i="6"/>
  <c r="G12" i="6"/>
  <c r="E12" i="6"/>
  <c r="F12" i="6" s="1"/>
  <c r="C12" i="6"/>
  <c r="G11" i="6"/>
  <c r="C11" i="6"/>
  <c r="G30" i="6"/>
  <c r="E30" i="6" s="1"/>
  <c r="F30" i="6" s="1"/>
  <c r="G29" i="6"/>
  <c r="E29" i="6"/>
  <c r="F29" i="6" s="1"/>
  <c r="C29" i="6"/>
  <c r="G28" i="6"/>
  <c r="E28" i="6"/>
  <c r="F28" i="6" s="1"/>
  <c r="C28" i="6"/>
  <c r="G27" i="6"/>
  <c r="E27" i="6"/>
  <c r="F27" i="6" s="1"/>
  <c r="C27" i="6"/>
  <c r="G26" i="6"/>
  <c r="E26" i="6"/>
  <c r="F26" i="6" s="1"/>
  <c r="C26" i="6"/>
  <c r="G25" i="6"/>
  <c r="E25" i="6"/>
  <c r="F25" i="6" s="1"/>
  <c r="C25" i="6"/>
  <c r="G24" i="6"/>
  <c r="C24" i="6"/>
  <c r="C30" i="6" l="1"/>
  <c r="G41" i="5"/>
  <c r="G42" i="5"/>
  <c r="G43" i="5"/>
  <c r="G44" i="5"/>
  <c r="G45" i="5"/>
  <c r="G40" i="5"/>
  <c r="E27" i="5"/>
  <c r="E13" i="5"/>
  <c r="F24" i="5"/>
  <c r="F25" i="5"/>
  <c r="F26" i="5"/>
  <c r="F27" i="5"/>
  <c r="F28" i="5"/>
  <c r="F23" i="5"/>
  <c r="E25" i="5"/>
  <c r="E24" i="5"/>
  <c r="C23" i="5"/>
  <c r="G24" i="5"/>
  <c r="G25" i="5"/>
  <c r="G26" i="5"/>
  <c r="G27" i="5"/>
  <c r="G28" i="5"/>
  <c r="G23" i="5"/>
  <c r="E23" i="5" s="1"/>
  <c r="E28" i="5"/>
  <c r="E26" i="5"/>
  <c r="G22" i="5"/>
  <c r="C22" i="5" s="1"/>
  <c r="G16" i="5"/>
  <c r="C16" i="5" s="1"/>
  <c r="E16" i="5"/>
  <c r="F16" i="5" s="1"/>
  <c r="G15" i="5"/>
  <c r="C15" i="5" s="1"/>
  <c r="E15" i="5"/>
  <c r="F15" i="5" s="1"/>
  <c r="G14" i="5"/>
  <c r="C14" i="5" s="1"/>
  <c r="E14" i="5"/>
  <c r="F14" i="5" s="1"/>
  <c r="G13" i="5"/>
  <c r="C13" i="5" s="1"/>
  <c r="F13" i="5"/>
  <c r="G12" i="5"/>
  <c r="C12" i="5" s="1"/>
  <c r="E12" i="5"/>
  <c r="F12" i="5" s="1"/>
  <c r="G11" i="5"/>
  <c r="C11" i="5" s="1"/>
  <c r="E11" i="5"/>
  <c r="F11" i="5" s="1"/>
  <c r="C10" i="5"/>
  <c r="C24" i="5" l="1"/>
  <c r="C25" i="5"/>
  <c r="C26" i="5"/>
  <c r="C27" i="5"/>
  <c r="C28" i="5"/>
  <c r="N8" i="4" l="1"/>
  <c r="L8" i="4"/>
  <c r="P8" i="4"/>
  <c r="O8" i="4"/>
  <c r="I52" i="4" l="1"/>
  <c r="I53" i="4"/>
  <c r="I54" i="4"/>
  <c r="I55" i="4"/>
  <c r="I56" i="4"/>
  <c r="I51" i="4"/>
  <c r="F41" i="4"/>
  <c r="F42" i="4"/>
  <c r="F43" i="4"/>
  <c r="F45" i="4"/>
  <c r="F40" i="4"/>
  <c r="F23" i="4"/>
  <c r="F24" i="4"/>
  <c r="F25" i="4"/>
  <c r="F22" i="4"/>
  <c r="G10" i="4"/>
  <c r="G45" i="4"/>
  <c r="E45" i="4" s="1"/>
  <c r="G44" i="4"/>
  <c r="E44" i="4"/>
  <c r="F44" i="4" s="1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C39" i="4"/>
  <c r="G27" i="4"/>
  <c r="E27" i="4" s="1"/>
  <c r="F27" i="4" s="1"/>
  <c r="G26" i="4"/>
  <c r="E26" i="4" s="1"/>
  <c r="F26" i="4" s="1"/>
  <c r="G25" i="4"/>
  <c r="E25" i="4" s="1"/>
  <c r="G24" i="4"/>
  <c r="E24" i="4" s="1"/>
  <c r="G23" i="4"/>
  <c r="E23" i="4" s="1"/>
  <c r="G22" i="4"/>
  <c r="E22" i="4" s="1"/>
  <c r="G21" i="4"/>
  <c r="C21" i="4"/>
  <c r="G15" i="4"/>
  <c r="C15" i="4" s="1"/>
  <c r="E15" i="4"/>
  <c r="F15" i="4" s="1"/>
  <c r="G14" i="4"/>
  <c r="E14" i="4" s="1"/>
  <c r="F14" i="4" s="1"/>
  <c r="G13" i="4"/>
  <c r="E13" i="4"/>
  <c r="F13" i="4" s="1"/>
  <c r="C13" i="4"/>
  <c r="G12" i="4"/>
  <c r="E12" i="4"/>
  <c r="F12" i="4" s="1"/>
  <c r="C12" i="4"/>
  <c r="G11" i="4"/>
  <c r="E11" i="4"/>
  <c r="F11" i="4" s="1"/>
  <c r="C11" i="4"/>
  <c r="E10" i="4"/>
  <c r="F10" i="4" s="1"/>
  <c r="C10" i="4"/>
  <c r="C9" i="4"/>
  <c r="C45" i="4" l="1"/>
  <c r="C14" i="4"/>
  <c r="C22" i="4"/>
  <c r="C23" i="4"/>
  <c r="C24" i="4"/>
  <c r="C25" i="4"/>
  <c r="C26" i="4"/>
  <c r="C27" i="4"/>
  <c r="G41" i="3"/>
  <c r="G42" i="3"/>
  <c r="G43" i="3"/>
  <c r="G44" i="3"/>
  <c r="G45" i="3"/>
  <c r="G40" i="3"/>
  <c r="G39" i="3"/>
  <c r="F24" i="3"/>
  <c r="F25" i="3"/>
  <c r="F26" i="3"/>
  <c r="F27" i="3"/>
  <c r="F28" i="3"/>
  <c r="F23" i="3"/>
  <c r="E28" i="3"/>
  <c r="E27" i="3"/>
  <c r="E26" i="3"/>
  <c r="E25" i="3"/>
  <c r="E24" i="3"/>
  <c r="E23" i="3"/>
  <c r="C24" i="3"/>
  <c r="C25" i="3"/>
  <c r="C26" i="3"/>
  <c r="C27" i="3"/>
  <c r="C28" i="3"/>
  <c r="C23" i="3"/>
  <c r="G24" i="3"/>
  <c r="G25" i="3"/>
  <c r="G26" i="3"/>
  <c r="G27" i="3"/>
  <c r="G28" i="3"/>
  <c r="G23" i="3"/>
  <c r="G11" i="3"/>
  <c r="G22" i="3" l="1"/>
  <c r="C22" i="3" s="1"/>
  <c r="G16" i="3"/>
  <c r="E16" i="3" s="1"/>
  <c r="F16" i="3" s="1"/>
  <c r="G15" i="3"/>
  <c r="E15" i="3" s="1"/>
  <c r="F15" i="3" s="1"/>
  <c r="G14" i="3"/>
  <c r="E14" i="3" s="1"/>
  <c r="F14" i="3" s="1"/>
  <c r="G13" i="3"/>
  <c r="E13" i="3" s="1"/>
  <c r="F13" i="3" s="1"/>
  <c r="G12" i="3"/>
  <c r="E12" i="3" s="1"/>
  <c r="F12" i="3" s="1"/>
  <c r="E11" i="3"/>
  <c r="F11" i="3" s="1"/>
  <c r="C10" i="3"/>
  <c r="C11" i="3" l="1"/>
  <c r="C12" i="3"/>
  <c r="C13" i="3"/>
  <c r="C14" i="3"/>
  <c r="C15" i="3"/>
  <c r="C16" i="3"/>
  <c r="G23" i="2"/>
  <c r="G41" i="2" l="1"/>
  <c r="G42" i="2"/>
  <c r="G43" i="2"/>
  <c r="G44" i="2"/>
  <c r="G45" i="2"/>
  <c r="G40" i="2"/>
  <c r="E23" i="2"/>
  <c r="E24" i="2"/>
  <c r="E25" i="2"/>
  <c r="E26" i="2"/>
  <c r="E27" i="2"/>
  <c r="E28" i="2"/>
  <c r="F24" i="2"/>
  <c r="F25" i="2"/>
  <c r="F26" i="2"/>
  <c r="F27" i="2"/>
  <c r="F28" i="2"/>
  <c r="F23" i="2"/>
  <c r="F12" i="2"/>
  <c r="F13" i="2"/>
  <c r="F14" i="2"/>
  <c r="F15" i="2"/>
  <c r="F16" i="2"/>
  <c r="F11" i="2"/>
  <c r="E11" i="2"/>
  <c r="E12" i="2"/>
  <c r="E13" i="2"/>
  <c r="E14" i="2"/>
  <c r="E15" i="2"/>
  <c r="E16" i="2"/>
  <c r="C23" i="2"/>
  <c r="C24" i="2"/>
  <c r="C25" i="2"/>
  <c r="C26" i="2"/>
  <c r="C27" i="2"/>
  <c r="C28" i="2"/>
  <c r="C22" i="2"/>
  <c r="G24" i="2"/>
  <c r="G25" i="2"/>
  <c r="G26" i="2"/>
  <c r="G27" i="2"/>
  <c r="G28" i="2"/>
  <c r="G22" i="2"/>
  <c r="C11" i="2"/>
  <c r="C12" i="2"/>
  <c r="C13" i="2"/>
  <c r="C14" i="2"/>
  <c r="C15" i="2"/>
  <c r="C16" i="2"/>
  <c r="C10" i="2"/>
  <c r="G12" i="2"/>
  <c r="G13" i="2"/>
  <c r="G14" i="2"/>
  <c r="G15" i="2"/>
  <c r="G16" i="2"/>
  <c r="G11" i="2"/>
</calcChain>
</file>

<file path=xl/sharedStrings.xml><?xml version="1.0" encoding="utf-8"?>
<sst xmlns="http://schemas.openxmlformats.org/spreadsheetml/2006/main" count="213" uniqueCount="44">
  <si>
    <t>Crizotinib</t>
  </si>
  <si>
    <t>Selumetinib</t>
  </si>
  <si>
    <t>Dilution</t>
  </si>
  <si>
    <t>DMSO</t>
  </si>
  <si>
    <t>Volume</t>
  </si>
  <si>
    <t>IC50 = 1.128e-007M</t>
  </si>
  <si>
    <t xml:space="preserve"> = 0.1128uM</t>
  </si>
  <si>
    <t>IC50 = 4.091e-006M</t>
  </si>
  <si>
    <t xml:space="preserve"> = 4.091uM</t>
  </si>
  <si>
    <t>IC50 Equivalent</t>
  </si>
  <si>
    <t>Final conc</t>
  </si>
  <si>
    <t>Final conc (uM)</t>
  </si>
  <si>
    <t>11x conc (uM)</t>
  </si>
  <si>
    <t xml:space="preserve"> -</t>
  </si>
  <si>
    <t>Crizotinib + selumetinib combination</t>
  </si>
  <si>
    <t>C dilution</t>
  </si>
  <si>
    <t>C volume</t>
  </si>
  <si>
    <t>S dilution</t>
  </si>
  <si>
    <t>S volume</t>
  </si>
  <si>
    <t>Add 97.19uL SFM</t>
  </si>
  <si>
    <t>Add 95.77uL SFM</t>
  </si>
  <si>
    <t>Add 96.90uL SFM</t>
  </si>
  <si>
    <t>ABT-737</t>
  </si>
  <si>
    <t xml:space="preserve">IC50 = </t>
  </si>
  <si>
    <t>Crizotinib + ABT-737 combination</t>
  </si>
  <si>
    <t>A dilution</t>
  </si>
  <si>
    <t>A volume</t>
  </si>
  <si>
    <t xml:space="preserve"> = 4.209</t>
  </si>
  <si>
    <t>Add 94.0uL SFM</t>
  </si>
  <si>
    <t>Add 97.11uL SFM</t>
  </si>
  <si>
    <t>96.90uL SFM</t>
  </si>
  <si>
    <t>97.19uL SFM</t>
  </si>
  <si>
    <t>97.11uL SFM</t>
  </si>
  <si>
    <t>93.52uL SFM</t>
  </si>
  <si>
    <t>IC50 = 1.996e-006M</t>
  </si>
  <si>
    <t xml:space="preserve"> = 1.996uM</t>
  </si>
  <si>
    <t>ABT + selumetinib combination</t>
  </si>
  <si>
    <t>Add 97.26uL SFM</t>
  </si>
  <si>
    <t>S Dilution</t>
  </si>
  <si>
    <t>S Volume</t>
  </si>
  <si>
    <t>A Dilution</t>
  </si>
  <si>
    <t>A Volume</t>
  </si>
  <si>
    <t>Add 95.73uL SFM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</si>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</sst>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0"/>
      <color theme="9"/>
      <name val="Arial"/>
      <family val="2"/>
    </font>
    <font>
      <sz val="11"/>
      <color theme="9"/>
      <name val="Calibri"/>
      <family val="2"/>
      <scheme val="minor"/>
    </font>
    <font>
      <b/>
      <strike/>
      <sz val="11"/>
      <color rgb="FF00B0F0"/>
      <name val="Calibri"/>
      <family val="2"/>
      <scheme val="minor"/>
    </font>
    <font>
      <strike/>
      <sz val="11"/>
      <color rgb="FF00B0F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0" borderId="3" xfId="0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3" fillId="0" borderId="2" xfId="0" applyFont="1" applyBorder="1"/>
    <xf numFmtId="0" fontId="1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91" zoomScaleNormal="91" workbookViewId="0">
      <selection activeCell="B44" sqref="B44"/>
    </sheetView>
  </sheetViews>
  <sheetFormatPr defaultColWidth="16.7109375" defaultRowHeight="15" x14ac:dyDescent="0.25"/>
  <cols>
    <col min="1" max="1" width="16.7109375" style="1"/>
    <col min="2" max="2" width="18" style="1" bestFit="1" customWidth="1"/>
    <col min="3" max="3" width="16.7109375" style="1" customWidth="1"/>
    <col min="4" max="4" width="16.7109375" style="1"/>
    <col min="5" max="5" width="18" style="1" bestFit="1" customWidth="1"/>
    <col min="6" max="16384" width="16.7109375" style="1"/>
  </cols>
  <sheetData>
    <row r="1" spans="1:10" x14ac:dyDescent="0.25">
      <c r="B1" s="2"/>
      <c r="C1" s="2"/>
      <c r="D1" s="2"/>
      <c r="E1" s="2"/>
    </row>
    <row r="2" spans="1:10" x14ac:dyDescent="0.25">
      <c r="A2" s="2"/>
      <c r="B2" s="3" t="s">
        <v>0</v>
      </c>
      <c r="C2" s="3"/>
      <c r="D2" s="4"/>
      <c r="E2" s="5" t="s">
        <v>1</v>
      </c>
      <c r="F2" s="6"/>
    </row>
    <row r="3" spans="1:10" x14ac:dyDescent="0.25">
      <c r="A3" s="2"/>
      <c r="B3" s="3" t="s">
        <v>5</v>
      </c>
      <c r="C3" s="3"/>
      <c r="D3" s="4"/>
      <c r="E3" s="7" t="s">
        <v>7</v>
      </c>
      <c r="F3" s="6"/>
    </row>
    <row r="4" spans="1:10" x14ac:dyDescent="0.25">
      <c r="A4" s="2"/>
      <c r="B4" s="3" t="s">
        <v>6</v>
      </c>
      <c r="C4" s="3"/>
      <c r="D4" s="4"/>
      <c r="E4" s="5" t="s">
        <v>8</v>
      </c>
      <c r="F4" s="6"/>
    </row>
    <row r="6" spans="1:10" x14ac:dyDescent="0.25">
      <c r="E6" s="8"/>
    </row>
    <row r="7" spans="1:10" x14ac:dyDescent="0.25">
      <c r="B7" s="9" t="s">
        <v>0</v>
      </c>
      <c r="C7" s="10"/>
      <c r="D7" s="10" t="s">
        <v>21</v>
      </c>
      <c r="E7" s="10"/>
      <c r="F7" s="10"/>
      <c r="G7" s="10"/>
    </row>
    <row r="8" spans="1:10" x14ac:dyDescent="0.25">
      <c r="B8" s="10"/>
      <c r="C8" s="10"/>
      <c r="D8" s="10"/>
      <c r="E8" s="10"/>
      <c r="F8" s="10"/>
      <c r="G8" s="10"/>
    </row>
    <row r="9" spans="1:10" x14ac:dyDescent="0.25"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</row>
    <row r="10" spans="1:10" x14ac:dyDescent="0.25"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  <c r="H10" s="12"/>
      <c r="I10" s="12"/>
      <c r="J10" s="12"/>
    </row>
    <row r="11" spans="1:10" x14ac:dyDescent="0.25">
      <c r="B11" s="16">
        <v>0.1</v>
      </c>
      <c r="C11" s="16">
        <f t="shared" ref="C11:C16" si="0">11*G11</f>
        <v>0.12408</v>
      </c>
      <c r="D11" s="16">
        <v>4.0000000000000001E-3</v>
      </c>
      <c r="E11" s="17">
        <f t="shared" ref="E11:E16" si="1">G11/D11*1.1</f>
        <v>3.1019999999999999</v>
      </c>
      <c r="F11" s="17">
        <f t="shared" ref="F11:F16" si="2">3.102-E11</f>
        <v>0</v>
      </c>
      <c r="G11" s="17">
        <f t="shared" ref="G11:G16" si="3">0.1128*B11</f>
        <v>1.128E-2</v>
      </c>
    </row>
    <row r="12" spans="1:10" x14ac:dyDescent="0.25">
      <c r="B12" s="16">
        <v>0.25</v>
      </c>
      <c r="C12" s="16">
        <f t="shared" si="0"/>
        <v>0.31019999999999998</v>
      </c>
      <c r="D12" s="16">
        <v>0.04</v>
      </c>
      <c r="E12" s="17">
        <f t="shared" si="1"/>
        <v>0.77549999999999997</v>
      </c>
      <c r="F12" s="17">
        <f t="shared" si="2"/>
        <v>2.3264999999999998</v>
      </c>
      <c r="G12" s="17">
        <f t="shared" si="3"/>
        <v>2.8199999999999999E-2</v>
      </c>
    </row>
    <row r="13" spans="1:10" x14ac:dyDescent="0.25"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</row>
    <row r="14" spans="1:10" x14ac:dyDescent="0.25"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</row>
    <row r="15" spans="1:10" x14ac:dyDescent="0.25"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  <c r="J15" s="12"/>
    </row>
    <row r="16" spans="1:10" x14ac:dyDescent="0.25"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</row>
    <row r="19" spans="2:7" x14ac:dyDescent="0.25">
      <c r="B19" s="42" t="s">
        <v>1</v>
      </c>
      <c r="C19" s="43"/>
      <c r="D19" s="43" t="s">
        <v>19</v>
      </c>
      <c r="E19" s="43"/>
      <c r="F19" s="43"/>
      <c r="G19" s="43"/>
    </row>
    <row r="20" spans="2:7" x14ac:dyDescent="0.25">
      <c r="B20" s="43"/>
      <c r="C20" s="43"/>
      <c r="D20" s="43"/>
      <c r="E20" s="43"/>
      <c r="F20" s="43"/>
      <c r="G20" s="43"/>
    </row>
    <row r="21" spans="2:7" x14ac:dyDescent="0.25">
      <c r="B21" s="44" t="s">
        <v>9</v>
      </c>
      <c r="C21" s="44" t="s">
        <v>12</v>
      </c>
      <c r="D21" s="44" t="s">
        <v>2</v>
      </c>
      <c r="E21" s="44" t="s">
        <v>4</v>
      </c>
      <c r="F21" s="44" t="s">
        <v>3</v>
      </c>
      <c r="G21" s="44" t="s">
        <v>10</v>
      </c>
    </row>
    <row r="22" spans="2:7" x14ac:dyDescent="0.25">
      <c r="B22" s="45">
        <v>0</v>
      </c>
      <c r="C22" s="45">
        <f>11*G22</f>
        <v>0</v>
      </c>
      <c r="D22" s="45" t="s">
        <v>13</v>
      </c>
      <c r="E22" s="45" t="s">
        <v>13</v>
      </c>
      <c r="F22" s="46">
        <v>2.8125624999999999</v>
      </c>
      <c r="G22" s="45">
        <f t="shared" ref="G22:G28" si="4">4.091*B22</f>
        <v>0</v>
      </c>
    </row>
    <row r="23" spans="2:7" x14ac:dyDescent="0.25">
      <c r="B23" s="45">
        <v>0.1</v>
      </c>
      <c r="C23" s="45">
        <f t="shared" ref="C23:C28" si="5">11*G23</f>
        <v>4.5000999999999998</v>
      </c>
      <c r="D23" s="45">
        <v>0.4</v>
      </c>
      <c r="E23" s="46">
        <f t="shared" ref="E23:E28" si="6">G23/D23*1.1</f>
        <v>1.1250250000000002</v>
      </c>
      <c r="F23" s="46">
        <f t="shared" ref="F23:F28" si="7">2.8125625-E23</f>
        <v>1.6875374999999997</v>
      </c>
      <c r="G23" s="46">
        <f t="shared" si="4"/>
        <v>0.40910000000000002</v>
      </c>
    </row>
    <row r="24" spans="2:7" x14ac:dyDescent="0.25">
      <c r="B24" s="45">
        <v>0.25</v>
      </c>
      <c r="C24" s="45">
        <f t="shared" si="5"/>
        <v>11.250250000000001</v>
      </c>
      <c r="D24" s="45">
        <v>0.4</v>
      </c>
      <c r="E24" s="46">
        <f t="shared" si="6"/>
        <v>2.8125624999999999</v>
      </c>
      <c r="F24" s="46">
        <f t="shared" si="7"/>
        <v>0</v>
      </c>
      <c r="G24" s="46">
        <f t="shared" si="4"/>
        <v>1.02275</v>
      </c>
    </row>
    <row r="25" spans="2:7" x14ac:dyDescent="0.25">
      <c r="B25" s="45">
        <v>0.5</v>
      </c>
      <c r="C25" s="45">
        <f t="shared" si="5"/>
        <v>22.500500000000002</v>
      </c>
      <c r="D25" s="45">
        <v>4</v>
      </c>
      <c r="E25" s="46">
        <f t="shared" si="6"/>
        <v>0.56251250000000008</v>
      </c>
      <c r="F25" s="46">
        <f t="shared" si="7"/>
        <v>2.2500499999999999</v>
      </c>
      <c r="G25" s="46">
        <f t="shared" si="4"/>
        <v>2.0455000000000001</v>
      </c>
    </row>
    <row r="26" spans="2:7" x14ac:dyDescent="0.25">
      <c r="B26" s="45">
        <v>1</v>
      </c>
      <c r="C26" s="45">
        <f t="shared" si="5"/>
        <v>45.001000000000005</v>
      </c>
      <c r="D26" s="45">
        <v>4</v>
      </c>
      <c r="E26" s="46">
        <f t="shared" si="6"/>
        <v>1.1250250000000002</v>
      </c>
      <c r="F26" s="46">
        <f t="shared" si="7"/>
        <v>1.6875374999999997</v>
      </c>
      <c r="G26" s="46">
        <f t="shared" si="4"/>
        <v>4.0910000000000002</v>
      </c>
    </row>
    <row r="27" spans="2:7" x14ac:dyDescent="0.25">
      <c r="B27" s="45">
        <v>2.5</v>
      </c>
      <c r="C27" s="45">
        <f t="shared" si="5"/>
        <v>112.50250000000001</v>
      </c>
      <c r="D27" s="45">
        <v>40</v>
      </c>
      <c r="E27" s="46">
        <f t="shared" si="6"/>
        <v>0.28125625000000004</v>
      </c>
      <c r="F27" s="46">
        <f t="shared" si="7"/>
        <v>2.5313062499999996</v>
      </c>
      <c r="G27" s="46">
        <f t="shared" si="4"/>
        <v>10.227500000000001</v>
      </c>
    </row>
    <row r="28" spans="2:7" x14ac:dyDescent="0.25">
      <c r="B28" s="45">
        <v>5</v>
      </c>
      <c r="C28" s="45">
        <f t="shared" si="5"/>
        <v>225.00500000000002</v>
      </c>
      <c r="D28" s="45">
        <v>40</v>
      </c>
      <c r="E28" s="46">
        <f t="shared" si="6"/>
        <v>0.56251250000000008</v>
      </c>
      <c r="F28" s="46">
        <f t="shared" si="7"/>
        <v>2.2500499999999999</v>
      </c>
      <c r="G28" s="46">
        <f t="shared" si="4"/>
        <v>20.455000000000002</v>
      </c>
    </row>
    <row r="29" spans="2:7" x14ac:dyDescent="0.25">
      <c r="B29" s="47"/>
      <c r="C29" s="47"/>
      <c r="D29" s="47"/>
      <c r="E29" s="47"/>
      <c r="F29" s="47"/>
      <c r="G29" s="47"/>
    </row>
    <row r="36" spans="2:8" x14ac:dyDescent="0.25">
      <c r="B36" s="14" t="s">
        <v>14</v>
      </c>
      <c r="D36" s="20" t="s">
        <v>20</v>
      </c>
    </row>
    <row r="38" spans="2:8" x14ac:dyDescent="0.25">
      <c r="B38" s="19" t="s">
        <v>9</v>
      </c>
      <c r="C38" s="15" t="s">
        <v>15</v>
      </c>
      <c r="D38" s="15" t="s">
        <v>16</v>
      </c>
      <c r="E38" s="18" t="s">
        <v>17</v>
      </c>
      <c r="F38" s="18" t="s">
        <v>18</v>
      </c>
      <c r="G38" s="19" t="s">
        <v>3</v>
      </c>
    </row>
    <row r="39" spans="2:8" x14ac:dyDescent="0.25"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v>4.2270250000000003</v>
      </c>
    </row>
    <row r="40" spans="2:8" x14ac:dyDescent="0.25"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1.1250250000000002</v>
      </c>
      <c r="G40" s="17">
        <f t="shared" ref="G40:G45" si="8">4.227025-F40-D40</f>
        <v>0</v>
      </c>
      <c r="H40" s="11"/>
    </row>
    <row r="41" spans="2:8" x14ac:dyDescent="0.25">
      <c r="B41" s="16">
        <v>0.25</v>
      </c>
      <c r="C41" s="16">
        <v>0.04</v>
      </c>
      <c r="D41" s="17">
        <v>0.77549999999999997</v>
      </c>
      <c r="E41" s="16">
        <v>0.4</v>
      </c>
      <c r="F41" s="17">
        <v>2.8125624999999999</v>
      </c>
      <c r="G41" s="17">
        <f t="shared" si="8"/>
        <v>0.63896250000000043</v>
      </c>
      <c r="H41" s="11"/>
    </row>
    <row r="42" spans="2:8" x14ac:dyDescent="0.25">
      <c r="B42" s="16">
        <v>0.5</v>
      </c>
      <c r="C42" s="16">
        <v>0.04</v>
      </c>
      <c r="D42" s="17">
        <v>1.5509999999999999</v>
      </c>
      <c r="E42" s="16">
        <v>4</v>
      </c>
      <c r="F42" s="17">
        <v>0.56251250000000008</v>
      </c>
      <c r="G42" s="17">
        <f t="shared" si="8"/>
        <v>2.1135125000000006</v>
      </c>
      <c r="H42" s="11"/>
    </row>
    <row r="43" spans="2:8" x14ac:dyDescent="0.25">
      <c r="B43" s="16">
        <v>1</v>
      </c>
      <c r="C43" s="16">
        <v>0.4</v>
      </c>
      <c r="D43" s="17">
        <v>0.31019999999999998</v>
      </c>
      <c r="E43" s="16">
        <v>4</v>
      </c>
      <c r="F43" s="17">
        <v>1.1250250000000002</v>
      </c>
      <c r="G43" s="17">
        <f t="shared" si="8"/>
        <v>2.7918000000000003</v>
      </c>
      <c r="H43" s="11"/>
    </row>
    <row r="44" spans="2:8" x14ac:dyDescent="0.25">
      <c r="B44" s="16">
        <v>2.5</v>
      </c>
      <c r="C44" s="16">
        <v>0.4</v>
      </c>
      <c r="D44" s="17">
        <v>0.77549999999999986</v>
      </c>
      <c r="E44" s="16">
        <v>40</v>
      </c>
      <c r="F44" s="17">
        <v>0.28125625000000004</v>
      </c>
      <c r="G44" s="17">
        <f t="shared" si="8"/>
        <v>3.17026875</v>
      </c>
      <c r="H44" s="11"/>
    </row>
    <row r="45" spans="2:8" x14ac:dyDescent="0.25">
      <c r="B45" s="16">
        <v>5</v>
      </c>
      <c r="C45" s="16">
        <v>4</v>
      </c>
      <c r="D45" s="17">
        <v>0.15509999999999999</v>
      </c>
      <c r="E45" s="16">
        <v>40</v>
      </c>
      <c r="F45" s="17">
        <v>0.56251250000000008</v>
      </c>
      <c r="G45" s="17">
        <f t="shared" si="8"/>
        <v>3.5094125000000003</v>
      </c>
      <c r="H45" s="1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3" workbookViewId="0">
      <selection activeCell="E21" sqref="E21:I29"/>
    </sheetView>
  </sheetViews>
  <sheetFormatPr defaultRowHeight="15" x14ac:dyDescent="0.25"/>
  <cols>
    <col min="1" max="7" width="16.7109375" customWidth="1"/>
  </cols>
  <sheetData>
    <row r="1" spans="1:7" x14ac:dyDescent="0.25">
      <c r="A1" s="1"/>
      <c r="B1" s="2"/>
      <c r="C1" s="2"/>
      <c r="D1" s="2"/>
      <c r="E1" s="2"/>
      <c r="F1" s="1"/>
      <c r="G1" s="1"/>
    </row>
    <row r="2" spans="1:7" x14ac:dyDescent="0.25">
      <c r="A2" s="2"/>
      <c r="B2" s="3" t="s">
        <v>0</v>
      </c>
      <c r="C2" s="3"/>
      <c r="D2" s="4"/>
      <c r="E2" s="5" t="s">
        <v>1</v>
      </c>
      <c r="F2" s="6"/>
      <c r="G2" s="1"/>
    </row>
    <row r="3" spans="1:7" x14ac:dyDescent="0.25">
      <c r="A3" s="2"/>
      <c r="B3" s="3" t="s">
        <v>5</v>
      </c>
      <c r="C3" s="3"/>
      <c r="D3" s="4"/>
      <c r="E3" s="7" t="s">
        <v>34</v>
      </c>
      <c r="F3" s="6"/>
      <c r="G3" s="1"/>
    </row>
    <row r="4" spans="1:7" x14ac:dyDescent="0.25">
      <c r="A4" s="2"/>
      <c r="B4" s="3" t="s">
        <v>6</v>
      </c>
      <c r="C4" s="3"/>
      <c r="D4" s="4"/>
      <c r="E4" s="5" t="s">
        <v>35</v>
      </c>
      <c r="F4" s="6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8"/>
      <c r="F6" s="1"/>
      <c r="G6" s="1"/>
    </row>
    <row r="7" spans="1:7" x14ac:dyDescent="0.25">
      <c r="A7" s="1"/>
      <c r="B7" s="9" t="s">
        <v>0</v>
      </c>
      <c r="C7" s="10"/>
      <c r="D7" s="10" t="s">
        <v>21</v>
      </c>
      <c r="E7" s="10"/>
      <c r="F7" s="10"/>
      <c r="G7" s="10"/>
    </row>
    <row r="8" spans="1:7" x14ac:dyDescent="0.25">
      <c r="A8" s="1"/>
      <c r="B8" s="10"/>
      <c r="C8" s="10"/>
      <c r="D8" s="10"/>
      <c r="E8" s="10"/>
      <c r="F8" s="10"/>
      <c r="G8" s="10"/>
    </row>
    <row r="9" spans="1:7" x14ac:dyDescent="0.25">
      <c r="A9" s="1"/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</row>
    <row r="10" spans="1:7" x14ac:dyDescent="0.25">
      <c r="A10" s="1"/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</row>
    <row r="11" spans="1:7" x14ac:dyDescent="0.25">
      <c r="A11" s="1"/>
      <c r="B11" s="16">
        <v>0.1</v>
      </c>
      <c r="C11" s="16">
        <f t="shared" ref="C11:C16" si="0">11*G11</f>
        <v>0.12408</v>
      </c>
      <c r="D11" s="16">
        <v>4.0000000000000001E-3</v>
      </c>
      <c r="E11" s="17">
        <f t="shared" ref="E11:E16" si="1">G11/D11*1.1</f>
        <v>3.1019999999999999</v>
      </c>
      <c r="F11" s="17">
        <f t="shared" ref="F11:F16" si="2">3.102-E11</f>
        <v>0</v>
      </c>
      <c r="G11" s="17">
        <f t="shared" ref="G11:G16" si="3">0.1128*B11</f>
        <v>1.128E-2</v>
      </c>
    </row>
    <row r="12" spans="1:7" x14ac:dyDescent="0.25">
      <c r="A12" s="1"/>
      <c r="B12" s="16">
        <v>0.25</v>
      </c>
      <c r="C12" s="16">
        <f t="shared" si="0"/>
        <v>0.31019999999999998</v>
      </c>
      <c r="D12" s="16">
        <v>0.04</v>
      </c>
      <c r="E12" s="17">
        <f t="shared" si="1"/>
        <v>0.77549999999999997</v>
      </c>
      <c r="F12" s="17">
        <f t="shared" si="2"/>
        <v>2.3264999999999998</v>
      </c>
      <c r="G12" s="17">
        <f t="shared" si="3"/>
        <v>2.8199999999999999E-2</v>
      </c>
    </row>
    <row r="13" spans="1:7" x14ac:dyDescent="0.25">
      <c r="A13" s="1"/>
      <c r="B13" s="16">
        <v>0.5</v>
      </c>
      <c r="C13" s="16">
        <f t="shared" si="0"/>
        <v>0.62039999999999995</v>
      </c>
      <c r="D13" s="16">
        <v>0.04</v>
      </c>
      <c r="E13" s="17">
        <f>G13/D13*1.1</f>
        <v>1.5509999999999999</v>
      </c>
      <c r="F13" s="17">
        <f t="shared" si="2"/>
        <v>1.5509999999999999</v>
      </c>
      <c r="G13" s="17">
        <f t="shared" si="3"/>
        <v>5.6399999999999999E-2</v>
      </c>
    </row>
    <row r="14" spans="1:7" x14ac:dyDescent="0.25">
      <c r="A14" s="1"/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</row>
    <row r="15" spans="1:7" x14ac:dyDescent="0.25">
      <c r="A15" s="1"/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</row>
    <row r="16" spans="1:7" x14ac:dyDescent="0.25">
      <c r="A16" s="1"/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3" t="s">
        <v>43</v>
      </c>
      <c r="C19" s="6"/>
      <c r="D19" s="6" t="s">
        <v>19</v>
      </c>
      <c r="E19" s="6"/>
      <c r="F19" s="6"/>
      <c r="G19" s="6"/>
    </row>
    <row r="20" spans="1:7" x14ac:dyDescent="0.25">
      <c r="A20" s="1"/>
      <c r="B20" s="6"/>
      <c r="C20" s="6"/>
      <c r="D20" s="6"/>
      <c r="E20" s="6"/>
      <c r="F20" s="6"/>
      <c r="G20" s="6"/>
    </row>
    <row r="21" spans="1:7" x14ac:dyDescent="0.25">
      <c r="A21" s="1"/>
      <c r="B21" s="18" t="s">
        <v>9</v>
      </c>
      <c r="C21" s="18" t="s">
        <v>12</v>
      </c>
      <c r="D21" s="18" t="s">
        <v>2</v>
      </c>
      <c r="E21" s="18" t="s">
        <v>4</v>
      </c>
      <c r="F21" s="18" t="s">
        <v>3</v>
      </c>
      <c r="G21" s="18" t="s">
        <v>10</v>
      </c>
    </row>
    <row r="22" spans="1:7" x14ac:dyDescent="0.25">
      <c r="A22" s="1"/>
      <c r="B22" s="16">
        <v>0</v>
      </c>
      <c r="C22" s="16">
        <f>11*G22</f>
        <v>0</v>
      </c>
      <c r="D22" s="16" t="s">
        <v>13</v>
      </c>
      <c r="E22" s="16" t="s">
        <v>13</v>
      </c>
      <c r="F22" s="17">
        <v>2.7445000000000004</v>
      </c>
      <c r="G22" s="16">
        <f t="shared" ref="G22" si="4">4.091*B22</f>
        <v>0</v>
      </c>
    </row>
    <row r="23" spans="1:7" x14ac:dyDescent="0.25">
      <c r="A23" s="1"/>
      <c r="B23" s="16">
        <v>0.1</v>
      </c>
      <c r="C23" s="16">
        <f>11*G23</f>
        <v>2.1955999999999998</v>
      </c>
      <c r="D23" s="16">
        <v>0.4</v>
      </c>
      <c r="E23" s="17">
        <f t="shared" ref="E23:E28" si="5">G23/D23*1.1</f>
        <v>0.54890000000000005</v>
      </c>
      <c r="F23" s="17">
        <f>2.7445-E23</f>
        <v>2.1955999999999998</v>
      </c>
      <c r="G23" s="17">
        <f>1.996*B23</f>
        <v>0.1996</v>
      </c>
    </row>
    <row r="24" spans="1:7" x14ac:dyDescent="0.25">
      <c r="A24" s="1"/>
      <c r="B24" s="16">
        <v>0.25</v>
      </c>
      <c r="C24" s="16">
        <f t="shared" ref="C24:C28" si="6">11*G24</f>
        <v>5.4889999999999999</v>
      </c>
      <c r="D24" s="16">
        <v>0.4</v>
      </c>
      <c r="E24" s="17">
        <f>G24/D24*1.1</f>
        <v>1.37225</v>
      </c>
      <c r="F24" s="17">
        <f t="shared" ref="F24:F28" si="7">2.7445-E24</f>
        <v>1.37225</v>
      </c>
      <c r="G24" s="17">
        <f t="shared" ref="G24:G28" si="8">1.996*B24</f>
        <v>0.499</v>
      </c>
    </row>
    <row r="25" spans="1:7" x14ac:dyDescent="0.25">
      <c r="A25" s="1"/>
      <c r="B25" s="16">
        <v>0.5</v>
      </c>
      <c r="C25" s="16">
        <f t="shared" si="6"/>
        <v>10.978</v>
      </c>
      <c r="D25" s="16">
        <v>4</v>
      </c>
      <c r="E25" s="17">
        <f>G25/D25*1.1</f>
        <v>0.27445000000000003</v>
      </c>
      <c r="F25" s="17">
        <f t="shared" si="7"/>
        <v>2.4700500000000001</v>
      </c>
      <c r="G25" s="17">
        <f t="shared" si="8"/>
        <v>0.998</v>
      </c>
    </row>
    <row r="26" spans="1:7" x14ac:dyDescent="0.25">
      <c r="A26" s="1"/>
      <c r="B26" s="16">
        <v>1</v>
      </c>
      <c r="C26" s="16">
        <f t="shared" si="6"/>
        <v>21.956</v>
      </c>
      <c r="D26" s="16">
        <v>4</v>
      </c>
      <c r="E26" s="17">
        <f t="shared" si="5"/>
        <v>0.54890000000000005</v>
      </c>
      <c r="F26" s="17">
        <f t="shared" si="7"/>
        <v>2.1955999999999998</v>
      </c>
      <c r="G26" s="17">
        <f t="shared" si="8"/>
        <v>1.996</v>
      </c>
    </row>
    <row r="27" spans="1:7" x14ac:dyDescent="0.25">
      <c r="A27" s="1"/>
      <c r="B27" s="16">
        <v>2.5</v>
      </c>
      <c r="C27" s="16">
        <f t="shared" si="6"/>
        <v>54.89</v>
      </c>
      <c r="D27" s="16">
        <v>4</v>
      </c>
      <c r="E27" s="17">
        <f>G27/D27*1.1</f>
        <v>1.3722500000000002</v>
      </c>
      <c r="F27" s="17">
        <f t="shared" si="7"/>
        <v>1.3722499999999997</v>
      </c>
      <c r="G27" s="17">
        <f t="shared" si="8"/>
        <v>4.99</v>
      </c>
    </row>
    <row r="28" spans="1:7" x14ac:dyDescent="0.25">
      <c r="A28" s="1"/>
      <c r="B28" s="16">
        <v>5</v>
      </c>
      <c r="C28" s="16">
        <f t="shared" si="6"/>
        <v>109.78</v>
      </c>
      <c r="D28" s="16">
        <v>4</v>
      </c>
      <c r="E28" s="17">
        <f t="shared" si="5"/>
        <v>2.7445000000000004</v>
      </c>
      <c r="F28" s="17">
        <f t="shared" si="7"/>
        <v>0</v>
      </c>
      <c r="G28" s="17">
        <f t="shared" si="8"/>
        <v>9.98</v>
      </c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9" x14ac:dyDescent="0.25">
      <c r="A33" s="1"/>
      <c r="B33" s="1"/>
      <c r="C33" s="1"/>
      <c r="D33" s="1"/>
      <c r="E33" s="1"/>
      <c r="F33" s="1"/>
      <c r="G33" s="1"/>
    </row>
    <row r="34" spans="1:9" x14ac:dyDescent="0.25">
      <c r="A34" s="1"/>
      <c r="B34" s="1"/>
      <c r="C34" s="1"/>
      <c r="D34" s="1"/>
      <c r="E34" s="1"/>
      <c r="F34" s="1"/>
      <c r="G34" s="1"/>
    </row>
    <row r="35" spans="1:9" x14ac:dyDescent="0.25">
      <c r="A35" s="1"/>
      <c r="B35" s="1"/>
      <c r="C35" s="1"/>
      <c r="D35" s="1"/>
      <c r="E35" s="1"/>
      <c r="F35" s="1"/>
      <c r="G35" s="1"/>
    </row>
    <row r="36" spans="1:9" x14ac:dyDescent="0.25">
      <c r="A36" s="1"/>
      <c r="B36" s="14" t="s">
        <v>14</v>
      </c>
      <c r="C36" s="1"/>
      <c r="D36" s="20" t="s">
        <v>20</v>
      </c>
      <c r="E36" s="1"/>
      <c r="F36" s="1"/>
      <c r="G36" s="1"/>
    </row>
    <row r="37" spans="1:9" x14ac:dyDescent="0.25">
      <c r="A37" s="1"/>
      <c r="B37" s="1"/>
      <c r="C37" s="1"/>
      <c r="D37" s="1"/>
      <c r="E37" s="1"/>
      <c r="F37" s="1"/>
      <c r="G37" s="1"/>
    </row>
    <row r="38" spans="1:9" x14ac:dyDescent="0.25">
      <c r="A38" s="1"/>
      <c r="B38" s="19" t="s">
        <v>9</v>
      </c>
      <c r="C38" s="15" t="s">
        <v>15</v>
      </c>
      <c r="D38" s="15" t="s">
        <v>16</v>
      </c>
      <c r="E38" s="18" t="s">
        <v>17</v>
      </c>
      <c r="F38" s="18" t="s">
        <v>18</v>
      </c>
      <c r="G38" s="19" t="s">
        <v>3</v>
      </c>
    </row>
    <row r="39" spans="1:9" x14ac:dyDescent="0.25">
      <c r="A39" s="1"/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v>3.65</v>
      </c>
    </row>
    <row r="40" spans="1:9" x14ac:dyDescent="0.25">
      <c r="A40" s="1"/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0.54890000000000005</v>
      </c>
      <c r="G40" s="17">
        <f>3.65-F40-D40</f>
        <v>-9.0000000000012292E-4</v>
      </c>
      <c r="I40" s="23"/>
    </row>
    <row r="41" spans="1:9" x14ac:dyDescent="0.25">
      <c r="A41" s="1"/>
      <c r="B41" s="16">
        <v>0.25</v>
      </c>
      <c r="C41" s="16">
        <v>0.04</v>
      </c>
      <c r="D41" s="17">
        <v>0.77549999999999997</v>
      </c>
      <c r="E41" s="16">
        <v>0.4</v>
      </c>
      <c r="F41" s="17">
        <v>1.37225</v>
      </c>
      <c r="G41" s="17">
        <f t="shared" ref="G41:G45" si="9">3.65-F41-D41</f>
        <v>1.5022500000000001</v>
      </c>
      <c r="I41" s="23"/>
    </row>
    <row r="42" spans="1:9" x14ac:dyDescent="0.25">
      <c r="A42" s="1"/>
      <c r="B42" s="16">
        <v>0.5</v>
      </c>
      <c r="C42" s="16">
        <v>0.04</v>
      </c>
      <c r="D42" s="17">
        <v>1.5509999999999999</v>
      </c>
      <c r="E42" s="16">
        <v>4</v>
      </c>
      <c r="F42" s="17">
        <v>0.27445000000000003</v>
      </c>
      <c r="G42" s="17">
        <f t="shared" si="9"/>
        <v>1.8245500000000001</v>
      </c>
      <c r="I42" s="23"/>
    </row>
    <row r="43" spans="1:9" x14ac:dyDescent="0.25">
      <c r="A43" s="1"/>
      <c r="B43" s="16">
        <v>1</v>
      </c>
      <c r="C43" s="16">
        <v>0.4</v>
      </c>
      <c r="D43" s="17">
        <v>0.31019999999999998</v>
      </c>
      <c r="E43" s="16">
        <v>4</v>
      </c>
      <c r="F43" s="17">
        <v>0.54890000000000005</v>
      </c>
      <c r="G43" s="17">
        <f t="shared" si="9"/>
        <v>2.7908999999999997</v>
      </c>
      <c r="I43" s="23"/>
    </row>
    <row r="44" spans="1:9" x14ac:dyDescent="0.25">
      <c r="A44" s="1"/>
      <c r="B44" s="16">
        <v>2.5</v>
      </c>
      <c r="C44" s="16">
        <v>0.4</v>
      </c>
      <c r="D44" s="17">
        <v>0.77549999999999986</v>
      </c>
      <c r="E44" s="16">
        <v>4</v>
      </c>
      <c r="F44" s="17">
        <v>1.3722500000000002</v>
      </c>
      <c r="G44" s="17">
        <f t="shared" si="9"/>
        <v>1.5022499999999999</v>
      </c>
      <c r="I44" s="23"/>
    </row>
    <row r="45" spans="1:9" x14ac:dyDescent="0.25">
      <c r="A45" s="1"/>
      <c r="B45" s="16">
        <v>5</v>
      </c>
      <c r="C45" s="16">
        <v>4</v>
      </c>
      <c r="D45" s="17">
        <v>0.15509999999999999</v>
      </c>
      <c r="E45" s="16">
        <v>4</v>
      </c>
      <c r="F45" s="17">
        <v>2.7445000000000004</v>
      </c>
      <c r="G45" s="17">
        <f t="shared" si="9"/>
        <v>0.75039999999999951</v>
      </c>
      <c r="I45" s="23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B38" sqref="B38:B45"/>
    </sheetView>
  </sheetViews>
  <sheetFormatPr defaultColWidth="16.7109375" defaultRowHeight="15" x14ac:dyDescent="0.25"/>
  <sheetData>
    <row r="1" spans="1:8" x14ac:dyDescent="0.25">
      <c r="A1" s="1"/>
      <c r="B1" s="2"/>
      <c r="C1" s="2"/>
      <c r="D1" s="2"/>
      <c r="E1" s="2"/>
      <c r="F1" s="1"/>
      <c r="G1" s="1"/>
      <c r="H1" s="1"/>
    </row>
    <row r="2" spans="1:8" x14ac:dyDescent="0.25">
      <c r="A2" s="2"/>
      <c r="B2" s="3" t="s">
        <v>0</v>
      </c>
      <c r="C2" s="3"/>
      <c r="D2" s="4"/>
      <c r="E2" s="5" t="s">
        <v>22</v>
      </c>
      <c r="F2" s="6"/>
      <c r="G2" s="1"/>
      <c r="H2" s="1"/>
    </row>
    <row r="3" spans="1:8" x14ac:dyDescent="0.25">
      <c r="A3" s="2"/>
      <c r="B3" s="3" t="s">
        <v>5</v>
      </c>
      <c r="C3" s="3"/>
      <c r="D3" s="4"/>
      <c r="E3" s="7" t="s">
        <v>23</v>
      </c>
      <c r="F3" s="6"/>
      <c r="G3" s="1"/>
      <c r="H3" s="1"/>
    </row>
    <row r="4" spans="1:8" x14ac:dyDescent="0.25">
      <c r="A4" s="2"/>
      <c r="B4" s="3" t="s">
        <v>6</v>
      </c>
      <c r="C4" s="3"/>
      <c r="D4" s="4"/>
      <c r="E4" s="5" t="s">
        <v>27</v>
      </c>
      <c r="F4" s="6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8"/>
      <c r="F6" s="1"/>
      <c r="G6" s="1"/>
      <c r="H6" s="1"/>
    </row>
    <row r="7" spans="1:8" x14ac:dyDescent="0.25">
      <c r="A7" s="1"/>
      <c r="B7" s="9" t="s">
        <v>0</v>
      </c>
      <c r="C7" s="10"/>
      <c r="D7" s="10" t="s">
        <v>21</v>
      </c>
      <c r="E7" s="10"/>
      <c r="F7" s="10"/>
      <c r="G7" s="10"/>
      <c r="H7" s="1"/>
    </row>
    <row r="8" spans="1:8" x14ac:dyDescent="0.25">
      <c r="A8" s="1"/>
      <c r="B8" s="10"/>
      <c r="C8" s="10"/>
      <c r="D8" s="10"/>
      <c r="E8" s="10"/>
      <c r="F8" s="10"/>
      <c r="G8" s="10"/>
      <c r="H8" s="1"/>
    </row>
    <row r="9" spans="1:8" x14ac:dyDescent="0.25">
      <c r="A9" s="1"/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  <c r="H9" s="1"/>
    </row>
    <row r="10" spans="1:8" x14ac:dyDescent="0.25">
      <c r="A10" s="1"/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  <c r="H10" s="12"/>
    </row>
    <row r="11" spans="1:8" x14ac:dyDescent="0.25">
      <c r="A11" s="1"/>
      <c r="B11" s="16">
        <v>0.1</v>
      </c>
      <c r="C11" s="16">
        <f t="shared" ref="C11:C16" si="0">11*G11</f>
        <v>0.12408</v>
      </c>
      <c r="D11" s="16">
        <v>4.0000000000000001E-3</v>
      </c>
      <c r="E11" s="17">
        <f t="shared" ref="E11:E16" si="1">G11/D11*1.1</f>
        <v>3.1019999999999999</v>
      </c>
      <c r="F11" s="17">
        <f t="shared" ref="F11:F16" si="2">3.102-E11</f>
        <v>0</v>
      </c>
      <c r="G11" s="17">
        <f t="shared" ref="G11:G16" si="3">0.1128*B11</f>
        <v>1.128E-2</v>
      </c>
      <c r="H11" s="1"/>
    </row>
    <row r="12" spans="1:8" x14ac:dyDescent="0.25">
      <c r="A12" s="1"/>
      <c r="B12" s="16">
        <v>0.25</v>
      </c>
      <c r="C12" s="16">
        <f t="shared" si="0"/>
        <v>0.31019999999999998</v>
      </c>
      <c r="D12" s="16">
        <v>0.04</v>
      </c>
      <c r="E12" s="17">
        <f t="shared" si="1"/>
        <v>0.77549999999999997</v>
      </c>
      <c r="F12" s="17">
        <f t="shared" si="2"/>
        <v>2.3264999999999998</v>
      </c>
      <c r="G12" s="17">
        <f t="shared" si="3"/>
        <v>2.8199999999999999E-2</v>
      </c>
      <c r="H12" s="1"/>
    </row>
    <row r="13" spans="1:8" x14ac:dyDescent="0.25">
      <c r="A13" s="1"/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  <c r="H13" s="1"/>
    </row>
    <row r="14" spans="1:8" x14ac:dyDescent="0.25">
      <c r="A14" s="1"/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  <c r="H14" s="1"/>
    </row>
    <row r="15" spans="1:8" x14ac:dyDescent="0.25">
      <c r="A15" s="1"/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</row>
    <row r="16" spans="1:8" x14ac:dyDescent="0.25">
      <c r="A16" s="1"/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3" t="s">
        <v>22</v>
      </c>
      <c r="C19" s="6"/>
      <c r="D19" s="6" t="s">
        <v>29</v>
      </c>
      <c r="E19" s="6"/>
      <c r="F19" s="6"/>
      <c r="G19" s="6"/>
      <c r="H19" s="1"/>
    </row>
    <row r="20" spans="1:8" x14ac:dyDescent="0.25">
      <c r="A20" s="1"/>
      <c r="B20" s="6"/>
      <c r="C20" s="6"/>
      <c r="D20" s="6"/>
      <c r="E20" s="6"/>
      <c r="F20" s="6"/>
      <c r="G20" s="6"/>
      <c r="H20" s="1"/>
    </row>
    <row r="21" spans="1:8" x14ac:dyDescent="0.25">
      <c r="A21" s="1"/>
      <c r="B21" s="18" t="s">
        <v>9</v>
      </c>
      <c r="C21" s="18" t="s">
        <v>12</v>
      </c>
      <c r="D21" s="18" t="s">
        <v>2</v>
      </c>
      <c r="E21" s="18" t="s">
        <v>4</v>
      </c>
      <c r="F21" s="18" t="s">
        <v>3</v>
      </c>
      <c r="G21" s="18" t="s">
        <v>10</v>
      </c>
      <c r="H21" s="1"/>
    </row>
    <row r="22" spans="1:8" x14ac:dyDescent="0.25">
      <c r="A22" s="1"/>
      <c r="B22" s="16">
        <v>0</v>
      </c>
      <c r="C22" s="16">
        <f t="shared" ref="C22:C28" si="4">11*G22</f>
        <v>0</v>
      </c>
      <c r="D22" s="16" t="s">
        <v>13</v>
      </c>
      <c r="E22" s="16" t="s">
        <v>13</v>
      </c>
      <c r="F22" s="17">
        <v>2.89</v>
      </c>
      <c r="G22" s="16">
        <f>4.091*B22</f>
        <v>0</v>
      </c>
      <c r="H22" s="1"/>
    </row>
    <row r="23" spans="1:8" x14ac:dyDescent="0.25">
      <c r="A23" s="1"/>
      <c r="B23" s="16">
        <v>0.1</v>
      </c>
      <c r="C23" s="16">
        <f t="shared" si="4"/>
        <v>4.6299000000000001</v>
      </c>
      <c r="D23" s="16">
        <v>0.4</v>
      </c>
      <c r="E23" s="17">
        <f t="shared" ref="E23:E28" si="5">G23/D23*1.1</f>
        <v>1.157475</v>
      </c>
      <c r="F23" s="17">
        <f t="shared" ref="F23:F28" si="6">2.89-E23</f>
        <v>1.7325250000000001</v>
      </c>
      <c r="G23" s="17">
        <f t="shared" ref="G23:G28" si="7">4.209*B23</f>
        <v>0.4209</v>
      </c>
      <c r="H23" s="1"/>
    </row>
    <row r="24" spans="1:8" x14ac:dyDescent="0.25">
      <c r="A24" s="1"/>
      <c r="B24" s="16">
        <v>0.25</v>
      </c>
      <c r="C24" s="16">
        <f t="shared" si="4"/>
        <v>11.574749999999998</v>
      </c>
      <c r="D24" s="16">
        <v>0.4</v>
      </c>
      <c r="E24" s="17">
        <f t="shared" si="5"/>
        <v>2.8936875</v>
      </c>
      <c r="F24" s="17">
        <f t="shared" si="6"/>
        <v>-3.6874999999998437E-3</v>
      </c>
      <c r="G24" s="17">
        <f t="shared" si="7"/>
        <v>1.0522499999999999</v>
      </c>
      <c r="H24" s="1"/>
    </row>
    <row r="25" spans="1:8" x14ac:dyDescent="0.25">
      <c r="A25" s="1"/>
      <c r="B25" s="16">
        <v>0.5</v>
      </c>
      <c r="C25" s="16">
        <f t="shared" si="4"/>
        <v>23.149499999999996</v>
      </c>
      <c r="D25" s="16">
        <v>4</v>
      </c>
      <c r="E25" s="17">
        <f t="shared" si="5"/>
        <v>0.57873750000000002</v>
      </c>
      <c r="F25" s="17">
        <f t="shared" si="6"/>
        <v>2.3112625000000002</v>
      </c>
      <c r="G25" s="17">
        <f t="shared" si="7"/>
        <v>2.1044999999999998</v>
      </c>
      <c r="H25" s="1"/>
    </row>
    <row r="26" spans="1:8" x14ac:dyDescent="0.25">
      <c r="A26" s="1"/>
      <c r="B26" s="16">
        <v>1</v>
      </c>
      <c r="C26" s="16">
        <f t="shared" si="4"/>
        <v>46.298999999999992</v>
      </c>
      <c r="D26" s="16">
        <v>4</v>
      </c>
      <c r="E26" s="17">
        <f t="shared" si="5"/>
        <v>1.157475</v>
      </c>
      <c r="F26" s="17">
        <f t="shared" si="6"/>
        <v>1.7325250000000001</v>
      </c>
      <c r="G26" s="17">
        <f t="shared" si="7"/>
        <v>4.2089999999999996</v>
      </c>
      <c r="H26" s="1"/>
    </row>
    <row r="27" spans="1:8" x14ac:dyDescent="0.25">
      <c r="A27" s="1"/>
      <c r="B27" s="16">
        <v>2.5</v>
      </c>
      <c r="C27" s="16">
        <f t="shared" si="4"/>
        <v>115.74749999999999</v>
      </c>
      <c r="D27" s="16">
        <v>40</v>
      </c>
      <c r="E27" s="17">
        <f t="shared" si="5"/>
        <v>0.28936875000000001</v>
      </c>
      <c r="F27" s="17">
        <f t="shared" si="6"/>
        <v>2.6006312500000002</v>
      </c>
      <c r="G27" s="17">
        <f t="shared" si="7"/>
        <v>10.522499999999999</v>
      </c>
      <c r="H27" s="1"/>
    </row>
    <row r="28" spans="1:8" x14ac:dyDescent="0.25">
      <c r="A28" s="1"/>
      <c r="B28" s="16">
        <v>5</v>
      </c>
      <c r="C28" s="16">
        <f t="shared" si="4"/>
        <v>231.49499999999998</v>
      </c>
      <c r="D28" s="16">
        <v>40</v>
      </c>
      <c r="E28" s="17">
        <f t="shared" si="5"/>
        <v>0.57873750000000002</v>
      </c>
      <c r="F28" s="17">
        <f t="shared" si="6"/>
        <v>2.3112625000000002</v>
      </c>
      <c r="G28" s="17">
        <f t="shared" si="7"/>
        <v>21.044999999999998</v>
      </c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4" t="s">
        <v>24</v>
      </c>
      <c r="C36" s="1"/>
      <c r="D36" s="20" t="s">
        <v>28</v>
      </c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9" t="s">
        <v>9</v>
      </c>
      <c r="C38" s="15" t="s">
        <v>15</v>
      </c>
      <c r="D38" s="15" t="s">
        <v>16</v>
      </c>
      <c r="E38" s="18" t="s">
        <v>25</v>
      </c>
      <c r="F38" s="18" t="s">
        <v>26</v>
      </c>
      <c r="G38" s="19" t="s">
        <v>3</v>
      </c>
      <c r="H38" s="1"/>
    </row>
    <row r="39" spans="1:8" x14ac:dyDescent="0.25">
      <c r="A39" s="1"/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f>F41+D40</f>
        <v>5.9956874999999998</v>
      </c>
      <c r="H39" s="1"/>
    </row>
    <row r="40" spans="1:8" x14ac:dyDescent="0.25">
      <c r="A40" s="1"/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1.157475</v>
      </c>
      <c r="G40" s="17">
        <f t="shared" ref="G40:G45" si="8">6-F40-D40</f>
        <v>1.7405250000000003</v>
      </c>
      <c r="H40" s="11"/>
    </row>
    <row r="41" spans="1:8" x14ac:dyDescent="0.25">
      <c r="A41" s="1"/>
      <c r="B41" s="16">
        <v>0.25</v>
      </c>
      <c r="C41" s="16">
        <v>0.04</v>
      </c>
      <c r="D41" s="17">
        <v>0.77549999999999997</v>
      </c>
      <c r="E41" s="16">
        <v>0.4</v>
      </c>
      <c r="F41" s="17">
        <v>2.8936875</v>
      </c>
      <c r="G41" s="17">
        <f t="shared" si="8"/>
        <v>2.3308125</v>
      </c>
      <c r="H41" s="11"/>
    </row>
    <row r="42" spans="1:8" x14ac:dyDescent="0.25">
      <c r="A42" s="1"/>
      <c r="B42" s="16">
        <v>0.5</v>
      </c>
      <c r="C42" s="16">
        <v>0.04</v>
      </c>
      <c r="D42" s="17">
        <v>1.5509999999999999</v>
      </c>
      <c r="E42" s="16">
        <v>4</v>
      </c>
      <c r="F42" s="17">
        <v>0.57873750000000002</v>
      </c>
      <c r="G42" s="17">
        <f t="shared" si="8"/>
        <v>3.8702624999999999</v>
      </c>
      <c r="H42" s="11"/>
    </row>
    <row r="43" spans="1:8" x14ac:dyDescent="0.25">
      <c r="A43" s="1"/>
      <c r="B43" s="16">
        <v>1</v>
      </c>
      <c r="C43" s="16">
        <v>0.4</v>
      </c>
      <c r="D43" s="17">
        <v>0.31019999999999998</v>
      </c>
      <c r="E43" s="16">
        <v>4</v>
      </c>
      <c r="F43" s="17">
        <v>1.157475</v>
      </c>
      <c r="G43" s="17">
        <f t="shared" si="8"/>
        <v>4.5323250000000002</v>
      </c>
      <c r="H43" s="11"/>
    </row>
    <row r="44" spans="1:8" x14ac:dyDescent="0.25">
      <c r="A44" s="1"/>
      <c r="B44" s="16">
        <v>2.5</v>
      </c>
      <c r="C44" s="16">
        <v>0.4</v>
      </c>
      <c r="D44" s="17">
        <v>0.77549999999999986</v>
      </c>
      <c r="E44" s="16">
        <v>40</v>
      </c>
      <c r="F44" s="17">
        <v>0.28936875000000001</v>
      </c>
      <c r="G44" s="17">
        <f t="shared" si="8"/>
        <v>4.9351312499999995</v>
      </c>
      <c r="H44" s="11"/>
    </row>
    <row r="45" spans="1:8" x14ac:dyDescent="0.25">
      <c r="A45" s="1"/>
      <c r="B45" s="16">
        <v>5</v>
      </c>
      <c r="C45" s="16">
        <v>4</v>
      </c>
      <c r="D45" s="17">
        <v>0.15509999999999999</v>
      </c>
      <c r="E45" s="16">
        <v>40</v>
      </c>
      <c r="F45" s="17">
        <v>0.57873750000000002</v>
      </c>
      <c r="G45" s="17">
        <f t="shared" si="8"/>
        <v>5.2661625000000001</v>
      </c>
      <c r="H45" s="1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zoomScaleNormal="100" workbookViewId="0">
      <selection activeCell="G45" sqref="B36:G45"/>
    </sheetView>
  </sheetViews>
  <sheetFormatPr defaultColWidth="12.7109375" defaultRowHeight="15" x14ac:dyDescent="0.25"/>
  <sheetData>
    <row r="2" spans="1:16" x14ac:dyDescent="0.25">
      <c r="A2" s="36"/>
      <c r="B2" s="37" t="s">
        <v>0</v>
      </c>
      <c r="C2" s="37"/>
      <c r="D2" s="38" t="s">
        <v>1</v>
      </c>
      <c r="E2" s="38"/>
      <c r="F2" s="39" t="s">
        <v>22</v>
      </c>
      <c r="G2" s="36"/>
      <c r="H2" s="36"/>
    </row>
    <row r="3" spans="1:16" x14ac:dyDescent="0.25">
      <c r="A3" s="36"/>
      <c r="B3" s="37" t="s">
        <v>5</v>
      </c>
      <c r="C3" s="37"/>
      <c r="D3" s="40" t="s">
        <v>7</v>
      </c>
      <c r="E3" s="40"/>
      <c r="F3" s="41" t="s">
        <v>23</v>
      </c>
      <c r="G3" s="36"/>
      <c r="H3" s="36"/>
    </row>
    <row r="4" spans="1:16" x14ac:dyDescent="0.25">
      <c r="A4" s="36"/>
      <c r="B4" s="37" t="s">
        <v>6</v>
      </c>
      <c r="C4" s="37"/>
      <c r="D4" s="38" t="s">
        <v>8</v>
      </c>
      <c r="E4" s="38"/>
      <c r="F4" s="39" t="s">
        <v>27</v>
      </c>
      <c r="G4" s="36"/>
      <c r="H4" s="36"/>
    </row>
    <row r="6" spans="1:16" x14ac:dyDescent="0.25">
      <c r="B6" s="9" t="s">
        <v>0</v>
      </c>
      <c r="C6" s="10"/>
      <c r="D6" s="10" t="s">
        <v>30</v>
      </c>
      <c r="E6" s="10"/>
      <c r="F6" s="10"/>
      <c r="G6" s="10"/>
    </row>
    <row r="7" spans="1:16" x14ac:dyDescent="0.25">
      <c r="B7" s="10"/>
      <c r="C7" s="10"/>
      <c r="D7" s="10"/>
      <c r="E7" s="10"/>
      <c r="F7" s="10"/>
      <c r="G7" s="10"/>
      <c r="K7" s="27" t="s">
        <v>9</v>
      </c>
      <c r="L7" s="27" t="s">
        <v>12</v>
      </c>
      <c r="M7" s="27" t="s">
        <v>2</v>
      </c>
      <c r="N7" s="27" t="s">
        <v>4</v>
      </c>
      <c r="O7" s="27" t="s">
        <v>3</v>
      </c>
      <c r="P7" s="27" t="s">
        <v>11</v>
      </c>
    </row>
    <row r="8" spans="1:16" x14ac:dyDescent="0.25">
      <c r="B8" s="27" t="s">
        <v>9</v>
      </c>
      <c r="C8" s="27" t="s">
        <v>12</v>
      </c>
      <c r="D8" s="27" t="s">
        <v>2</v>
      </c>
      <c r="E8" s="27" t="s">
        <v>4</v>
      </c>
      <c r="F8" s="27" t="s">
        <v>3</v>
      </c>
      <c r="G8" s="27" t="s">
        <v>11</v>
      </c>
      <c r="K8" s="31">
        <v>1</v>
      </c>
      <c r="L8" s="31">
        <f>11*P8</f>
        <v>1.2407999999999999</v>
      </c>
      <c r="M8" s="31">
        <v>0.4</v>
      </c>
      <c r="N8" s="33">
        <f>P8/M8*1.1</f>
        <v>0.31019999999999998</v>
      </c>
      <c r="O8" s="33">
        <f t="shared" ref="O8" si="0">3.102-N8</f>
        <v>2.7917999999999998</v>
      </c>
      <c r="P8" s="33">
        <f>0.1128*K8</f>
        <v>0.1128</v>
      </c>
    </row>
    <row r="9" spans="1:16" x14ac:dyDescent="0.25">
      <c r="B9" s="31">
        <v>0</v>
      </c>
      <c r="C9" s="31">
        <f>11*G9</f>
        <v>0</v>
      </c>
      <c r="D9" s="31" t="s">
        <v>13</v>
      </c>
      <c r="E9" s="31" t="s">
        <v>13</v>
      </c>
      <c r="F9" s="33">
        <v>3.1019999999999999</v>
      </c>
      <c r="G9" s="31">
        <v>0</v>
      </c>
    </row>
    <row r="10" spans="1:16" x14ac:dyDescent="0.25">
      <c r="B10" s="31">
        <v>0.1</v>
      </c>
      <c r="C10" s="31">
        <f t="shared" ref="C10:C15" si="1">11*G10</f>
        <v>0.12408</v>
      </c>
      <c r="D10" s="31">
        <v>4.0000000000000001E-3</v>
      </c>
      <c r="E10" s="33">
        <f t="shared" ref="E10:E15" si="2">G10/D10*1.1</f>
        <v>3.1019999999999999</v>
      </c>
      <c r="F10" s="33">
        <f t="shared" ref="F10:F15" si="3">3.102-E10</f>
        <v>0</v>
      </c>
      <c r="G10" s="33">
        <f>0.1128*B10</f>
        <v>1.128E-2</v>
      </c>
    </row>
    <row r="11" spans="1:16" x14ac:dyDescent="0.25">
      <c r="B11" s="31">
        <v>0.2</v>
      </c>
      <c r="C11" s="31">
        <f t="shared" si="1"/>
        <v>0.24815999999999999</v>
      </c>
      <c r="D11" s="31">
        <v>0.04</v>
      </c>
      <c r="E11" s="33">
        <f t="shared" si="2"/>
        <v>0.62039999999999995</v>
      </c>
      <c r="F11" s="33">
        <f t="shared" si="3"/>
        <v>2.4815999999999998</v>
      </c>
      <c r="G11" s="33">
        <f t="shared" ref="G11:G15" si="4">0.1128*B11</f>
        <v>2.256E-2</v>
      </c>
    </row>
    <row r="12" spans="1:16" x14ac:dyDescent="0.25">
      <c r="B12" s="31">
        <v>0.3</v>
      </c>
      <c r="C12" s="31">
        <f t="shared" si="1"/>
        <v>0.37223999999999996</v>
      </c>
      <c r="D12" s="31">
        <v>0.04</v>
      </c>
      <c r="E12" s="33">
        <f t="shared" si="2"/>
        <v>0.93059999999999987</v>
      </c>
      <c r="F12" s="33">
        <f t="shared" si="3"/>
        <v>2.1714000000000002</v>
      </c>
      <c r="G12" s="33">
        <f t="shared" si="4"/>
        <v>3.3839999999999995E-2</v>
      </c>
    </row>
    <row r="13" spans="1:16" x14ac:dyDescent="0.25">
      <c r="B13" s="31">
        <v>0.5</v>
      </c>
      <c r="C13" s="31">
        <f t="shared" si="1"/>
        <v>0.62039999999999995</v>
      </c>
      <c r="D13" s="31">
        <v>0.4</v>
      </c>
      <c r="E13" s="33">
        <f t="shared" si="2"/>
        <v>0.15509999999999999</v>
      </c>
      <c r="F13" s="33">
        <f t="shared" si="3"/>
        <v>2.9468999999999999</v>
      </c>
      <c r="G13" s="33">
        <f t="shared" si="4"/>
        <v>5.6399999999999999E-2</v>
      </c>
    </row>
    <row r="14" spans="1:16" x14ac:dyDescent="0.25">
      <c r="B14" s="31">
        <v>1</v>
      </c>
      <c r="C14" s="31">
        <f t="shared" si="1"/>
        <v>1.2407999999999999</v>
      </c>
      <c r="D14" s="31">
        <v>0.4</v>
      </c>
      <c r="E14" s="33">
        <f t="shared" si="2"/>
        <v>0.31019999999999998</v>
      </c>
      <c r="F14" s="33">
        <f t="shared" si="3"/>
        <v>2.7917999999999998</v>
      </c>
      <c r="G14" s="33">
        <f t="shared" si="4"/>
        <v>0.1128</v>
      </c>
    </row>
    <row r="15" spans="1:16" x14ac:dyDescent="0.25">
      <c r="B15" s="31">
        <v>3</v>
      </c>
      <c r="C15" s="31">
        <f t="shared" si="1"/>
        <v>3.7223999999999999</v>
      </c>
      <c r="D15" s="31">
        <v>0.4</v>
      </c>
      <c r="E15" s="33">
        <f t="shared" si="2"/>
        <v>0.93059999999999987</v>
      </c>
      <c r="F15" s="33">
        <f t="shared" si="3"/>
        <v>2.1714000000000002</v>
      </c>
      <c r="G15" s="33">
        <f t="shared" si="4"/>
        <v>0.33839999999999998</v>
      </c>
    </row>
    <row r="16" spans="1:16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3" t="s">
        <v>1</v>
      </c>
      <c r="C18" s="6"/>
      <c r="D18" s="6" t="s">
        <v>31</v>
      </c>
      <c r="E18" s="6"/>
      <c r="F18" s="6"/>
      <c r="G18" s="6"/>
    </row>
    <row r="19" spans="2:7" x14ac:dyDescent="0.25">
      <c r="B19" s="6"/>
      <c r="C19" s="6"/>
      <c r="D19" s="6"/>
      <c r="E19" s="6"/>
      <c r="F19" s="6"/>
      <c r="G19" s="6"/>
    </row>
    <row r="20" spans="2:7" x14ac:dyDescent="0.25">
      <c r="B20" s="28" t="s">
        <v>9</v>
      </c>
      <c r="C20" s="28" t="s">
        <v>12</v>
      </c>
      <c r="D20" s="28" t="s">
        <v>2</v>
      </c>
      <c r="E20" s="28" t="s">
        <v>4</v>
      </c>
      <c r="F20" s="28" t="s">
        <v>3</v>
      </c>
      <c r="G20" s="28" t="s">
        <v>10</v>
      </c>
    </row>
    <row r="21" spans="2:7" x14ac:dyDescent="0.25">
      <c r="B21" s="31">
        <v>0</v>
      </c>
      <c r="C21" s="31">
        <f>11*G21</f>
        <v>0</v>
      </c>
      <c r="D21" s="31" t="s">
        <v>13</v>
      </c>
      <c r="E21" s="31" t="s">
        <v>13</v>
      </c>
      <c r="F21" s="33">
        <v>2.25</v>
      </c>
      <c r="G21" s="31">
        <f t="shared" ref="G21:G27" si="5">4.091*B21</f>
        <v>0</v>
      </c>
    </row>
    <row r="22" spans="2:7" x14ac:dyDescent="0.25">
      <c r="B22" s="31">
        <v>0.1</v>
      </c>
      <c r="C22" s="31">
        <f t="shared" ref="C22:C27" si="6">11*G22</f>
        <v>4.5000999999999998</v>
      </c>
      <c r="D22" s="31">
        <v>0.4</v>
      </c>
      <c r="E22" s="33">
        <f t="shared" ref="E22:E27" si="7">G22/D22*1.1</f>
        <v>1.1250250000000002</v>
      </c>
      <c r="F22" s="33">
        <f>2.25-E22</f>
        <v>1.1249749999999998</v>
      </c>
      <c r="G22" s="33">
        <f t="shared" si="5"/>
        <v>0.40910000000000002</v>
      </c>
    </row>
    <row r="23" spans="2:7" x14ac:dyDescent="0.25">
      <c r="B23" s="31">
        <v>0.2</v>
      </c>
      <c r="C23" s="31">
        <f t="shared" si="6"/>
        <v>9.0001999999999995</v>
      </c>
      <c r="D23" s="31">
        <v>0.4</v>
      </c>
      <c r="E23" s="33">
        <f t="shared" si="7"/>
        <v>2.2500500000000003</v>
      </c>
      <c r="F23" s="33">
        <f t="shared" ref="F23:F27" si="8">2.25-E23</f>
        <v>-5.000000000032756E-5</v>
      </c>
      <c r="G23" s="33">
        <f t="shared" si="5"/>
        <v>0.81820000000000004</v>
      </c>
    </row>
    <row r="24" spans="2:7" x14ac:dyDescent="0.25">
      <c r="B24" s="31">
        <v>0.3</v>
      </c>
      <c r="C24" s="31">
        <f t="shared" si="6"/>
        <v>13.500300000000001</v>
      </c>
      <c r="D24" s="31">
        <v>4</v>
      </c>
      <c r="E24" s="33">
        <f t="shared" si="7"/>
        <v>0.33750750000000002</v>
      </c>
      <c r="F24" s="33">
        <f t="shared" si="8"/>
        <v>1.9124924999999999</v>
      </c>
      <c r="G24" s="33">
        <f t="shared" si="5"/>
        <v>1.2273000000000001</v>
      </c>
    </row>
    <row r="25" spans="2:7" x14ac:dyDescent="0.25">
      <c r="B25" s="31">
        <v>0.5</v>
      </c>
      <c r="C25" s="31">
        <f t="shared" si="6"/>
        <v>22.500500000000002</v>
      </c>
      <c r="D25" s="31">
        <v>4</v>
      </c>
      <c r="E25" s="33">
        <f t="shared" si="7"/>
        <v>0.56251250000000008</v>
      </c>
      <c r="F25" s="33">
        <f t="shared" si="8"/>
        <v>1.6874875</v>
      </c>
      <c r="G25" s="33">
        <f t="shared" si="5"/>
        <v>2.0455000000000001</v>
      </c>
    </row>
    <row r="26" spans="2:7" x14ac:dyDescent="0.25">
      <c r="B26" s="31">
        <v>1</v>
      </c>
      <c r="C26" s="31">
        <f t="shared" si="6"/>
        <v>45.001000000000005</v>
      </c>
      <c r="D26" s="31">
        <v>4</v>
      </c>
      <c r="E26" s="33">
        <f t="shared" si="7"/>
        <v>1.1250250000000002</v>
      </c>
      <c r="F26" s="33">
        <f t="shared" si="8"/>
        <v>1.1249749999999998</v>
      </c>
      <c r="G26" s="33">
        <f t="shared" si="5"/>
        <v>4.0910000000000002</v>
      </c>
    </row>
    <row r="27" spans="2:7" x14ac:dyDescent="0.25">
      <c r="B27" s="31">
        <v>3</v>
      </c>
      <c r="C27" s="31">
        <f t="shared" si="6"/>
        <v>135.00299999999999</v>
      </c>
      <c r="D27" s="31">
        <v>40</v>
      </c>
      <c r="E27" s="33">
        <f t="shared" si="7"/>
        <v>0.33750750000000002</v>
      </c>
      <c r="F27" s="33">
        <f t="shared" si="8"/>
        <v>1.9124924999999999</v>
      </c>
      <c r="G27" s="33">
        <f t="shared" si="5"/>
        <v>12.273</v>
      </c>
    </row>
    <row r="28" spans="2:7" x14ac:dyDescent="0.25">
      <c r="B28" s="2"/>
      <c r="C28" s="2"/>
      <c r="D28" s="2"/>
      <c r="E28" s="24"/>
      <c r="F28" s="24"/>
      <c r="G28" s="24"/>
    </row>
    <row r="29" spans="2:7" x14ac:dyDescent="0.25">
      <c r="B29" s="2"/>
      <c r="C29" s="2"/>
      <c r="D29" s="2"/>
      <c r="E29" s="24"/>
      <c r="F29" s="24"/>
      <c r="G29" s="24"/>
    </row>
    <row r="30" spans="2:7" x14ac:dyDescent="0.25">
      <c r="B30" s="2"/>
      <c r="C30" s="2"/>
      <c r="D30" s="2"/>
      <c r="E30" s="24"/>
      <c r="F30" s="24"/>
      <c r="G30" s="24"/>
    </row>
    <row r="31" spans="2:7" x14ac:dyDescent="0.25">
      <c r="B31" s="2"/>
      <c r="C31" s="2"/>
      <c r="D31" s="2"/>
      <c r="E31" s="24"/>
      <c r="F31" s="24"/>
      <c r="G31" s="24"/>
    </row>
    <row r="32" spans="2:7" x14ac:dyDescent="0.25">
      <c r="B32" s="2"/>
      <c r="C32" s="2"/>
      <c r="D32" s="2"/>
      <c r="E32" s="24"/>
      <c r="F32" s="24"/>
      <c r="G32" s="24"/>
    </row>
    <row r="33" spans="1:9" x14ac:dyDescent="0.25">
      <c r="B33" s="2"/>
      <c r="C33" s="2"/>
      <c r="D33" s="2"/>
      <c r="E33" s="24"/>
      <c r="F33" s="24"/>
      <c r="G33" s="24"/>
    </row>
    <row r="34" spans="1:9" x14ac:dyDescent="0.25">
      <c r="B34" s="2"/>
      <c r="C34" s="2"/>
      <c r="D34" s="2"/>
      <c r="E34" s="24"/>
      <c r="F34" s="24"/>
      <c r="G34" s="24"/>
    </row>
    <row r="36" spans="1:9" x14ac:dyDescent="0.25">
      <c r="B36" s="21" t="s">
        <v>22</v>
      </c>
      <c r="C36" s="22"/>
      <c r="D36" s="22" t="s">
        <v>32</v>
      </c>
      <c r="E36" s="22"/>
      <c r="F36" s="22"/>
      <c r="G36" s="22"/>
    </row>
    <row r="37" spans="1:9" x14ac:dyDescent="0.25">
      <c r="B37" s="22"/>
      <c r="C37" s="22"/>
      <c r="D37" s="22"/>
      <c r="E37" s="22"/>
      <c r="F37" s="22"/>
      <c r="G37" s="22"/>
    </row>
    <row r="38" spans="1:9" x14ac:dyDescent="0.25">
      <c r="B38" s="29" t="s">
        <v>9</v>
      </c>
      <c r="C38" s="29" t="s">
        <v>12</v>
      </c>
      <c r="D38" s="29" t="s">
        <v>2</v>
      </c>
      <c r="E38" s="29" t="s">
        <v>4</v>
      </c>
      <c r="F38" s="29" t="s">
        <v>3</v>
      </c>
      <c r="G38" s="29" t="s">
        <v>10</v>
      </c>
    </row>
    <row r="39" spans="1:9" x14ac:dyDescent="0.25">
      <c r="B39" s="31">
        <v>0</v>
      </c>
      <c r="C39" s="31">
        <f t="shared" ref="C39:C45" si="9">11*G39</f>
        <v>0</v>
      </c>
      <c r="D39" s="31" t="s">
        <v>13</v>
      </c>
      <c r="E39" s="31" t="s">
        <v>13</v>
      </c>
      <c r="F39" s="33">
        <v>2.31</v>
      </c>
      <c r="G39" s="31">
        <f>4.091*B39</f>
        <v>0</v>
      </c>
    </row>
    <row r="40" spans="1:9" x14ac:dyDescent="0.25">
      <c r="B40" s="31">
        <v>0.1</v>
      </c>
      <c r="C40" s="31">
        <f t="shared" si="9"/>
        <v>4.6299000000000001</v>
      </c>
      <c r="D40" s="31">
        <v>0.4</v>
      </c>
      <c r="E40" s="33">
        <f t="shared" ref="E40:E45" si="10">G40/D40*1.1</f>
        <v>1.157475</v>
      </c>
      <c r="F40" s="33">
        <f>2.31-E40</f>
        <v>1.152525</v>
      </c>
      <c r="G40" s="33">
        <f t="shared" ref="G40:G45" si="11">4.209*B40</f>
        <v>0.4209</v>
      </c>
    </row>
    <row r="41" spans="1:9" x14ac:dyDescent="0.25">
      <c r="B41" s="31">
        <v>0.2</v>
      </c>
      <c r="C41" s="31">
        <f t="shared" si="9"/>
        <v>9.2598000000000003</v>
      </c>
      <c r="D41" s="31">
        <v>0.4</v>
      </c>
      <c r="E41" s="33">
        <f t="shared" si="10"/>
        <v>2.3149500000000001</v>
      </c>
      <c r="F41" s="33">
        <f t="shared" ref="F41:F45" si="12">2.31-E41</f>
        <v>-4.9500000000000099E-3</v>
      </c>
      <c r="G41" s="33">
        <f t="shared" si="11"/>
        <v>0.84179999999999999</v>
      </c>
    </row>
    <row r="42" spans="1:9" x14ac:dyDescent="0.25">
      <c r="B42" s="31">
        <v>0.3</v>
      </c>
      <c r="C42" s="31">
        <f t="shared" si="9"/>
        <v>13.889699999999999</v>
      </c>
      <c r="D42" s="31">
        <v>4</v>
      </c>
      <c r="E42" s="33">
        <f t="shared" si="10"/>
        <v>0.34724250000000001</v>
      </c>
      <c r="F42" s="33">
        <f t="shared" si="12"/>
        <v>1.9627574999999999</v>
      </c>
      <c r="G42" s="33">
        <f t="shared" si="11"/>
        <v>1.2626999999999999</v>
      </c>
    </row>
    <row r="43" spans="1:9" x14ac:dyDescent="0.25">
      <c r="B43" s="31">
        <v>0.5</v>
      </c>
      <c r="C43" s="31">
        <f t="shared" si="9"/>
        <v>23.149499999999996</v>
      </c>
      <c r="D43" s="31">
        <v>4</v>
      </c>
      <c r="E43" s="33">
        <f t="shared" si="10"/>
        <v>0.57873750000000002</v>
      </c>
      <c r="F43" s="33">
        <f t="shared" si="12"/>
        <v>1.7312625000000001</v>
      </c>
      <c r="G43" s="33">
        <f t="shared" si="11"/>
        <v>2.1044999999999998</v>
      </c>
    </row>
    <row r="44" spans="1:9" x14ac:dyDescent="0.25">
      <c r="B44" s="31">
        <v>1</v>
      </c>
      <c r="C44" s="31">
        <f t="shared" si="9"/>
        <v>46.298999999999992</v>
      </c>
      <c r="D44" s="31">
        <v>4</v>
      </c>
      <c r="E44" s="33">
        <f t="shared" si="10"/>
        <v>1.157475</v>
      </c>
      <c r="F44" s="33">
        <f t="shared" si="12"/>
        <v>1.152525</v>
      </c>
      <c r="G44" s="33">
        <f t="shared" si="11"/>
        <v>4.2089999999999996</v>
      </c>
    </row>
    <row r="45" spans="1:9" x14ac:dyDescent="0.25">
      <c r="B45" s="31">
        <v>3</v>
      </c>
      <c r="C45" s="31">
        <f t="shared" si="9"/>
        <v>138.89699999999999</v>
      </c>
      <c r="D45" s="31">
        <v>40</v>
      </c>
      <c r="E45" s="33">
        <f t="shared" si="10"/>
        <v>0.34724250000000001</v>
      </c>
      <c r="F45" s="33">
        <f t="shared" si="12"/>
        <v>1.9627574999999999</v>
      </c>
      <c r="G45" s="33">
        <f t="shared" si="11"/>
        <v>12.626999999999999</v>
      </c>
    </row>
    <row r="47" spans="1:9" x14ac:dyDescent="0.25">
      <c r="A47" s="1"/>
      <c r="B47" s="14" t="s">
        <v>24</v>
      </c>
      <c r="C47" s="1"/>
      <c r="D47" s="20" t="s">
        <v>33</v>
      </c>
      <c r="E47" s="1"/>
      <c r="F47" s="1"/>
      <c r="G47" s="1"/>
    </row>
    <row r="48" spans="1:9" x14ac:dyDescent="0.25">
      <c r="A48" s="1"/>
      <c r="B48" s="1"/>
      <c r="C48" s="1"/>
      <c r="D48" s="1"/>
      <c r="E48" s="1"/>
      <c r="F48" s="1"/>
      <c r="G48" s="1"/>
      <c r="H48" s="25"/>
      <c r="I48" s="25"/>
    </row>
    <row r="49" spans="1:10" x14ac:dyDescent="0.25">
      <c r="A49" s="1"/>
      <c r="B49" s="26" t="s">
        <v>9</v>
      </c>
      <c r="C49" s="27" t="s">
        <v>15</v>
      </c>
      <c r="D49" s="27" t="s">
        <v>16</v>
      </c>
      <c r="E49" s="28" t="s">
        <v>17</v>
      </c>
      <c r="F49" s="28" t="s">
        <v>18</v>
      </c>
      <c r="G49" s="29" t="s">
        <v>25</v>
      </c>
      <c r="H49" s="29" t="s">
        <v>26</v>
      </c>
      <c r="I49" s="30" t="s">
        <v>3</v>
      </c>
    </row>
    <row r="50" spans="1:10" x14ac:dyDescent="0.25">
      <c r="A50" s="1"/>
      <c r="B50" s="31">
        <v>0</v>
      </c>
      <c r="C50" s="31" t="s">
        <v>13</v>
      </c>
      <c r="D50" s="31" t="s">
        <v>13</v>
      </c>
      <c r="E50" s="31" t="s">
        <v>13</v>
      </c>
      <c r="F50" s="31" t="s">
        <v>13</v>
      </c>
      <c r="G50" s="31" t="s">
        <v>13</v>
      </c>
      <c r="H50" s="31" t="s">
        <v>13</v>
      </c>
      <c r="I50" s="32">
        <v>5.38</v>
      </c>
    </row>
    <row r="51" spans="1:10" x14ac:dyDescent="0.25">
      <c r="A51" s="1"/>
      <c r="B51" s="31">
        <v>0.1</v>
      </c>
      <c r="C51" s="31">
        <v>4.0000000000000001E-3</v>
      </c>
      <c r="D51" s="33">
        <v>3.1019999999999999</v>
      </c>
      <c r="E51" s="31">
        <v>0.4</v>
      </c>
      <c r="F51" s="33">
        <v>1.1250250000000002</v>
      </c>
      <c r="G51" s="31">
        <v>0.4</v>
      </c>
      <c r="H51" s="33">
        <v>1.157475</v>
      </c>
      <c r="I51" s="34">
        <f>5.38-H51-F51-D51</f>
        <v>-4.4999999999997264E-3</v>
      </c>
      <c r="J51" s="23"/>
    </row>
    <row r="52" spans="1:10" x14ac:dyDescent="0.25">
      <c r="A52" s="1"/>
      <c r="B52" s="31">
        <v>0.25</v>
      </c>
      <c r="C52" s="31">
        <v>0.04</v>
      </c>
      <c r="D52" s="33">
        <v>0.62039999999999995</v>
      </c>
      <c r="E52" s="31">
        <v>0.4</v>
      </c>
      <c r="F52" s="33">
        <v>2.2500500000000003</v>
      </c>
      <c r="G52" s="31">
        <v>0.4</v>
      </c>
      <c r="H52" s="33">
        <v>2.3149500000000001</v>
      </c>
      <c r="I52" s="34">
        <f>5.38-H52-F52-D52</f>
        <v>0.19459999999999955</v>
      </c>
      <c r="J52" s="23"/>
    </row>
    <row r="53" spans="1:10" x14ac:dyDescent="0.25">
      <c r="A53" s="1"/>
      <c r="B53" s="31">
        <v>0.5</v>
      </c>
      <c r="C53" s="31">
        <v>0.04</v>
      </c>
      <c r="D53" s="33">
        <v>0.93059999999999987</v>
      </c>
      <c r="E53" s="31">
        <v>4</v>
      </c>
      <c r="F53" s="33">
        <v>0.33750750000000002</v>
      </c>
      <c r="G53" s="31">
        <v>4</v>
      </c>
      <c r="H53" s="33">
        <v>0.34724250000000001</v>
      </c>
      <c r="I53" s="34">
        <f t="shared" ref="I53:I56" si="13">5.38-H53-F53-D53</f>
        <v>3.7646499999999996</v>
      </c>
      <c r="J53" s="23"/>
    </row>
    <row r="54" spans="1:10" x14ac:dyDescent="0.25">
      <c r="A54" s="1"/>
      <c r="B54" s="31">
        <v>1</v>
      </c>
      <c r="C54" s="31">
        <v>0.4</v>
      </c>
      <c r="D54" s="33">
        <v>0.15509999999999999</v>
      </c>
      <c r="E54" s="31">
        <v>4</v>
      </c>
      <c r="F54" s="33">
        <v>0.56251250000000008</v>
      </c>
      <c r="G54" s="31">
        <v>4</v>
      </c>
      <c r="H54" s="33">
        <v>0.57873750000000002</v>
      </c>
      <c r="I54" s="34">
        <f t="shared" si="13"/>
        <v>4.0836499999999996</v>
      </c>
      <c r="J54" s="23"/>
    </row>
    <row r="55" spans="1:10" x14ac:dyDescent="0.25">
      <c r="A55" s="1"/>
      <c r="B55" s="31">
        <v>2.5</v>
      </c>
      <c r="C55" s="31">
        <v>0.4</v>
      </c>
      <c r="D55" s="33">
        <v>0.31019999999999998</v>
      </c>
      <c r="E55" s="31">
        <v>4</v>
      </c>
      <c r="F55" s="33">
        <v>1.1250250000000002</v>
      </c>
      <c r="G55" s="31">
        <v>4</v>
      </c>
      <c r="H55" s="33">
        <v>1.157475</v>
      </c>
      <c r="I55" s="34">
        <f t="shared" si="13"/>
        <v>2.7873000000000001</v>
      </c>
      <c r="J55" s="23"/>
    </row>
    <row r="56" spans="1:10" x14ac:dyDescent="0.25">
      <c r="A56" s="1"/>
      <c r="B56" s="31">
        <v>5</v>
      </c>
      <c r="C56" s="31">
        <v>0.4</v>
      </c>
      <c r="D56" s="33">
        <v>0.93059999999999987</v>
      </c>
      <c r="E56" s="31">
        <v>40</v>
      </c>
      <c r="F56" s="33">
        <v>0.33750750000000002</v>
      </c>
      <c r="G56" s="31">
        <v>40</v>
      </c>
      <c r="H56" s="33">
        <v>0.34724250000000001</v>
      </c>
      <c r="I56" s="34">
        <f t="shared" si="13"/>
        <v>3.7646499999999996</v>
      </c>
      <c r="J56" s="23"/>
    </row>
    <row r="57" spans="1:10" x14ac:dyDescent="0.25">
      <c r="G57" s="35"/>
      <c r="H57" s="25"/>
      <c r="I57" s="25"/>
    </row>
    <row r="58" spans="1:10" x14ac:dyDescent="0.25">
      <c r="H58" s="25"/>
      <c r="I58" s="25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13" workbookViewId="0">
      <selection activeCell="A32" sqref="A32"/>
    </sheetView>
  </sheetViews>
  <sheetFormatPr defaultColWidth="16.7109375" defaultRowHeight="15" x14ac:dyDescent="0.25"/>
  <sheetData>
    <row r="2" spans="1:7" x14ac:dyDescent="0.25">
      <c r="A2" s="36"/>
      <c r="B2" s="38" t="s">
        <v>1</v>
      </c>
      <c r="C2" s="38"/>
      <c r="D2" s="39" t="s">
        <v>22</v>
      </c>
      <c r="E2" s="36"/>
      <c r="F2" s="36"/>
      <c r="G2" s="36"/>
    </row>
    <row r="3" spans="1:7" x14ac:dyDescent="0.25">
      <c r="A3" s="36"/>
      <c r="B3" s="40" t="s">
        <v>7</v>
      </c>
      <c r="C3" s="40"/>
      <c r="D3" s="41" t="s">
        <v>23</v>
      </c>
      <c r="E3" s="36"/>
      <c r="F3" s="36"/>
      <c r="G3" s="36"/>
    </row>
    <row r="4" spans="1:7" x14ac:dyDescent="0.25">
      <c r="A4" s="36"/>
      <c r="B4" s="38" t="s">
        <v>8</v>
      </c>
      <c r="C4" s="38"/>
      <c r="D4" s="39" t="s">
        <v>27</v>
      </c>
      <c r="E4" s="36"/>
      <c r="F4" s="36"/>
      <c r="G4" s="36"/>
    </row>
    <row r="8" spans="1:7" x14ac:dyDescent="0.25">
      <c r="B8" s="13" t="s">
        <v>1</v>
      </c>
      <c r="C8" s="6"/>
      <c r="D8" s="6" t="s">
        <v>37</v>
      </c>
      <c r="E8" s="6"/>
      <c r="F8" s="6"/>
      <c r="G8" s="6"/>
    </row>
    <row r="9" spans="1:7" x14ac:dyDescent="0.25">
      <c r="B9" s="6"/>
      <c r="C9" s="6"/>
      <c r="D9" s="6"/>
      <c r="E9" s="6"/>
      <c r="F9" s="6"/>
      <c r="G9" s="6"/>
    </row>
    <row r="10" spans="1:7" x14ac:dyDescent="0.25">
      <c r="B10" s="18" t="s">
        <v>9</v>
      </c>
      <c r="C10" s="18" t="s">
        <v>12</v>
      </c>
      <c r="D10" s="18" t="s">
        <v>2</v>
      </c>
      <c r="E10" s="18" t="s">
        <v>4</v>
      </c>
      <c r="F10" s="18" t="s">
        <v>3</v>
      </c>
      <c r="G10" s="18" t="s">
        <v>10</v>
      </c>
    </row>
    <row r="11" spans="1:7" x14ac:dyDescent="0.25">
      <c r="B11" s="16">
        <v>0</v>
      </c>
      <c r="C11" s="16">
        <f>11*G11</f>
        <v>0</v>
      </c>
      <c r="D11" s="16" t="s">
        <v>13</v>
      </c>
      <c r="E11" s="16" t="s">
        <v>13</v>
      </c>
      <c r="F11" s="17">
        <v>2.7445000000000004</v>
      </c>
      <c r="G11" s="16">
        <f t="shared" ref="G11" si="0">4.091*B11</f>
        <v>0</v>
      </c>
    </row>
    <row r="12" spans="1:7" x14ac:dyDescent="0.25">
      <c r="B12" s="16">
        <v>0.1</v>
      </c>
      <c r="C12" s="16">
        <f>11*G12</f>
        <v>2.1955999999999998</v>
      </c>
      <c r="D12" s="16">
        <v>0.4</v>
      </c>
      <c r="E12" s="17">
        <f t="shared" ref="E12:E17" si="1">G12/D12*1.1</f>
        <v>0.54890000000000005</v>
      </c>
      <c r="F12" s="17">
        <f>2.7445-E12</f>
        <v>2.1955999999999998</v>
      </c>
      <c r="G12" s="17">
        <f>1.996*B12</f>
        <v>0.1996</v>
      </c>
    </row>
    <row r="13" spans="1:7" x14ac:dyDescent="0.25">
      <c r="B13" s="16">
        <v>0.25</v>
      </c>
      <c r="C13" s="16">
        <f t="shared" ref="C13:C17" si="2">11*G13</f>
        <v>5.4889999999999999</v>
      </c>
      <c r="D13" s="16">
        <v>0.4</v>
      </c>
      <c r="E13" s="17">
        <f>G13/D13*1.1</f>
        <v>1.37225</v>
      </c>
      <c r="F13" s="17">
        <f t="shared" ref="F13:F17" si="3">2.7445-E13</f>
        <v>1.37225</v>
      </c>
      <c r="G13" s="17">
        <f t="shared" ref="G13:G17" si="4">1.996*B13</f>
        <v>0.499</v>
      </c>
    </row>
    <row r="14" spans="1:7" x14ac:dyDescent="0.25">
      <c r="B14" s="16">
        <v>0.5</v>
      </c>
      <c r="C14" s="16">
        <f t="shared" si="2"/>
        <v>10.978</v>
      </c>
      <c r="D14" s="16">
        <v>4</v>
      </c>
      <c r="E14" s="17">
        <f>G14/D14*1.1</f>
        <v>0.27445000000000003</v>
      </c>
      <c r="F14" s="17">
        <f t="shared" si="3"/>
        <v>2.4700500000000001</v>
      </c>
      <c r="G14" s="17">
        <f t="shared" si="4"/>
        <v>0.998</v>
      </c>
    </row>
    <row r="15" spans="1:7" x14ac:dyDescent="0.25">
      <c r="B15" s="16">
        <v>1</v>
      </c>
      <c r="C15" s="16">
        <f t="shared" si="2"/>
        <v>21.956</v>
      </c>
      <c r="D15" s="16">
        <v>4</v>
      </c>
      <c r="E15" s="17">
        <f t="shared" si="1"/>
        <v>0.54890000000000005</v>
      </c>
      <c r="F15" s="17">
        <f t="shared" si="3"/>
        <v>2.1955999999999998</v>
      </c>
      <c r="G15" s="17">
        <f t="shared" si="4"/>
        <v>1.996</v>
      </c>
    </row>
    <row r="16" spans="1:7" x14ac:dyDescent="0.25">
      <c r="B16" s="16">
        <v>2.5</v>
      </c>
      <c r="C16" s="16">
        <f t="shared" si="2"/>
        <v>54.89</v>
      </c>
      <c r="D16" s="16">
        <v>4</v>
      </c>
      <c r="E16" s="17">
        <f>G16/D16*1.1</f>
        <v>1.3722500000000002</v>
      </c>
      <c r="F16" s="17">
        <f t="shared" si="3"/>
        <v>1.3722499999999997</v>
      </c>
      <c r="G16" s="17">
        <f t="shared" si="4"/>
        <v>4.99</v>
      </c>
    </row>
    <row r="17" spans="2:7" x14ac:dyDescent="0.25">
      <c r="B17" s="16">
        <v>5</v>
      </c>
      <c r="C17" s="16">
        <f t="shared" si="2"/>
        <v>109.78</v>
      </c>
      <c r="D17" s="16">
        <v>4</v>
      </c>
      <c r="E17" s="17">
        <f t="shared" si="1"/>
        <v>2.7445000000000004</v>
      </c>
      <c r="F17" s="17">
        <f t="shared" si="3"/>
        <v>0</v>
      </c>
      <c r="G17" s="17">
        <f t="shared" si="4"/>
        <v>9.98</v>
      </c>
    </row>
    <row r="21" spans="2:7" x14ac:dyDescent="0.25">
      <c r="B21" s="21" t="s">
        <v>22</v>
      </c>
      <c r="C21" s="22"/>
      <c r="D21" s="22" t="s">
        <v>29</v>
      </c>
      <c r="E21" s="22"/>
      <c r="F21" s="22"/>
      <c r="G21" s="22"/>
    </row>
    <row r="22" spans="2:7" x14ac:dyDescent="0.25">
      <c r="B22" s="22"/>
      <c r="C22" s="22"/>
      <c r="D22" s="22"/>
      <c r="E22" s="22"/>
      <c r="F22" s="22"/>
      <c r="G22" s="22"/>
    </row>
    <row r="23" spans="2:7" x14ac:dyDescent="0.25">
      <c r="B23" s="48" t="s">
        <v>9</v>
      </c>
      <c r="C23" s="48" t="s">
        <v>12</v>
      </c>
      <c r="D23" s="48" t="s">
        <v>2</v>
      </c>
      <c r="E23" s="48" t="s">
        <v>4</v>
      </c>
      <c r="F23" s="48" t="s">
        <v>3</v>
      </c>
      <c r="G23" s="48" t="s">
        <v>10</v>
      </c>
    </row>
    <row r="24" spans="2:7" x14ac:dyDescent="0.25">
      <c r="B24" s="16">
        <v>0</v>
      </c>
      <c r="C24" s="16">
        <f t="shared" ref="C24:C30" si="5">11*G24</f>
        <v>0</v>
      </c>
      <c r="D24" s="16" t="s">
        <v>13</v>
      </c>
      <c r="E24" s="16" t="s">
        <v>13</v>
      </c>
      <c r="F24" s="17">
        <v>2.89</v>
      </c>
      <c r="G24" s="16">
        <f>4.091*B24</f>
        <v>0</v>
      </c>
    </row>
    <row r="25" spans="2:7" x14ac:dyDescent="0.25">
      <c r="B25" s="16">
        <v>0.1</v>
      </c>
      <c r="C25" s="16">
        <f t="shared" si="5"/>
        <v>4.6299000000000001</v>
      </c>
      <c r="D25" s="16">
        <v>0.4</v>
      </c>
      <c r="E25" s="17">
        <f t="shared" ref="E25:E30" si="6">G25/D25*1.1</f>
        <v>1.157475</v>
      </c>
      <c r="F25" s="17">
        <f t="shared" ref="F25:F30" si="7">2.89-E25</f>
        <v>1.7325250000000001</v>
      </c>
      <c r="G25" s="17">
        <f t="shared" ref="G25:G30" si="8">4.209*B25</f>
        <v>0.4209</v>
      </c>
    </row>
    <row r="26" spans="2:7" x14ac:dyDescent="0.25">
      <c r="B26" s="16">
        <v>0.25</v>
      </c>
      <c r="C26" s="16">
        <f t="shared" si="5"/>
        <v>11.574749999999998</v>
      </c>
      <c r="D26" s="16">
        <v>0.4</v>
      </c>
      <c r="E26" s="17">
        <f t="shared" si="6"/>
        <v>2.8936875</v>
      </c>
      <c r="F26" s="17">
        <f t="shared" si="7"/>
        <v>-3.6874999999998437E-3</v>
      </c>
      <c r="G26" s="17">
        <f t="shared" si="8"/>
        <v>1.0522499999999999</v>
      </c>
    </row>
    <row r="27" spans="2:7" x14ac:dyDescent="0.25">
      <c r="B27" s="16">
        <v>0.5</v>
      </c>
      <c r="C27" s="16">
        <f t="shared" si="5"/>
        <v>23.149499999999996</v>
      </c>
      <c r="D27" s="16">
        <v>4</v>
      </c>
      <c r="E27" s="17">
        <f t="shared" si="6"/>
        <v>0.57873750000000002</v>
      </c>
      <c r="F27" s="17">
        <f t="shared" si="7"/>
        <v>2.3112625000000002</v>
      </c>
      <c r="G27" s="17">
        <f t="shared" si="8"/>
        <v>2.1044999999999998</v>
      </c>
    </row>
    <row r="28" spans="2:7" x14ac:dyDescent="0.25">
      <c r="B28" s="16">
        <v>1</v>
      </c>
      <c r="C28" s="16">
        <f t="shared" si="5"/>
        <v>46.298999999999992</v>
      </c>
      <c r="D28" s="16">
        <v>4</v>
      </c>
      <c r="E28" s="17">
        <f t="shared" si="6"/>
        <v>1.157475</v>
      </c>
      <c r="F28" s="17">
        <f t="shared" si="7"/>
        <v>1.7325250000000001</v>
      </c>
      <c r="G28" s="17">
        <f t="shared" si="8"/>
        <v>4.2089999999999996</v>
      </c>
    </row>
    <row r="29" spans="2:7" x14ac:dyDescent="0.25">
      <c r="B29" s="16">
        <v>2.5</v>
      </c>
      <c r="C29" s="16">
        <f t="shared" si="5"/>
        <v>115.74749999999999</v>
      </c>
      <c r="D29" s="16">
        <v>40</v>
      </c>
      <c r="E29" s="17">
        <f t="shared" si="6"/>
        <v>0.28936875000000001</v>
      </c>
      <c r="F29" s="17">
        <f t="shared" si="7"/>
        <v>2.6006312500000002</v>
      </c>
      <c r="G29" s="17">
        <f t="shared" si="8"/>
        <v>10.522499999999999</v>
      </c>
    </row>
    <row r="30" spans="2:7" x14ac:dyDescent="0.25">
      <c r="B30" s="16">
        <v>5</v>
      </c>
      <c r="C30" s="16">
        <f t="shared" si="5"/>
        <v>231.49499999999998</v>
      </c>
      <c r="D30" s="16">
        <v>40</v>
      </c>
      <c r="E30" s="17">
        <f t="shared" si="6"/>
        <v>0.57873750000000002</v>
      </c>
      <c r="F30" s="17">
        <f t="shared" si="7"/>
        <v>2.3112625000000002</v>
      </c>
      <c r="G30" s="17">
        <f t="shared" si="8"/>
        <v>21.044999999999998</v>
      </c>
    </row>
    <row r="34" spans="2:8" x14ac:dyDescent="0.25">
      <c r="B34" s="1"/>
      <c r="C34" s="14" t="s">
        <v>36</v>
      </c>
      <c r="D34" s="1"/>
      <c r="E34" s="20" t="s">
        <v>42</v>
      </c>
    </row>
    <row r="36" spans="2:8" x14ac:dyDescent="0.25">
      <c r="B36" s="26" t="s">
        <v>9</v>
      </c>
      <c r="C36" s="49" t="s">
        <v>38</v>
      </c>
      <c r="D36" s="49" t="s">
        <v>39</v>
      </c>
      <c r="E36" s="50" t="s">
        <v>40</v>
      </c>
      <c r="F36" s="50" t="s">
        <v>41</v>
      </c>
      <c r="G36" s="30" t="s">
        <v>3</v>
      </c>
    </row>
    <row r="37" spans="2:8" x14ac:dyDescent="0.25">
      <c r="B37" s="31">
        <v>0</v>
      </c>
      <c r="C37" s="32" t="s">
        <v>13</v>
      </c>
      <c r="D37" s="32" t="s">
        <v>13</v>
      </c>
      <c r="E37" s="32" t="s">
        <v>13</v>
      </c>
      <c r="F37" s="32" t="s">
        <v>13</v>
      </c>
      <c r="G37" s="32">
        <v>4.2699999999999996</v>
      </c>
    </row>
    <row r="38" spans="2:8" x14ac:dyDescent="0.25">
      <c r="B38" s="31">
        <v>0.1</v>
      </c>
      <c r="C38" s="32">
        <v>0.4</v>
      </c>
      <c r="D38" s="34">
        <v>0.54890000000000005</v>
      </c>
      <c r="E38" s="32">
        <v>0.4</v>
      </c>
      <c r="F38" s="34">
        <v>1.157475</v>
      </c>
      <c r="G38" s="34">
        <f>4.27-F38-D38</f>
        <v>2.5636249999999996</v>
      </c>
      <c r="H38" s="23"/>
    </row>
    <row r="39" spans="2:8" x14ac:dyDescent="0.25">
      <c r="B39" s="31">
        <v>0.25</v>
      </c>
      <c r="C39" s="32">
        <v>0.4</v>
      </c>
      <c r="D39" s="34">
        <v>1.37225</v>
      </c>
      <c r="E39" s="32">
        <v>0.4</v>
      </c>
      <c r="F39" s="34">
        <v>2.8936875</v>
      </c>
      <c r="G39" s="34">
        <f t="shared" ref="G39:G43" si="9">4.27-F39-D39</f>
        <v>4.0624999999996358E-3</v>
      </c>
      <c r="H39" s="23"/>
    </row>
    <row r="40" spans="2:8" x14ac:dyDescent="0.25">
      <c r="B40" s="31">
        <v>0.5</v>
      </c>
      <c r="C40" s="32">
        <v>4</v>
      </c>
      <c r="D40" s="34">
        <v>0.27445000000000003</v>
      </c>
      <c r="E40" s="32">
        <v>4</v>
      </c>
      <c r="F40" s="34">
        <v>0.57873750000000002</v>
      </c>
      <c r="G40" s="34">
        <f t="shared" si="9"/>
        <v>3.4168124999999998</v>
      </c>
      <c r="H40" s="23"/>
    </row>
    <row r="41" spans="2:8" x14ac:dyDescent="0.25">
      <c r="B41" s="31">
        <v>1</v>
      </c>
      <c r="C41" s="32">
        <v>4</v>
      </c>
      <c r="D41" s="34">
        <v>0.54890000000000005</v>
      </c>
      <c r="E41" s="32">
        <v>4</v>
      </c>
      <c r="F41" s="34">
        <v>1.157475</v>
      </c>
      <c r="G41" s="34">
        <f t="shared" si="9"/>
        <v>2.5636249999999996</v>
      </c>
      <c r="H41" s="23"/>
    </row>
    <row r="42" spans="2:8" x14ac:dyDescent="0.25">
      <c r="B42" s="31">
        <v>2.5</v>
      </c>
      <c r="C42" s="32">
        <v>4</v>
      </c>
      <c r="D42" s="34">
        <v>1.3722500000000002</v>
      </c>
      <c r="E42" s="32">
        <v>40</v>
      </c>
      <c r="F42" s="34">
        <v>0.28936875000000001</v>
      </c>
      <c r="G42" s="34">
        <f t="shared" si="9"/>
        <v>2.6083812499999994</v>
      </c>
      <c r="H42" s="23"/>
    </row>
    <row r="43" spans="2:8" x14ac:dyDescent="0.25">
      <c r="B43" s="31">
        <v>5</v>
      </c>
      <c r="C43" s="32">
        <v>4</v>
      </c>
      <c r="D43" s="34">
        <v>2.7445000000000004</v>
      </c>
      <c r="E43" s="32">
        <v>40</v>
      </c>
      <c r="F43" s="34">
        <v>0.57873750000000002</v>
      </c>
      <c r="G43" s="34">
        <f t="shared" si="9"/>
        <v>0.94676249999999929</v>
      </c>
      <c r="H43" s="23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Cr+Se</vt:lpstr>
      <vt:lpstr>Cr+Se new</vt:lpstr>
      <vt:lpstr>Cr + AB</vt:lpstr>
      <vt:lpstr>Cr + AB + Se</vt:lpstr>
      <vt:lpstr>AB +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cp:lastPrinted>2020-02-10T21:27:31Z</cp:lastPrinted>
  <dcterms:created xsi:type="dcterms:W3CDTF">2019-07-14T22:24:34Z</dcterms:created>
  <dcterms:modified xsi:type="dcterms:W3CDTF">2020-02-10T21:54:01Z</dcterms:modified>
</cp:coreProperties>
</file>