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ster" sheetId="6" r:id="rId1"/>
    <sheet name="Sheet1" sheetId="7" r:id="rId2"/>
  </sheets>
  <calcPr calcId="145621"/>
</workbook>
</file>

<file path=xl/calcChain.xml><?xml version="1.0" encoding="utf-8"?>
<calcChain xmlns="http://schemas.openxmlformats.org/spreadsheetml/2006/main">
  <c r="F12" i="6" l="1"/>
  <c r="B2" i="7" l="1"/>
  <c r="C28" i="6"/>
  <c r="F27" i="6"/>
  <c r="F28" i="6" s="1"/>
  <c r="F10" i="6"/>
  <c r="E10" i="6"/>
  <c r="C10" i="6"/>
  <c r="E18" i="6"/>
  <c r="E17" i="6"/>
  <c r="E27" i="6" l="1"/>
  <c r="E28" i="6" s="1"/>
  <c r="E16" i="6"/>
  <c r="F13" i="6" l="1"/>
  <c r="D4" i="6" l="1"/>
  <c r="D5" i="6"/>
  <c r="D6" i="6"/>
  <c r="D7" i="6"/>
  <c r="D8" i="6"/>
  <c r="D9" i="6"/>
  <c r="D3" i="6"/>
  <c r="E3" i="6" s="1"/>
  <c r="E9" i="6"/>
  <c r="E8" i="6"/>
  <c r="E7" i="6"/>
  <c r="F7" i="6" s="1"/>
  <c r="E6" i="6"/>
  <c r="F6" i="6" s="1"/>
  <c r="E5" i="6"/>
  <c r="F5" i="6" s="1"/>
  <c r="E4" i="6"/>
  <c r="F4" i="6" s="1"/>
  <c r="F3" i="6" l="1"/>
  <c r="F8" i="6"/>
  <c r="G8" i="6"/>
  <c r="F9" i="6"/>
  <c r="G9" i="6"/>
  <c r="G28" i="6" s="1"/>
</calcChain>
</file>

<file path=xl/sharedStrings.xml><?xml version="1.0" encoding="utf-8"?>
<sst xmlns="http://schemas.openxmlformats.org/spreadsheetml/2006/main" count="36" uniqueCount="36">
  <si>
    <t>S.No</t>
  </si>
  <si>
    <t>Component</t>
  </si>
  <si>
    <t>Total</t>
  </si>
  <si>
    <t>E&amp;C Charges</t>
  </si>
  <si>
    <t>Supply E Buses 10 Nos (12 M)</t>
  </si>
  <si>
    <t>Supply of 120 KW DC fast Chargers 4 Nos (GB/T)</t>
  </si>
  <si>
    <t>Freight Charges for E Buses 10 Nos (12 M)</t>
  </si>
  <si>
    <t>Freight Charges for DC Chargers</t>
  </si>
  <si>
    <t>AMC Charges for E Buses 10 Nos per year</t>
  </si>
  <si>
    <t>AMC Charges for DC Chargers 4 Nos per year</t>
  </si>
  <si>
    <t>Civil Works (Building for charging infrastruture including flooring,
building for equipment, office space, workshop etc)</t>
  </si>
  <si>
    <t>Augmentaton for Electricity Distribution from DMRC terminal point</t>
  </si>
  <si>
    <t>Cost(Lakhs)</t>
  </si>
  <si>
    <t>Cost+Interest</t>
  </si>
  <si>
    <t>Rate of Interest for all except AMC</t>
  </si>
  <si>
    <t>Guaranteed Kms per year</t>
  </si>
  <si>
    <t>Cost/Year(Lakhs)</t>
  </si>
  <si>
    <t>Assumptions</t>
  </si>
  <si>
    <t>Operator Charges</t>
  </si>
  <si>
    <t>Insurance Charges</t>
  </si>
  <si>
    <t>Permit Charges</t>
  </si>
  <si>
    <t>DIMTS Fee</t>
  </si>
  <si>
    <t>Cost/sqm(Rs)</t>
  </si>
  <si>
    <t>Validator Charges</t>
  </si>
  <si>
    <t>Validator AMC</t>
  </si>
  <si>
    <t>Electricity Charges per year</t>
  </si>
  <si>
    <t>Capital Expediture</t>
  </si>
  <si>
    <t>Operational Expenditure</t>
  </si>
  <si>
    <t>Driver Charges</t>
  </si>
  <si>
    <t>Conductor Charges</t>
  </si>
  <si>
    <t>Total capex</t>
  </si>
  <si>
    <t>Total opex</t>
  </si>
  <si>
    <t>Cost(Rs/Km)</t>
  </si>
  <si>
    <t>Annual Depot Maintainence</t>
  </si>
  <si>
    <t>Tyre Management</t>
  </si>
  <si>
    <t>Battery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</si>
</sst>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B24" sqref="B24"/>
    </sheetView>
  </sheetViews>
  <sheetFormatPr defaultRowHeight="15" x14ac:dyDescent="0.25"/>
  <cols>
    <col min="1" max="1" width="17" style="6" customWidth="1"/>
    <col min="2" max="2" width="48.140625" style="6" customWidth="1"/>
    <col min="3" max="3" width="11.85546875" style="6" customWidth="1"/>
    <col min="4" max="4" width="10.140625" style="6" hidden="1" customWidth="1"/>
    <col min="5" max="5" width="18.85546875" style="6" customWidth="1"/>
    <col min="6" max="6" width="12.7109375" style="6" customWidth="1"/>
    <col min="7" max="7" width="17.140625" style="6" customWidth="1"/>
    <col min="8" max="16384" width="9.140625" style="6"/>
  </cols>
  <sheetData>
    <row r="1" spans="1:7" ht="30" x14ac:dyDescent="0.25">
      <c r="A1" s="1" t="s">
        <v>0</v>
      </c>
      <c r="B1" s="1" t="s">
        <v>1</v>
      </c>
      <c r="C1" s="1" t="s">
        <v>12</v>
      </c>
      <c r="D1" s="2" t="s">
        <v>13</v>
      </c>
      <c r="E1" s="1" t="s">
        <v>16</v>
      </c>
      <c r="F1" s="1" t="s">
        <v>32</v>
      </c>
      <c r="G1" s="1" t="s">
        <v>22</v>
      </c>
    </row>
    <row r="2" spans="1:7" x14ac:dyDescent="0.25">
      <c r="A2" s="1"/>
      <c r="B2" s="1" t="s">
        <v>26</v>
      </c>
      <c r="C2" s="1"/>
      <c r="D2" s="2"/>
      <c r="E2" s="1"/>
      <c r="F2" s="1"/>
      <c r="G2" s="1"/>
    </row>
    <row r="3" spans="1:7" x14ac:dyDescent="0.25">
      <c r="A3" s="2">
        <v>1</v>
      </c>
      <c r="B3" s="2" t="s">
        <v>4</v>
      </c>
      <c r="C3" s="3">
        <v>1529.3</v>
      </c>
      <c r="D3" s="3">
        <f>PMT(0/12,120,C3)</f>
        <v>-12.744166666666667</v>
      </c>
      <c r="E3" s="3">
        <f>D3*-12</f>
        <v>152.93</v>
      </c>
      <c r="F3" s="3">
        <f>E3*10^5/(7.2*10^5)</f>
        <v>21.240277777777777</v>
      </c>
      <c r="G3" s="3"/>
    </row>
    <row r="4" spans="1:7" x14ac:dyDescent="0.25">
      <c r="A4" s="2">
        <v>2</v>
      </c>
      <c r="B4" s="2" t="s">
        <v>5</v>
      </c>
      <c r="C4" s="3">
        <v>136.47999999999999</v>
      </c>
      <c r="D4" s="3">
        <f t="shared" ref="D4:D6" si="0">PMT(0/12,120,C4)</f>
        <v>-1.1373333333333333</v>
      </c>
      <c r="E4" s="3">
        <f t="shared" ref="E4:E6" si="1">D4*-12</f>
        <v>13.648</v>
      </c>
      <c r="F4" s="3">
        <f t="shared" ref="F4:F6" si="2">E4*10^5/(7.2*10^5)</f>
        <v>1.8955555555555557</v>
      </c>
      <c r="G4" s="3"/>
    </row>
    <row r="5" spans="1:7" x14ac:dyDescent="0.25">
      <c r="A5" s="2">
        <v>3</v>
      </c>
      <c r="B5" s="2" t="s">
        <v>6</v>
      </c>
      <c r="C5" s="3">
        <v>0</v>
      </c>
      <c r="D5" s="3">
        <f t="shared" si="0"/>
        <v>0</v>
      </c>
      <c r="E5" s="3">
        <f t="shared" si="1"/>
        <v>0</v>
      </c>
      <c r="F5" s="3">
        <f t="shared" si="2"/>
        <v>0</v>
      </c>
      <c r="G5" s="3"/>
    </row>
    <row r="6" spans="1:7" x14ac:dyDescent="0.25">
      <c r="A6" s="2">
        <v>4</v>
      </c>
      <c r="B6" s="2" t="s">
        <v>7</v>
      </c>
      <c r="C6" s="3">
        <v>5.46</v>
      </c>
      <c r="D6" s="3">
        <f t="shared" si="0"/>
        <v>-4.5499999999999999E-2</v>
      </c>
      <c r="E6" s="3">
        <f t="shared" si="1"/>
        <v>0.54600000000000004</v>
      </c>
      <c r="F6" s="3">
        <f t="shared" si="2"/>
        <v>7.583333333333335E-2</v>
      </c>
      <c r="G6" s="3"/>
    </row>
    <row r="7" spans="1:7" ht="30" x14ac:dyDescent="0.25">
      <c r="A7" s="2">
        <v>5</v>
      </c>
      <c r="B7" s="2" t="s">
        <v>11</v>
      </c>
      <c r="C7" s="3">
        <v>34.89</v>
      </c>
      <c r="D7" s="3">
        <f>PMT(0/12,120,C7)</f>
        <v>-0.29075000000000001</v>
      </c>
      <c r="E7" s="3">
        <f>D7*-12</f>
        <v>3.4889999999999999</v>
      </c>
      <c r="F7" s="3">
        <f>E7*10^5/(7.2*10^5)</f>
        <v>0.48458333333333331</v>
      </c>
      <c r="G7" s="3"/>
    </row>
    <row r="8" spans="1:7" x14ac:dyDescent="0.25">
      <c r="A8" s="2">
        <v>6</v>
      </c>
      <c r="B8" s="2" t="s">
        <v>3</v>
      </c>
      <c r="C8" s="3">
        <v>20.56</v>
      </c>
      <c r="D8" s="3">
        <f>PMT(0/12,120,C8)</f>
        <v>-0.17133333333333331</v>
      </c>
      <c r="E8" s="3">
        <f>D8*-12</f>
        <v>2.0559999999999996</v>
      </c>
      <c r="F8" s="3">
        <f>E8*10^5/(7.2*10^5)</f>
        <v>0.28555555555555551</v>
      </c>
      <c r="G8" s="3">
        <f>E8*12*10^5/2300</f>
        <v>1072.6956521739128</v>
      </c>
    </row>
    <row r="9" spans="1:7" ht="45" x14ac:dyDescent="0.25">
      <c r="A9" s="2">
        <v>7</v>
      </c>
      <c r="B9" s="2" t="s">
        <v>10</v>
      </c>
      <c r="C9" s="3">
        <v>150</v>
      </c>
      <c r="D9" s="3">
        <f>PMT(0/12,120,C9)</f>
        <v>-1.25</v>
      </c>
      <c r="E9" s="3">
        <f>D9*-12</f>
        <v>15</v>
      </c>
      <c r="F9" s="3">
        <f>E9*10^5/(7.2*10^5)</f>
        <v>2.0833333333333335</v>
      </c>
      <c r="G9" s="3">
        <f>E9*12*10^5/2300</f>
        <v>7826.086956521739</v>
      </c>
    </row>
    <row r="10" spans="1:7" x14ac:dyDescent="0.25">
      <c r="B10" s="1" t="s">
        <v>30</v>
      </c>
      <c r="C10" s="10">
        <f>SUM(C3:C9)</f>
        <v>1876.69</v>
      </c>
      <c r="D10" s="10"/>
      <c r="E10" s="10">
        <f>SUM(E3:E9)</f>
        <v>187.66900000000001</v>
      </c>
      <c r="F10" s="10">
        <f>SUM(F3:F9)</f>
        <v>26.065138888888885</v>
      </c>
      <c r="G10" s="9"/>
    </row>
    <row r="11" spans="1:7" x14ac:dyDescent="0.25">
      <c r="A11" s="2"/>
      <c r="B11" s="1" t="s">
        <v>27</v>
      </c>
      <c r="C11" s="3"/>
      <c r="D11" s="3"/>
      <c r="E11" s="3"/>
      <c r="F11" s="3"/>
      <c r="G11" s="3"/>
    </row>
    <row r="12" spans="1:7" x14ac:dyDescent="0.25">
      <c r="A12" s="2">
        <v>8</v>
      </c>
      <c r="B12" s="4" t="s">
        <v>8</v>
      </c>
      <c r="C12" s="5"/>
      <c r="D12" s="5">
        <v>232.8</v>
      </c>
      <c r="E12" s="5">
        <v>232.8</v>
      </c>
      <c r="F12" s="5">
        <f>E12*10^5/(7.2*10^5)</f>
        <v>32.333333333333336</v>
      </c>
      <c r="G12" s="9"/>
    </row>
    <row r="13" spans="1:7" x14ac:dyDescent="0.25">
      <c r="A13" s="2">
        <v>9</v>
      </c>
      <c r="B13" s="4" t="s">
        <v>9</v>
      </c>
      <c r="C13" s="5"/>
      <c r="D13" s="5">
        <v>8.0500000000000007</v>
      </c>
      <c r="E13" s="5">
        <v>8.0500000000000007</v>
      </c>
      <c r="F13" s="5">
        <f>E13*10^5/(7.2*10^5)</f>
        <v>1.1180555555555558</v>
      </c>
      <c r="G13" s="3"/>
    </row>
    <row r="14" spans="1:7" x14ac:dyDescent="0.25">
      <c r="A14" s="2">
        <v>10</v>
      </c>
      <c r="B14" s="4" t="s">
        <v>33</v>
      </c>
      <c r="C14" s="5"/>
      <c r="D14" s="5"/>
      <c r="E14" s="5"/>
      <c r="F14" s="5"/>
      <c r="G14" s="3"/>
    </row>
    <row r="15" spans="1:7" x14ac:dyDescent="0.25">
      <c r="A15" s="2">
        <v>11</v>
      </c>
      <c r="B15" s="2" t="s">
        <v>25</v>
      </c>
      <c r="C15" s="9"/>
      <c r="D15" s="9"/>
      <c r="E15" s="9">
        <v>59.04</v>
      </c>
      <c r="F15" s="9">
        <v>8.1999999999999993</v>
      </c>
      <c r="G15" s="3"/>
    </row>
    <row r="16" spans="1:7" x14ac:dyDescent="0.25">
      <c r="A16" s="2">
        <v>12</v>
      </c>
      <c r="B16" s="2" t="s">
        <v>18</v>
      </c>
      <c r="C16" s="3"/>
      <c r="D16" s="3"/>
      <c r="E16" s="3">
        <f>F16*7.2</f>
        <v>36</v>
      </c>
      <c r="F16" s="3">
        <v>5</v>
      </c>
      <c r="G16" s="9"/>
    </row>
    <row r="17" spans="1:7" x14ac:dyDescent="0.25">
      <c r="A17" s="2">
        <v>13</v>
      </c>
      <c r="B17" s="2" t="s">
        <v>28</v>
      </c>
      <c r="C17" s="9"/>
      <c r="D17" s="9"/>
      <c r="E17" s="3">
        <f>F17*7.2</f>
        <v>54</v>
      </c>
      <c r="F17" s="9">
        <v>7.5</v>
      </c>
      <c r="G17" s="9"/>
    </row>
    <row r="18" spans="1:7" x14ac:dyDescent="0.25">
      <c r="A18" s="2">
        <v>14</v>
      </c>
      <c r="B18" s="2" t="s">
        <v>29</v>
      </c>
      <c r="C18" s="9"/>
      <c r="D18" s="3"/>
      <c r="E18" s="3">
        <f>F18*7.2</f>
        <v>54</v>
      </c>
      <c r="F18" s="3">
        <v>7.5</v>
      </c>
      <c r="G18" s="9"/>
    </row>
    <row r="19" spans="1:7" x14ac:dyDescent="0.25">
      <c r="A19" s="2">
        <v>15</v>
      </c>
      <c r="B19" s="2" t="s">
        <v>19</v>
      </c>
      <c r="C19" s="9"/>
      <c r="D19" s="3"/>
      <c r="E19" s="3"/>
      <c r="F19" s="3"/>
      <c r="G19" s="9"/>
    </row>
    <row r="20" spans="1:7" x14ac:dyDescent="0.25">
      <c r="A20" s="2">
        <v>16</v>
      </c>
      <c r="B20" s="2" t="s">
        <v>20</v>
      </c>
      <c r="C20" s="9"/>
      <c r="D20" s="9"/>
      <c r="E20" s="9"/>
      <c r="F20" s="9"/>
      <c r="G20" s="9"/>
    </row>
    <row r="21" spans="1:7" x14ac:dyDescent="0.25">
      <c r="A21" s="2">
        <v>17</v>
      </c>
      <c r="B21" s="2" t="s">
        <v>21</v>
      </c>
      <c r="C21" s="9"/>
      <c r="D21" s="9"/>
      <c r="E21" s="9"/>
      <c r="F21" s="9"/>
      <c r="G21" s="9"/>
    </row>
    <row r="22" spans="1:7" x14ac:dyDescent="0.25">
      <c r="A22" s="2">
        <v>18</v>
      </c>
      <c r="B22" s="2" t="s">
        <v>23</v>
      </c>
      <c r="C22" s="9"/>
      <c r="D22" s="9"/>
      <c r="E22" s="9"/>
      <c r="F22" s="9"/>
      <c r="G22" s="9"/>
    </row>
    <row r="23" spans="1:7" x14ac:dyDescent="0.25">
      <c r="A23" s="2">
        <v>19</v>
      </c>
      <c r="B23" s="2" t="s">
        <v>24</v>
      </c>
      <c r="C23" s="9"/>
      <c r="D23" s="9"/>
      <c r="E23" s="9"/>
      <c r="F23" s="9"/>
      <c r="G23" s="9"/>
    </row>
    <row r="24" spans="1:7" x14ac:dyDescent="0.25">
      <c r="A24" s="6">
        <v>20</v>
      </c>
      <c r="B24" s="6" t="s">
        <v>35</v>
      </c>
    </row>
    <row r="25" spans="1:7" x14ac:dyDescent="0.25">
      <c r="A25" s="6">
        <v>21</v>
      </c>
      <c r="B25" s="6" t="s">
        <v>34</v>
      </c>
    </row>
    <row r="27" spans="1:7" x14ac:dyDescent="0.25">
      <c r="B27" s="1" t="s">
        <v>31</v>
      </c>
      <c r="C27" s="9"/>
      <c r="D27" s="9"/>
      <c r="E27" s="10">
        <f>SUM(E12:E23)</f>
        <v>443.89000000000004</v>
      </c>
      <c r="F27" s="10">
        <f>SUM(F12:F23)</f>
        <v>61.651388888888889</v>
      </c>
      <c r="G27" s="9"/>
    </row>
    <row r="28" spans="1:7" x14ac:dyDescent="0.25">
      <c r="B28" s="1" t="s">
        <v>2</v>
      </c>
      <c r="C28" s="7">
        <f>C10+C27</f>
        <v>1876.69</v>
      </c>
      <c r="D28" s="3"/>
      <c r="E28" s="7">
        <f>E10+E27</f>
        <v>631.55900000000008</v>
      </c>
      <c r="F28" s="7">
        <f>F10+F27</f>
        <v>87.71652777777777</v>
      </c>
      <c r="G28" s="7">
        <f>G9+G8</f>
        <v>8898.782608695652</v>
      </c>
    </row>
    <row r="29" spans="1:7" x14ac:dyDescent="0.25">
      <c r="B29" s="1" t="s">
        <v>17</v>
      </c>
      <c r="C29" s="3"/>
      <c r="D29" s="9"/>
      <c r="E29" s="9"/>
      <c r="F29" s="9"/>
      <c r="G29" s="9"/>
    </row>
    <row r="30" spans="1:7" x14ac:dyDescent="0.25">
      <c r="B30" s="2" t="s">
        <v>14</v>
      </c>
      <c r="C30" s="8">
        <v>0</v>
      </c>
    </row>
    <row r="31" spans="1:7" x14ac:dyDescent="0.25">
      <c r="B31" s="2" t="s">
        <v>15</v>
      </c>
      <c r="C31" s="2">
        <v>720000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>
        <f>(25*16182*1.1*12)/720000</f>
        <v>7.4167500000000013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2018-04-19T10:47:46Z</dcterms:modified>
</cp:coreProperties>
</file>