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624"/>
  <workbookPr showInkAnnotation="0" autoCompressPictures="0"/>
  <bookViews>
    <workbookView xWindow="0" yWindow="0" windowWidth="33600" windowHeight="20000" tabRatio="716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99" i="1" l="1"/>
  <c r="I99" i="1"/>
  <c r="R99" i="1"/>
  <c r="H106" i="1"/>
  <c r="H98" i="1"/>
  <c r="H107" i="1"/>
  <c r="H79" i="1"/>
  <c r="I106" i="1"/>
  <c r="I98" i="1"/>
  <c r="I107" i="1"/>
  <c r="I79" i="1"/>
  <c r="R79" i="1"/>
  <c r="R98" i="1"/>
  <c r="H78" i="1"/>
  <c r="I78" i="1"/>
  <c r="R78" i="1"/>
  <c r="J81" i="1"/>
  <c r="P115" i="1"/>
  <c r="P79" i="1"/>
  <c r="P11" i="1"/>
  <c r="O115" i="1"/>
  <c r="O79" i="1"/>
  <c r="O11" i="1"/>
  <c r="N115" i="1"/>
  <c r="N79" i="1"/>
  <c r="N11" i="1"/>
  <c r="M115" i="1"/>
  <c r="M79" i="1"/>
  <c r="M11" i="1"/>
  <c r="L115" i="1"/>
  <c r="L79" i="1"/>
  <c r="L11" i="1"/>
  <c r="K115" i="1"/>
  <c r="K79" i="1"/>
  <c r="K11" i="1"/>
  <c r="J115" i="1"/>
  <c r="J79" i="1"/>
  <c r="J11" i="1"/>
  <c r="I115" i="1"/>
  <c r="I11" i="1"/>
  <c r="H115" i="1"/>
  <c r="H11" i="1"/>
  <c r="G115" i="1"/>
  <c r="G79" i="1"/>
  <c r="G11" i="1"/>
  <c r="H114" i="1"/>
  <c r="H10" i="1"/>
  <c r="I114" i="1"/>
  <c r="I10" i="1"/>
  <c r="J114" i="1"/>
  <c r="J78" i="1"/>
  <c r="J10" i="1"/>
  <c r="K114" i="1"/>
  <c r="K78" i="1"/>
  <c r="K10" i="1"/>
  <c r="L114" i="1"/>
  <c r="L78" i="1"/>
  <c r="L10" i="1"/>
  <c r="M114" i="1"/>
  <c r="M78" i="1"/>
  <c r="M10" i="1"/>
  <c r="N114" i="1"/>
  <c r="N78" i="1"/>
  <c r="N10" i="1"/>
  <c r="O114" i="1"/>
  <c r="O78" i="1"/>
  <c r="O10" i="1"/>
  <c r="P114" i="1"/>
  <c r="P78" i="1"/>
  <c r="P10" i="1"/>
  <c r="G114" i="1"/>
  <c r="G78" i="1"/>
  <c r="G10" i="1"/>
  <c r="R115" i="1"/>
  <c r="R114" i="1"/>
  <c r="G15" i="1"/>
  <c r="J35" i="1"/>
  <c r="K35" i="1"/>
  <c r="L35" i="1"/>
  <c r="M35" i="1"/>
  <c r="N35" i="1"/>
  <c r="O35" i="1"/>
  <c r="P35" i="1"/>
  <c r="H36" i="1"/>
  <c r="H35" i="1"/>
  <c r="I35" i="1"/>
  <c r="J106" i="1"/>
  <c r="J14" i="1"/>
  <c r="J56" i="1"/>
  <c r="K106" i="1"/>
  <c r="K14" i="1"/>
  <c r="K56" i="1"/>
  <c r="L106" i="1"/>
  <c r="L98" i="1"/>
  <c r="L14" i="1"/>
  <c r="L56" i="1"/>
  <c r="M106" i="1"/>
  <c r="M98" i="1"/>
  <c r="M14" i="1"/>
  <c r="M56" i="1"/>
  <c r="N106" i="1"/>
  <c r="N14" i="1"/>
  <c r="N56" i="1"/>
  <c r="O106" i="1"/>
  <c r="O14" i="1"/>
  <c r="O56" i="1"/>
  <c r="P106" i="1"/>
  <c r="P98" i="1"/>
  <c r="P14" i="1"/>
  <c r="P56" i="1"/>
  <c r="H57" i="1"/>
  <c r="H15" i="1"/>
  <c r="I15" i="1"/>
  <c r="I36" i="1"/>
  <c r="I57" i="1"/>
  <c r="J107" i="1"/>
  <c r="J99" i="1"/>
  <c r="J15" i="1"/>
  <c r="J36" i="1"/>
  <c r="J57" i="1"/>
  <c r="K107" i="1"/>
  <c r="K99" i="1"/>
  <c r="K15" i="1"/>
  <c r="K36" i="1"/>
  <c r="K57" i="1"/>
  <c r="L107" i="1"/>
  <c r="L99" i="1"/>
  <c r="L15" i="1"/>
  <c r="L36" i="1"/>
  <c r="L57" i="1"/>
  <c r="M107" i="1"/>
  <c r="M99" i="1"/>
  <c r="M15" i="1"/>
  <c r="M36" i="1"/>
  <c r="M57" i="1"/>
  <c r="N107" i="1"/>
  <c r="N99" i="1"/>
  <c r="N15" i="1"/>
  <c r="N36" i="1"/>
  <c r="N57" i="1"/>
  <c r="O107" i="1"/>
  <c r="O99" i="1"/>
  <c r="O15" i="1"/>
  <c r="O36" i="1"/>
  <c r="O57" i="1"/>
  <c r="P107" i="1"/>
  <c r="P99" i="1"/>
  <c r="P15" i="1"/>
  <c r="P36" i="1"/>
  <c r="P57" i="1"/>
  <c r="G99" i="1"/>
  <c r="G107" i="1"/>
  <c r="G36" i="1"/>
  <c r="G57" i="1"/>
  <c r="G98" i="1"/>
  <c r="G106" i="1"/>
  <c r="G35" i="1"/>
  <c r="R107" i="1"/>
  <c r="R106" i="1"/>
  <c r="H12" i="1"/>
  <c r="I12" i="1"/>
  <c r="G12" i="1"/>
  <c r="J12" i="1"/>
  <c r="K12" i="1"/>
  <c r="L12" i="1"/>
  <c r="M12" i="1"/>
  <c r="N12" i="1"/>
  <c r="O12" i="1"/>
  <c r="P12" i="1"/>
  <c r="R12" i="1"/>
  <c r="T12" i="1"/>
  <c r="H7" i="1"/>
  <c r="I7" i="1"/>
  <c r="G7" i="1"/>
  <c r="J7" i="1"/>
  <c r="K7" i="1"/>
  <c r="L7" i="1"/>
  <c r="M7" i="1"/>
  <c r="N7" i="1"/>
  <c r="O7" i="1"/>
  <c r="P7" i="1"/>
  <c r="R35" i="1"/>
  <c r="R36" i="1"/>
  <c r="H8" i="1"/>
  <c r="I8" i="1"/>
  <c r="J8" i="1"/>
  <c r="K8" i="1"/>
  <c r="L8" i="1"/>
  <c r="M8" i="1"/>
  <c r="N8" i="1"/>
  <c r="O8" i="1"/>
  <c r="P8" i="1"/>
  <c r="G8" i="1"/>
  <c r="R57" i="1"/>
  <c r="R56" i="1"/>
  <c r="R15" i="1"/>
  <c r="R14" i="1"/>
</calcChain>
</file>

<file path=xl/sharedStrings.xml><?xml version="1.0" encoding="utf-8"?>
<sst xmlns="http://schemas.openxmlformats.org/spreadsheetml/2006/main" count="205" uniqueCount="75">
  <si>
    <t>LARP CRAB Cavities Estimate through HL-LHC</t>
  </si>
  <si>
    <t>YEAR</t>
  </si>
  <si>
    <t>FY13</t>
  </si>
  <si>
    <t>FY14</t>
  </si>
  <si>
    <t>FY15</t>
  </si>
  <si>
    <t>FY16</t>
  </si>
  <si>
    <t>FY17</t>
  </si>
  <si>
    <t>FY18</t>
  </si>
  <si>
    <t>FY19</t>
  </si>
  <si>
    <t>FY20</t>
  </si>
  <si>
    <t>FY21</t>
  </si>
  <si>
    <t>FY22</t>
  </si>
  <si>
    <t>TOTALS</t>
  </si>
  <si>
    <t>Rates</t>
  </si>
  <si>
    <t>R&amp;D Compact Crab (Design/Prototype/Test in SPS)</t>
  </si>
  <si>
    <t>Cost + Escalation FTE</t>
  </si>
  <si>
    <t>Cost + Escalation Materials</t>
  </si>
  <si>
    <t>Compact Crab Cavity Design</t>
  </si>
  <si>
    <t>Total FTE</t>
  </si>
  <si>
    <t>Materials</t>
  </si>
  <si>
    <t>FTE</t>
  </si>
  <si>
    <t>FNAL</t>
  </si>
  <si>
    <t>SLAC</t>
  </si>
  <si>
    <t>Tooling</t>
  </si>
  <si>
    <t>2 cavities</t>
  </si>
  <si>
    <t>Fabrication</t>
  </si>
  <si>
    <t>Design (Cavity + He tank)</t>
  </si>
  <si>
    <t>HOM Couplers</t>
  </si>
  <si>
    <t>Tuners</t>
  </si>
  <si>
    <t>Tuner Controls</t>
  </si>
  <si>
    <t>Pickups</t>
  </si>
  <si>
    <t>Tuner mockup</t>
  </si>
  <si>
    <t>BCP+HPR</t>
  </si>
  <si>
    <t>Bake + Vert Test</t>
  </si>
  <si>
    <t>ODU</t>
  </si>
  <si>
    <t>BNL</t>
  </si>
  <si>
    <t>Traavel + Suppiles</t>
  </si>
  <si>
    <t>Cavity</t>
  </si>
  <si>
    <t>Processing + Testng</t>
  </si>
  <si>
    <t>He Tanks</t>
  </si>
  <si>
    <t>materials</t>
  </si>
  <si>
    <t>fabrication</t>
  </si>
  <si>
    <t>Design + Materials</t>
  </si>
  <si>
    <t>Testing</t>
  </si>
  <si>
    <t>Total Labor</t>
  </si>
  <si>
    <t>Total Materials</t>
  </si>
  <si>
    <t>Cryomodules</t>
  </si>
  <si>
    <t>1 Cryomodule</t>
  </si>
  <si>
    <t>Engineering Design</t>
  </si>
  <si>
    <t>Local testing</t>
  </si>
  <si>
    <t>Shipping</t>
  </si>
  <si>
    <t>SPS Installation Support</t>
  </si>
  <si>
    <t>Total</t>
  </si>
  <si>
    <t>Cavity Production</t>
  </si>
  <si>
    <t>ODU/SLAC</t>
  </si>
  <si>
    <t>Cryomodule Production</t>
  </si>
  <si>
    <t>10 CM</t>
  </si>
  <si>
    <t>FNAL or TBD</t>
  </si>
  <si>
    <t>30 Cavities</t>
  </si>
  <si>
    <t>Incl in cavity</t>
  </si>
  <si>
    <t>Contingency</t>
  </si>
  <si>
    <t>LARP</t>
  </si>
  <si>
    <t>RF Controls</t>
  </si>
  <si>
    <t>LBNL</t>
  </si>
  <si>
    <t>Design and Support</t>
  </si>
  <si>
    <t>Labor</t>
  </si>
  <si>
    <t>bake</t>
  </si>
  <si>
    <t>2 Vert Test</t>
  </si>
  <si>
    <t>Travel + Suppiles</t>
  </si>
  <si>
    <t>Project Support</t>
  </si>
  <si>
    <t>LBNL/SLAC</t>
  </si>
  <si>
    <t>TOTAL ESTIMATED COST</t>
  </si>
  <si>
    <t>Oversight</t>
  </si>
  <si>
    <t>System Commissioning</t>
  </si>
  <si>
    <t>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</si>
</sst>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7" formatCode="0.000"/>
    <numFmt numFmtId="168" formatCode="_([$$-409]* #,##0.00_);_([$$-409]* \(#,##0.00\);_([$$-409]* &quot;-&quot;??_);_(@_)"/>
    <numFmt numFmtId="170" formatCode="&quot;$&quot;#,##0.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name val="Calibri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b/>
      <i/>
      <sz val="14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2"/>
      <color theme="1"/>
      <name val="Cambria"/>
      <family val="1"/>
      <scheme val="major"/>
    </font>
    <font>
      <sz val="12"/>
      <name val="Cambria"/>
      <family val="1"/>
      <scheme val="major"/>
    </font>
    <font>
      <b/>
      <sz val="12"/>
      <name val="Calibri"/>
      <family val="2"/>
      <scheme val="minor"/>
    </font>
    <font>
      <b/>
      <sz val="12"/>
      <color theme="4" tint="-0.249977111117893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14"/>
      <name val="Calibri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97">
    <xf numFmtId="0" fontId="0" fillId="0" borderId="0"/>
    <xf numFmtId="43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49">
    <xf numFmtId="0" fontId="0" fillId="0" borderId="0" xfId="0"/>
    <xf numFmtId="0" fontId="4" fillId="0" borderId="0" xfId="0" applyFont="1" applyAlignment="1"/>
    <xf numFmtId="0" fontId="5" fillId="0" borderId="0" xfId="0" applyFont="1" applyAlignment="1">
      <alignment horizontal="center" wrapText="1"/>
    </xf>
    <xf numFmtId="0" fontId="6" fillId="0" borderId="0" xfId="0" applyFont="1"/>
    <xf numFmtId="0" fontId="7" fillId="0" borderId="0" xfId="0" applyFont="1"/>
    <xf numFmtId="0" fontId="0" fillId="0" borderId="0" xfId="0" applyAlignment="1">
      <alignment wrapText="1"/>
    </xf>
    <xf numFmtId="0" fontId="8" fillId="0" borderId="0" xfId="0" applyFont="1" applyAlignment="1">
      <alignment wrapText="1"/>
    </xf>
    <xf numFmtId="0" fontId="7" fillId="0" borderId="0" xfId="0" applyFont="1" applyFill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9" fillId="0" borderId="0" xfId="0" applyFont="1" applyAlignment="1">
      <alignment wrapText="1"/>
    </xf>
    <xf numFmtId="0" fontId="11" fillId="0" borderId="0" xfId="0" applyFont="1" applyBorder="1"/>
    <xf numFmtId="0" fontId="3" fillId="0" borderId="0" xfId="0" applyFont="1" applyBorder="1"/>
    <xf numFmtId="0" fontId="1" fillId="0" borderId="0" xfId="0" applyFont="1" applyBorder="1"/>
    <xf numFmtId="10" fontId="6" fillId="0" borderId="0" xfId="0" applyNumberFormat="1" applyFont="1" applyFill="1" applyBorder="1" applyAlignment="1">
      <alignment horizontal="center"/>
    </xf>
    <xf numFmtId="0" fontId="10" fillId="0" borderId="0" xfId="0" applyFont="1"/>
    <xf numFmtId="0" fontId="7" fillId="0" borderId="0" xfId="0" applyFont="1" applyBorder="1"/>
    <xf numFmtId="0" fontId="5" fillId="0" borderId="0" xfId="0" applyFont="1" applyBorder="1"/>
    <xf numFmtId="0" fontId="0" fillId="0" borderId="0" xfId="0" applyBorder="1"/>
    <xf numFmtId="0" fontId="11" fillId="0" borderId="0" xfId="2" applyFont="1" applyBorder="1" applyAlignment="1">
      <alignment horizontal="center" wrapText="1"/>
    </xf>
    <xf numFmtId="0" fontId="12" fillId="0" borderId="0" xfId="0" applyFont="1" applyBorder="1"/>
    <xf numFmtId="0" fontId="11" fillId="0" borderId="0" xfId="0" applyFont="1" applyFill="1" applyBorder="1"/>
    <xf numFmtId="0" fontId="13" fillId="0" borderId="0" xfId="0" applyFont="1" applyBorder="1"/>
    <xf numFmtId="0" fontId="6" fillId="0" borderId="0" xfId="0" applyFont="1" applyBorder="1"/>
    <xf numFmtId="0" fontId="5" fillId="0" borderId="0" xfId="0" applyFont="1" applyFill="1" applyBorder="1"/>
    <xf numFmtId="0" fontId="11" fillId="0" borderId="0" xfId="2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13" fillId="0" borderId="0" xfId="0" applyFont="1" applyFill="1" applyBorder="1"/>
    <xf numFmtId="0" fontId="5" fillId="0" borderId="0" xfId="0" applyFont="1"/>
    <xf numFmtId="0" fontId="6" fillId="0" borderId="0" xfId="0" applyFont="1" applyFill="1" applyBorder="1"/>
    <xf numFmtId="43" fontId="6" fillId="0" borderId="0" xfId="1" applyFont="1" applyFill="1" applyBorder="1" applyAlignment="1">
      <alignment horizontal="center"/>
    </xf>
    <xf numFmtId="167" fontId="11" fillId="0" borderId="0" xfId="0" applyNumberFormat="1" applyFont="1" applyFill="1" applyBorder="1"/>
    <xf numFmtId="2" fontId="11" fillId="0" borderId="0" xfId="0" applyNumberFormat="1" applyFont="1" applyFill="1" applyBorder="1"/>
    <xf numFmtId="0" fontId="0" fillId="0" borderId="0" xfId="0" applyFont="1"/>
    <xf numFmtId="0" fontId="17" fillId="0" borderId="0" xfId="0" applyFont="1" applyBorder="1"/>
    <xf numFmtId="168" fontId="0" fillId="0" borderId="0" xfId="0" applyNumberFormat="1"/>
    <xf numFmtId="0" fontId="10" fillId="0" borderId="0" xfId="0" applyFont="1" applyAlignment="1">
      <alignment horizontal="center" wrapText="1"/>
    </xf>
    <xf numFmtId="0" fontId="9" fillId="0" borderId="0" xfId="0" applyFont="1" applyBorder="1" applyAlignment="1">
      <alignment horizontal="center" wrapText="1"/>
    </xf>
    <xf numFmtId="0" fontId="5" fillId="0" borderId="0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14" fillId="0" borderId="0" xfId="0" applyFont="1" applyBorder="1" applyAlignment="1">
      <alignment horizontal="center" wrapText="1"/>
    </xf>
    <xf numFmtId="0" fontId="3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wrapText="1"/>
    </xf>
    <xf numFmtId="0" fontId="6" fillId="0" borderId="3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70" fontId="11" fillId="0" borderId="2" xfId="1" applyNumberFormat="1" applyFont="1" applyBorder="1"/>
    <xf numFmtId="9" fontId="6" fillId="0" borderId="0" xfId="0" applyNumberFormat="1" applyFont="1" applyAlignment="1">
      <alignment horizontal="center"/>
    </xf>
    <xf numFmtId="168" fontId="3" fillId="0" borderId="0" xfId="1" applyNumberFormat="1" applyFont="1" applyBorder="1"/>
    <xf numFmtId="0" fontId="11" fillId="0" borderId="0" xfId="0" applyFont="1"/>
  </cellXfs>
  <cellStyles count="97">
    <cellStyle name="Comma" xfId="1" builtinId="3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Heading 2" xfId="2" builtinId="17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21"/>
  <sheetViews>
    <sheetView tabSelected="1" topLeftCell="C1" workbookViewId="0">
      <pane ySplit="3" topLeftCell="A4" activePane="bottomLeft" state="frozen"/>
      <selection pane="bottomLeft" activeCell="T79" sqref="T79"/>
    </sheetView>
  </sheetViews>
  <sheetFormatPr baseColWidth="10" defaultRowHeight="15" outlineLevelRow="2" x14ac:dyDescent="0"/>
  <cols>
    <col min="1" max="1" width="33.33203125" customWidth="1"/>
    <col min="2" max="2" width="15.6640625" customWidth="1"/>
    <col min="3" max="3" width="14.5" style="38" customWidth="1"/>
    <col min="4" max="4" width="9.6640625" customWidth="1"/>
    <col min="5" max="5" width="8.1640625" customWidth="1"/>
    <col min="6" max="6" width="7" customWidth="1"/>
    <col min="18" max="18" width="11.6640625" bestFit="1" customWidth="1"/>
  </cols>
  <sheetData>
    <row r="1" spans="1:25" ht="20">
      <c r="A1" s="1" t="s">
        <v>0</v>
      </c>
      <c r="B1" s="2"/>
      <c r="C1" s="2"/>
      <c r="D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4"/>
      <c r="S1" s="3"/>
      <c r="T1" s="3"/>
      <c r="U1" s="3"/>
      <c r="V1" s="3"/>
      <c r="W1" s="3"/>
      <c r="X1" s="3"/>
      <c r="Y1" s="3"/>
    </row>
    <row r="2" spans="1:25" ht="18">
      <c r="A2" s="5"/>
      <c r="B2" s="2"/>
      <c r="C2" s="2"/>
      <c r="D2" s="3"/>
      <c r="G2" s="42" t="s">
        <v>61</v>
      </c>
      <c r="H2" s="43"/>
      <c r="I2" s="44"/>
      <c r="J2" s="3"/>
      <c r="K2" s="3"/>
      <c r="L2" s="3"/>
      <c r="M2" s="3"/>
      <c r="N2" s="3"/>
      <c r="O2" s="3"/>
      <c r="P2" s="3"/>
      <c r="Q2" s="3"/>
      <c r="R2" s="4"/>
      <c r="S2" s="3"/>
      <c r="T2" s="3"/>
      <c r="U2" s="3"/>
      <c r="V2" s="3"/>
      <c r="W2" s="3"/>
      <c r="X2" s="3"/>
      <c r="Y2" s="3"/>
    </row>
    <row r="3" spans="1:25" ht="18">
      <c r="A3" s="6" t="s">
        <v>1</v>
      </c>
      <c r="B3" s="2"/>
      <c r="C3" s="2"/>
      <c r="D3" s="7"/>
      <c r="E3" s="7"/>
      <c r="F3" s="7"/>
      <c r="G3" s="7" t="s">
        <v>2</v>
      </c>
      <c r="H3" s="7" t="s">
        <v>3</v>
      </c>
      <c r="I3" s="7" t="s">
        <v>4</v>
      </c>
      <c r="J3" s="7" t="s">
        <v>5</v>
      </c>
      <c r="K3" s="7" t="s">
        <v>6</v>
      </c>
      <c r="L3" s="7" t="s">
        <v>7</v>
      </c>
      <c r="M3" s="7" t="s">
        <v>8</v>
      </c>
      <c r="N3" s="7" t="s">
        <v>9</v>
      </c>
      <c r="O3" s="7" t="s">
        <v>10</v>
      </c>
      <c r="P3" s="7" t="s">
        <v>11</v>
      </c>
      <c r="Q3" s="3"/>
      <c r="R3" s="4" t="s">
        <v>12</v>
      </c>
      <c r="S3" s="3"/>
      <c r="T3" s="3"/>
      <c r="U3" s="3"/>
      <c r="V3" s="3"/>
      <c r="W3" s="3"/>
      <c r="X3" s="3"/>
      <c r="Y3" s="3"/>
    </row>
    <row r="4" spans="1:25" ht="18">
      <c r="A4" t="s">
        <v>13</v>
      </c>
      <c r="B4" s="8"/>
      <c r="C4" s="8"/>
      <c r="D4" s="10" t="s">
        <v>15</v>
      </c>
      <c r="E4" s="11"/>
      <c r="G4" s="13">
        <v>8.0000000000000002E-3</v>
      </c>
      <c r="H4" s="13">
        <v>2.8199999999999999E-2</v>
      </c>
      <c r="I4" s="13">
        <v>5.3900000000000003E-2</v>
      </c>
      <c r="J4" s="13">
        <v>8.0199999999999994E-2</v>
      </c>
      <c r="K4" s="13">
        <v>0.1072</v>
      </c>
      <c r="L4" s="13">
        <v>0.13489999999999999</v>
      </c>
      <c r="M4" s="13">
        <v>0.1633</v>
      </c>
      <c r="N4" s="13">
        <v>0.19239999999999999</v>
      </c>
      <c r="O4" s="13">
        <v>0.22159999999999999</v>
      </c>
      <c r="P4" s="13">
        <v>0.25269999999999998</v>
      </c>
      <c r="Q4" s="14"/>
      <c r="R4" s="15"/>
      <c r="S4" s="3"/>
      <c r="T4" s="3"/>
      <c r="U4" s="3"/>
      <c r="V4" s="3"/>
      <c r="W4" s="3"/>
      <c r="X4" s="3"/>
      <c r="Y4" s="3"/>
    </row>
    <row r="5" spans="1:25" ht="18">
      <c r="B5" s="8"/>
      <c r="C5" s="8"/>
      <c r="D5" s="10" t="s">
        <v>16</v>
      </c>
      <c r="E5" s="10"/>
      <c r="G5" s="13">
        <v>2.7E-2</v>
      </c>
      <c r="H5" s="13">
        <v>5.4699999999999999E-2</v>
      </c>
      <c r="I5" s="13">
        <v>8.3199999999999996E-2</v>
      </c>
      <c r="J5" s="13">
        <v>0.1124</v>
      </c>
      <c r="K5" s="13">
        <v>0.1424</v>
      </c>
      <c r="L5" s="13">
        <v>0.17319999999999999</v>
      </c>
      <c r="M5" s="13">
        <v>0.2049</v>
      </c>
      <c r="N5" s="13">
        <v>0.2374</v>
      </c>
      <c r="O5" s="13">
        <v>0.27079999999999999</v>
      </c>
      <c r="P5" s="13">
        <v>0.30509999999999998</v>
      </c>
      <c r="Q5" s="14"/>
      <c r="R5" s="15"/>
      <c r="S5" s="3"/>
      <c r="T5" s="3"/>
      <c r="U5" s="3"/>
      <c r="V5" s="3"/>
      <c r="W5" s="3"/>
      <c r="X5" s="3"/>
      <c r="Y5" s="3"/>
    </row>
    <row r="6" spans="1:25" ht="18">
      <c r="A6" s="5"/>
      <c r="B6" s="2"/>
      <c r="C6" s="2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3"/>
      <c r="R6" s="4"/>
      <c r="S6" s="3"/>
      <c r="T6" s="3"/>
      <c r="U6" s="3"/>
      <c r="V6" s="3"/>
      <c r="W6" s="3"/>
      <c r="X6" s="3"/>
      <c r="Y6" s="3"/>
    </row>
    <row r="7" spans="1:25" ht="30">
      <c r="A7" s="9" t="s">
        <v>14</v>
      </c>
      <c r="B7" s="2"/>
      <c r="C7" s="35"/>
      <c r="E7" t="s">
        <v>65</v>
      </c>
      <c r="F7" s="12">
        <v>300</v>
      </c>
      <c r="G7" s="20">
        <f>$F7*(1+G4)</f>
        <v>302.39999999999998</v>
      </c>
      <c r="H7" s="20">
        <f>$F7*(1+H4)</f>
        <v>308.45999999999998</v>
      </c>
      <c r="I7" s="20">
        <f>$F7*(1+I4)</f>
        <v>316.17</v>
      </c>
      <c r="J7" s="20">
        <f>$F7*(1+J4)</f>
        <v>324.06</v>
      </c>
      <c r="K7" s="20">
        <f>$F7*(1+K4)</f>
        <v>332.15999999999997</v>
      </c>
      <c r="L7" s="20">
        <f>$F7*(1+L4)</f>
        <v>340.47</v>
      </c>
      <c r="M7" s="20">
        <f>$F7*(1+M4)</f>
        <v>348.99</v>
      </c>
      <c r="N7" s="20">
        <f>$F7*(1+N4)</f>
        <v>357.71999999999997</v>
      </c>
      <c r="O7" s="20">
        <f>$F7*(1+O4)</f>
        <v>366.48</v>
      </c>
      <c r="P7" s="20">
        <f>$F7*(1+P4)</f>
        <v>375.81</v>
      </c>
      <c r="S7" s="3"/>
      <c r="T7" s="3"/>
      <c r="U7" s="3"/>
      <c r="V7" s="3"/>
      <c r="W7" s="3"/>
      <c r="X7" s="3"/>
      <c r="Y7" s="3"/>
    </row>
    <row r="8" spans="1:25">
      <c r="A8" s="9"/>
      <c r="B8" s="2"/>
      <c r="C8" s="35"/>
      <c r="E8" t="s">
        <v>19</v>
      </c>
      <c r="F8" s="16">
        <v>1</v>
      </c>
      <c r="G8" s="30">
        <f>$F8*(1+G5)</f>
        <v>1.0269999999999999</v>
      </c>
      <c r="H8" s="30">
        <f>$F8*(1+H5)</f>
        <v>1.0547</v>
      </c>
      <c r="I8" s="30">
        <f>$F8*(1+I5)</f>
        <v>1.0831999999999999</v>
      </c>
      <c r="J8" s="30">
        <f>$F8*(1+J5)</f>
        <v>1.1124000000000001</v>
      </c>
      <c r="K8" s="30">
        <f>$F8*(1+K5)</f>
        <v>1.1424000000000001</v>
      </c>
      <c r="L8" s="30">
        <f>$F8*(1+L5)</f>
        <v>1.1732</v>
      </c>
      <c r="M8" s="30">
        <f>$F8*(1+M5)</f>
        <v>1.2049000000000001</v>
      </c>
      <c r="N8" s="30">
        <f>$F8*(1+N5)</f>
        <v>1.2374000000000001</v>
      </c>
      <c r="O8" s="30">
        <f>$F8*(1+O5)</f>
        <v>1.2707999999999999</v>
      </c>
      <c r="P8" s="30">
        <f>$F8*(1+P5)</f>
        <v>1.3050999999999999</v>
      </c>
      <c r="S8" s="3"/>
      <c r="T8" s="3"/>
      <c r="U8" s="3"/>
      <c r="V8" s="3"/>
      <c r="W8" s="3"/>
      <c r="X8" s="3"/>
      <c r="Y8" s="3"/>
    </row>
    <row r="9" spans="1:25">
      <c r="A9" s="9"/>
      <c r="B9" s="2"/>
      <c r="C9" s="35"/>
      <c r="F9" s="16"/>
      <c r="G9" s="30"/>
      <c r="H9" s="30"/>
      <c r="I9" s="30"/>
      <c r="J9" s="30"/>
      <c r="K9" s="30"/>
      <c r="L9" s="30"/>
      <c r="M9" s="30"/>
      <c r="N9" s="30"/>
      <c r="O9" s="30"/>
      <c r="P9" s="30"/>
      <c r="S9" s="3"/>
      <c r="T9" s="3"/>
      <c r="U9" s="3"/>
      <c r="V9" s="3"/>
      <c r="W9" s="3"/>
      <c r="X9" s="3"/>
      <c r="Y9" s="3"/>
    </row>
    <row r="10" spans="1:25">
      <c r="A10" s="9" t="s">
        <v>44</v>
      </c>
      <c r="B10" s="2"/>
      <c r="C10" s="35"/>
      <c r="G10">
        <f>G7*(G14+G35+G56+G78+G98+G106+G114)</f>
        <v>937.43999999999994</v>
      </c>
      <c r="H10">
        <f t="shared" ref="H10:P10" ca="1" si="0">H7*(H14+H35+H56+H78+H98+H106+H114)</f>
        <v>1927.8749999999998</v>
      </c>
      <c r="I10">
        <f t="shared" ca="1" si="0"/>
        <v>1264.68</v>
      </c>
      <c r="J10">
        <f t="shared" si="0"/>
        <v>2754.51</v>
      </c>
      <c r="K10">
        <f t="shared" si="0"/>
        <v>2740.3199999999997</v>
      </c>
      <c r="L10">
        <f t="shared" si="0"/>
        <v>2553.5250000000001</v>
      </c>
      <c r="M10">
        <f t="shared" si="0"/>
        <v>2530.1775000000002</v>
      </c>
      <c r="N10">
        <f t="shared" si="0"/>
        <v>1967.4599999999998</v>
      </c>
      <c r="O10">
        <f t="shared" si="0"/>
        <v>2748.6000000000004</v>
      </c>
      <c r="P10">
        <f t="shared" si="0"/>
        <v>2066.9549999999999</v>
      </c>
      <c r="S10" s="3"/>
      <c r="T10" s="48" t="s">
        <v>71</v>
      </c>
      <c r="U10" s="3"/>
      <c r="V10" s="3"/>
      <c r="W10" s="3"/>
      <c r="X10" s="3"/>
      <c r="Y10" s="3"/>
    </row>
    <row r="11" spans="1:25" ht="16" thickBot="1">
      <c r="A11" s="9" t="s">
        <v>45</v>
      </c>
      <c r="B11" s="2"/>
      <c r="C11" s="35"/>
      <c r="D11" s="34"/>
      <c r="G11">
        <f>G15+G36+G57+G79+G99+G107+G115</f>
        <v>500.01</v>
      </c>
      <c r="H11">
        <f t="shared" ref="H11:P11" ca="1" si="1">H15+H36+H57+H79+H99+H107+H115</f>
        <v>1087.01</v>
      </c>
      <c r="I11">
        <f t="shared" ca="1" si="1"/>
        <v>655.51499999999999</v>
      </c>
      <c r="J11">
        <f t="shared" si="1"/>
        <v>2990.43</v>
      </c>
      <c r="K11">
        <f t="shared" si="1"/>
        <v>3120.43</v>
      </c>
      <c r="L11">
        <f t="shared" si="1"/>
        <v>3545.43</v>
      </c>
      <c r="M11">
        <f t="shared" si="1"/>
        <v>3545.43</v>
      </c>
      <c r="N11">
        <f t="shared" si="1"/>
        <v>950.43000000000006</v>
      </c>
      <c r="O11">
        <f t="shared" si="1"/>
        <v>100.43</v>
      </c>
      <c r="P11">
        <f t="shared" si="1"/>
        <v>50.430000000000007</v>
      </c>
      <c r="S11" s="3" t="s">
        <v>60</v>
      </c>
      <c r="T11" s="3"/>
      <c r="U11" s="3"/>
      <c r="V11" s="3"/>
      <c r="W11" s="3"/>
      <c r="X11" s="3"/>
      <c r="Y11" s="3"/>
    </row>
    <row r="12" spans="1:25" ht="16" thickBot="1">
      <c r="A12" s="9" t="s">
        <v>52</v>
      </c>
      <c r="B12" s="2"/>
      <c r="C12" s="35"/>
      <c r="G12">
        <f>G10+G11</f>
        <v>1437.4499999999998</v>
      </c>
      <c r="H12">
        <f t="shared" ref="H12:P12" ca="1" si="2">H10+H11</f>
        <v>3014.8849999999998</v>
      </c>
      <c r="I12">
        <f t="shared" ca="1" si="2"/>
        <v>1920.1950000000002</v>
      </c>
      <c r="J12">
        <f t="shared" si="2"/>
        <v>5744.9400000000005</v>
      </c>
      <c r="K12">
        <f t="shared" si="2"/>
        <v>5860.75</v>
      </c>
      <c r="L12">
        <f t="shared" si="2"/>
        <v>6098.9549999999999</v>
      </c>
      <c r="M12">
        <f t="shared" si="2"/>
        <v>6075.6075000000001</v>
      </c>
      <c r="N12">
        <f t="shared" si="2"/>
        <v>2917.89</v>
      </c>
      <c r="O12">
        <f t="shared" si="2"/>
        <v>2849.03</v>
      </c>
      <c r="P12">
        <f t="shared" si="2"/>
        <v>2117.3849999999998</v>
      </c>
      <c r="R12" s="47">
        <f ca="1">SUM(G12:P12)</f>
        <v>38037.087500000001</v>
      </c>
      <c r="S12" s="46">
        <v>0.35</v>
      </c>
      <c r="T12" s="45">
        <f ca="1">R12*(1+S12)</f>
        <v>51350.068125000005</v>
      </c>
      <c r="U12" s="3"/>
      <c r="V12" s="3"/>
      <c r="W12" s="3"/>
      <c r="X12" s="3"/>
      <c r="Y12" s="3"/>
    </row>
    <row r="13" spans="1:25" ht="18">
      <c r="A13" s="9"/>
      <c r="B13" s="2"/>
      <c r="C13" s="35"/>
      <c r="D13" s="10"/>
      <c r="E13" s="10"/>
      <c r="F13" s="16"/>
      <c r="G13" s="29"/>
      <c r="H13" s="13"/>
      <c r="I13" s="13"/>
      <c r="J13" s="13"/>
      <c r="K13" s="13"/>
      <c r="L13" s="13"/>
      <c r="M13" s="13"/>
      <c r="N13" s="13"/>
      <c r="O13" s="13"/>
      <c r="P13" s="13"/>
      <c r="Q13" s="14"/>
      <c r="R13" s="15"/>
      <c r="S13" s="3"/>
      <c r="T13" s="3"/>
      <c r="U13" s="3"/>
      <c r="V13" s="3"/>
      <c r="W13" s="3"/>
      <c r="X13" s="3"/>
      <c r="Y13" s="3"/>
    </row>
    <row r="14" spans="1:25" ht="31">
      <c r="B14" s="18" t="s">
        <v>17</v>
      </c>
      <c r="C14" s="36" t="s">
        <v>35</v>
      </c>
      <c r="D14" s="10" t="s">
        <v>18</v>
      </c>
      <c r="E14" s="19"/>
      <c r="F14" s="19"/>
      <c r="G14" s="20">
        <v>0.5</v>
      </c>
      <c r="H14" s="20">
        <v>1</v>
      </c>
      <c r="I14" s="20">
        <v>0.5</v>
      </c>
      <c r="J14" s="20">
        <f>SUMIF($D16:$D32,"=FTE",J16:J33)</f>
        <v>0</v>
      </c>
      <c r="K14" s="20">
        <f>SUMIF($D16:$D32,"=FTE",K16:K33)</f>
        <v>0</v>
      </c>
      <c r="L14" s="20">
        <f t="shared" ref="L14:P14" si="3">SUMIF($D16:$D32,"=FTE",L16:L33)</f>
        <v>0</v>
      </c>
      <c r="M14" s="20">
        <f t="shared" si="3"/>
        <v>0</v>
      </c>
      <c r="N14" s="20">
        <f t="shared" si="3"/>
        <v>0</v>
      </c>
      <c r="O14" s="20">
        <f t="shared" si="3"/>
        <v>0</v>
      </c>
      <c r="P14" s="20">
        <f t="shared" si="3"/>
        <v>0</v>
      </c>
      <c r="Q14" s="22"/>
      <c r="R14" s="15">
        <f>SUM(G14:P14)</f>
        <v>2</v>
      </c>
      <c r="S14" s="22"/>
      <c r="T14" s="21"/>
      <c r="U14" s="22"/>
      <c r="V14" s="3"/>
      <c r="W14" s="3"/>
    </row>
    <row r="15" spans="1:25" ht="18">
      <c r="A15" s="17"/>
      <c r="B15" s="24" t="s">
        <v>24</v>
      </c>
      <c r="C15" s="37"/>
      <c r="D15" s="16" t="s">
        <v>19</v>
      </c>
      <c r="E15" s="16"/>
      <c r="F15" s="16"/>
      <c r="G15" s="20">
        <f>SUMIF($D17:$D31,"=Materials",G17:G31)</f>
        <v>100</v>
      </c>
      <c r="H15" s="20">
        <f>SUMIF($D17:$D31,"=Materials",H17:H31)</f>
        <v>262</v>
      </c>
      <c r="I15" s="20">
        <f>SUMIF($D17:$D31,"=Materials",I17:I31)</f>
        <v>80</v>
      </c>
      <c r="J15" s="20">
        <f>SUMIF($D17:$D31,"=Materials",J17:J32)</f>
        <v>0</v>
      </c>
      <c r="K15" s="20">
        <f>SUMIF($D17:$D31,"=Materials",K17:K32)</f>
        <v>0</v>
      </c>
      <c r="L15" s="20">
        <f t="shared" ref="L15:P15" si="4">SUMIF($D17:$D31,"=Materials",L17:L32)</f>
        <v>0</v>
      </c>
      <c r="M15" s="20">
        <f t="shared" si="4"/>
        <v>0</v>
      </c>
      <c r="N15" s="20">
        <f t="shared" si="4"/>
        <v>0</v>
      </c>
      <c r="O15" s="20">
        <f t="shared" si="4"/>
        <v>0</v>
      </c>
      <c r="P15" s="20">
        <f t="shared" si="4"/>
        <v>0</v>
      </c>
      <c r="Q15" s="22"/>
      <c r="R15" s="15">
        <f>SUM(G15:P15)</f>
        <v>442</v>
      </c>
      <c r="S15" s="22"/>
      <c r="T15" s="21"/>
      <c r="U15" s="22"/>
      <c r="V15" s="3"/>
      <c r="W15" s="3"/>
    </row>
    <row r="16" spans="1:25" ht="31" hidden="1" outlineLevel="2">
      <c r="A16" s="17"/>
      <c r="B16" s="25"/>
      <c r="C16" s="37" t="s">
        <v>26</v>
      </c>
      <c r="D16" s="16" t="s">
        <v>20</v>
      </c>
      <c r="E16" s="16"/>
      <c r="F16" s="16"/>
      <c r="H16" s="23">
        <v>0.1</v>
      </c>
      <c r="I16" s="23"/>
      <c r="J16" s="23"/>
      <c r="K16" s="23"/>
      <c r="L16" s="26"/>
      <c r="M16" s="21"/>
      <c r="N16" s="21"/>
      <c r="O16" s="21"/>
      <c r="P16" s="21"/>
      <c r="Q16" s="21"/>
      <c r="R16" s="15"/>
      <c r="S16" s="21"/>
      <c r="T16" s="21"/>
      <c r="U16" s="22"/>
      <c r="V16" s="3"/>
      <c r="W16" s="3"/>
    </row>
    <row r="17" spans="1:23" ht="18" hidden="1" outlineLevel="2">
      <c r="A17" s="17"/>
      <c r="B17" s="25"/>
      <c r="C17" s="37" t="s">
        <v>25</v>
      </c>
      <c r="D17" s="16" t="s">
        <v>19</v>
      </c>
      <c r="E17" s="16"/>
      <c r="F17" s="16"/>
      <c r="G17">
        <v>100</v>
      </c>
      <c r="H17" s="23">
        <v>76</v>
      </c>
      <c r="J17" s="23"/>
      <c r="K17" s="23"/>
      <c r="L17" s="26"/>
      <c r="M17" s="21"/>
      <c r="N17" s="21"/>
      <c r="O17" s="21"/>
      <c r="P17" s="21"/>
      <c r="Q17" s="21"/>
      <c r="R17" s="15"/>
      <c r="S17" s="21"/>
      <c r="T17" s="21"/>
      <c r="U17" s="22"/>
      <c r="V17" s="3"/>
      <c r="W17" s="3"/>
    </row>
    <row r="18" spans="1:23" ht="18" hidden="1" outlineLevel="2">
      <c r="A18" s="17"/>
      <c r="D18" s="16" t="s">
        <v>20</v>
      </c>
      <c r="E18" s="16"/>
      <c r="F18" s="16"/>
      <c r="H18" s="23">
        <v>0.5</v>
      </c>
      <c r="J18" s="23"/>
      <c r="K18" s="23"/>
      <c r="L18" s="26"/>
      <c r="M18" s="21"/>
      <c r="N18" s="21"/>
      <c r="O18" s="21"/>
      <c r="P18" s="21"/>
      <c r="Q18" s="21"/>
      <c r="R18" s="15"/>
      <c r="S18" s="21"/>
      <c r="T18" s="21"/>
      <c r="U18" s="22"/>
      <c r="V18" s="3"/>
      <c r="W18" s="3"/>
    </row>
    <row r="19" spans="1:23" ht="18" hidden="1" outlineLevel="2">
      <c r="A19" s="17"/>
      <c r="C19" s="37" t="s">
        <v>32</v>
      </c>
      <c r="D19" s="27" t="s">
        <v>19</v>
      </c>
      <c r="E19" s="27"/>
      <c r="F19" s="27"/>
      <c r="H19" s="23">
        <v>35</v>
      </c>
      <c r="I19">
        <v>30</v>
      </c>
      <c r="J19" s="23"/>
      <c r="K19" s="23"/>
      <c r="L19" s="26"/>
      <c r="M19" s="21"/>
      <c r="N19" s="21"/>
      <c r="O19" s="21"/>
      <c r="P19" s="21"/>
      <c r="Q19" s="21"/>
      <c r="R19" s="15"/>
      <c r="S19" s="21"/>
      <c r="T19" s="21"/>
      <c r="U19" s="22"/>
      <c r="V19" s="3"/>
      <c r="W19" s="3"/>
    </row>
    <row r="20" spans="1:23" ht="18" hidden="1" outlineLevel="2">
      <c r="A20" s="17"/>
      <c r="D20" s="16" t="s">
        <v>20</v>
      </c>
      <c r="E20" s="16"/>
      <c r="F20" s="16"/>
      <c r="H20" s="23"/>
      <c r="J20" s="23"/>
      <c r="K20" s="23"/>
      <c r="L20" s="26"/>
      <c r="M20" s="21"/>
      <c r="N20" s="21"/>
      <c r="O20" s="21"/>
      <c r="P20" s="21"/>
      <c r="Q20" s="21"/>
      <c r="R20" s="15"/>
      <c r="S20" s="21"/>
      <c r="T20" s="21"/>
      <c r="U20" s="22"/>
      <c r="V20" s="3"/>
      <c r="W20" s="3"/>
    </row>
    <row r="21" spans="1:23" ht="18" hidden="1" outlineLevel="2">
      <c r="A21" s="17"/>
      <c r="C21" s="37" t="s">
        <v>33</v>
      </c>
      <c r="D21" s="27" t="s">
        <v>19</v>
      </c>
      <c r="E21" s="27"/>
      <c r="F21" s="27"/>
      <c r="H21" s="23">
        <v>44</v>
      </c>
      <c r="J21" s="23"/>
      <c r="K21" s="23"/>
      <c r="L21" s="26"/>
      <c r="M21" s="22"/>
      <c r="N21" s="22"/>
      <c r="O21" s="22"/>
      <c r="P21" s="22"/>
      <c r="Q21" s="22"/>
      <c r="R21" s="15"/>
      <c r="S21" s="22"/>
      <c r="T21" s="21"/>
      <c r="U21" s="22"/>
      <c r="V21" s="3"/>
      <c r="W21" s="3"/>
    </row>
    <row r="22" spans="1:23" ht="18" hidden="1" outlineLevel="2">
      <c r="A22" s="17"/>
      <c r="C22" s="37" t="s">
        <v>27</v>
      </c>
      <c r="D22" s="16" t="s">
        <v>20</v>
      </c>
      <c r="E22" s="16"/>
      <c r="F22" s="16"/>
      <c r="H22" s="23">
        <v>0.2</v>
      </c>
      <c r="J22" s="23"/>
      <c r="K22" s="23"/>
      <c r="L22" s="28"/>
      <c r="M22" s="22"/>
      <c r="N22" s="22"/>
      <c r="O22" s="22"/>
      <c r="P22" s="22"/>
      <c r="Q22" s="22"/>
      <c r="R22" s="15"/>
      <c r="S22" s="22"/>
      <c r="T22" s="21"/>
      <c r="U22" s="22"/>
      <c r="V22" s="3"/>
      <c r="W22" s="3"/>
    </row>
    <row r="23" spans="1:23" ht="18" hidden="1" outlineLevel="2">
      <c r="A23" s="17"/>
      <c r="C23" s="39"/>
      <c r="D23" s="27" t="s">
        <v>19</v>
      </c>
      <c r="E23" s="27"/>
      <c r="F23" s="27"/>
      <c r="H23" s="23">
        <v>40</v>
      </c>
      <c r="I23">
        <v>30</v>
      </c>
      <c r="J23" s="23"/>
      <c r="K23" s="23"/>
      <c r="L23" s="26"/>
      <c r="M23" s="22"/>
      <c r="N23" s="22"/>
      <c r="O23" s="22"/>
      <c r="P23" s="22"/>
      <c r="Q23" s="22"/>
      <c r="R23" s="15"/>
      <c r="S23" s="22"/>
      <c r="T23" s="21"/>
      <c r="U23" s="22"/>
      <c r="V23" s="3"/>
      <c r="W23" s="3"/>
    </row>
    <row r="24" spans="1:23" ht="18" hidden="1" outlineLevel="2">
      <c r="A24" s="17"/>
      <c r="C24" s="37" t="s">
        <v>28</v>
      </c>
      <c r="D24" s="16" t="s">
        <v>20</v>
      </c>
      <c r="E24" s="16"/>
      <c r="F24" s="16"/>
      <c r="H24" s="23">
        <v>0.2</v>
      </c>
      <c r="J24" s="23"/>
      <c r="K24" s="23"/>
      <c r="L24" s="26"/>
      <c r="M24" s="22"/>
      <c r="N24" s="22"/>
      <c r="O24" s="22"/>
      <c r="P24" s="22"/>
      <c r="Q24" s="22"/>
      <c r="R24" s="15"/>
      <c r="S24" s="22"/>
      <c r="T24" s="21"/>
      <c r="U24" s="22"/>
      <c r="V24" s="3"/>
      <c r="W24" s="3"/>
    </row>
    <row r="25" spans="1:23" ht="18" hidden="1" outlineLevel="2">
      <c r="A25" s="17"/>
      <c r="C25" s="39"/>
      <c r="D25" s="27" t="s">
        <v>19</v>
      </c>
      <c r="E25" s="27"/>
      <c r="F25" s="27"/>
      <c r="H25" s="23">
        <v>28</v>
      </c>
      <c r="I25">
        <v>20</v>
      </c>
      <c r="J25" s="23"/>
      <c r="K25" s="23"/>
      <c r="L25" s="26"/>
      <c r="M25" s="22"/>
      <c r="N25" s="22"/>
      <c r="O25" s="22"/>
      <c r="P25" s="22"/>
      <c r="Q25" s="22"/>
      <c r="R25" s="15"/>
      <c r="S25" s="22"/>
      <c r="T25" s="21"/>
      <c r="U25" s="22"/>
      <c r="V25" s="3"/>
      <c r="W25" s="3"/>
    </row>
    <row r="26" spans="1:23" ht="18" hidden="1" outlineLevel="2">
      <c r="A26" s="17"/>
      <c r="C26" s="39" t="s">
        <v>29</v>
      </c>
      <c r="D26" s="16" t="s">
        <v>20</v>
      </c>
      <c r="E26" s="16"/>
      <c r="F26" s="16"/>
      <c r="H26" s="23">
        <v>0.2</v>
      </c>
      <c r="J26" s="23"/>
      <c r="K26" s="23"/>
      <c r="L26" s="28"/>
      <c r="M26" s="22"/>
      <c r="N26" s="22"/>
      <c r="O26" s="22"/>
      <c r="P26" s="22"/>
      <c r="Q26" s="22"/>
      <c r="R26" s="15"/>
      <c r="S26" s="22"/>
      <c r="T26" s="21"/>
      <c r="U26" s="22"/>
      <c r="V26" s="3"/>
      <c r="W26" s="3"/>
    </row>
    <row r="27" spans="1:23" ht="18" hidden="1" outlineLevel="2">
      <c r="A27" s="17"/>
      <c r="D27" s="27" t="s">
        <v>19</v>
      </c>
      <c r="E27" s="27"/>
      <c r="F27" s="27"/>
      <c r="H27" s="23">
        <v>31</v>
      </c>
      <c r="J27" s="23"/>
      <c r="K27" s="23"/>
      <c r="L27" s="28"/>
      <c r="M27" s="22"/>
      <c r="N27" s="22"/>
      <c r="O27" s="22"/>
      <c r="P27" s="22"/>
      <c r="Q27" s="22"/>
      <c r="R27" s="15"/>
      <c r="S27" s="22"/>
      <c r="T27" s="21"/>
      <c r="U27" s="22"/>
      <c r="V27" s="3"/>
      <c r="W27" s="3"/>
    </row>
    <row r="28" spans="1:23" ht="18" hidden="1" outlineLevel="2">
      <c r="A28" s="17"/>
      <c r="C28" s="39" t="s">
        <v>31</v>
      </c>
      <c r="D28" s="16" t="s">
        <v>20</v>
      </c>
      <c r="E28" s="16"/>
      <c r="F28" s="16"/>
      <c r="H28" s="23">
        <v>0.2</v>
      </c>
      <c r="J28" s="23"/>
      <c r="K28" s="23"/>
      <c r="L28" s="26"/>
      <c r="M28" s="21"/>
      <c r="N28" s="21"/>
      <c r="O28" s="21"/>
      <c r="P28" s="21"/>
      <c r="Q28" s="21"/>
      <c r="R28" s="15"/>
      <c r="S28" s="21"/>
      <c r="T28" s="21"/>
      <c r="U28" s="22"/>
      <c r="V28" s="3"/>
      <c r="W28" s="3"/>
    </row>
    <row r="29" spans="1:23" ht="18" hidden="1" outlineLevel="2">
      <c r="A29" s="17"/>
      <c r="D29" s="27" t="s">
        <v>19</v>
      </c>
      <c r="E29" s="27"/>
      <c r="F29" s="27"/>
      <c r="H29" s="23"/>
      <c r="J29" s="23"/>
      <c r="K29" s="23"/>
      <c r="L29" s="26"/>
      <c r="M29" s="22"/>
      <c r="N29" s="22"/>
      <c r="O29" s="22"/>
      <c r="P29" s="22"/>
      <c r="Q29" s="22"/>
      <c r="R29" s="15"/>
      <c r="S29" s="22"/>
      <c r="T29" s="21"/>
      <c r="U29" s="22"/>
      <c r="V29" s="3"/>
      <c r="W29" s="3"/>
    </row>
    <row r="30" spans="1:23" ht="18" hidden="1" outlineLevel="2">
      <c r="A30" s="17"/>
      <c r="C30" s="37" t="s">
        <v>30</v>
      </c>
      <c r="D30" s="16" t="s">
        <v>20</v>
      </c>
      <c r="E30" s="16"/>
      <c r="F30" s="16"/>
      <c r="H30" s="23">
        <v>0.1</v>
      </c>
      <c r="J30" s="23"/>
      <c r="K30" s="23"/>
      <c r="L30" s="20"/>
      <c r="M30" s="20"/>
      <c r="N30" s="21"/>
      <c r="O30" s="21"/>
      <c r="P30" s="21"/>
      <c r="Q30" s="21"/>
      <c r="R30" s="15"/>
      <c r="S30" s="26"/>
      <c r="T30" s="21"/>
      <c r="U30" s="22"/>
      <c r="V30" s="3"/>
      <c r="W30" s="3"/>
    </row>
    <row r="31" spans="1:23" ht="18" hidden="1" outlineLevel="2">
      <c r="A31" s="17"/>
      <c r="C31" s="37"/>
      <c r="D31" s="27" t="s">
        <v>19</v>
      </c>
      <c r="E31" s="27"/>
      <c r="F31" s="27"/>
      <c r="H31" s="23">
        <v>8</v>
      </c>
      <c r="J31" s="23"/>
      <c r="K31" s="23"/>
      <c r="L31" s="20"/>
      <c r="M31" s="20"/>
      <c r="N31" s="21"/>
      <c r="O31" s="21"/>
      <c r="P31" s="21"/>
      <c r="Q31" s="21"/>
      <c r="R31" s="15"/>
      <c r="S31" s="26"/>
      <c r="T31" s="21"/>
      <c r="U31" s="22"/>
      <c r="V31" s="3"/>
      <c r="W31" s="3"/>
    </row>
    <row r="32" spans="1:23" ht="18" hidden="1" outlineLevel="2">
      <c r="A32" s="17"/>
      <c r="B32" s="25"/>
      <c r="C32" s="38" t="s">
        <v>36</v>
      </c>
      <c r="D32" s="27" t="s">
        <v>19</v>
      </c>
      <c r="H32" s="23">
        <v>0.05</v>
      </c>
      <c r="I32">
        <v>0.05</v>
      </c>
      <c r="J32" s="23"/>
      <c r="K32" s="23"/>
      <c r="L32" s="28"/>
      <c r="M32" s="22"/>
      <c r="N32" s="22"/>
      <c r="O32" s="22"/>
      <c r="P32" s="22"/>
      <c r="Q32" s="22"/>
      <c r="R32" s="15"/>
      <c r="S32" s="22"/>
      <c r="T32" s="21"/>
      <c r="U32" s="22"/>
      <c r="V32" s="3"/>
      <c r="W32" s="3"/>
    </row>
    <row r="33" spans="1:23" collapsed="1"/>
    <row r="34" spans="1:23" ht="18">
      <c r="A34" s="9"/>
      <c r="B34" s="2"/>
      <c r="C34" s="35"/>
      <c r="D34" s="10"/>
      <c r="E34" s="10"/>
      <c r="F34" s="16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4"/>
      <c r="R34" s="15"/>
      <c r="S34" s="3"/>
      <c r="T34" s="3"/>
      <c r="U34" s="3"/>
      <c r="V34" s="3"/>
      <c r="W34" s="3"/>
    </row>
    <row r="35" spans="1:23" ht="31">
      <c r="B35" s="18" t="s">
        <v>17</v>
      </c>
      <c r="C35" s="40" t="s">
        <v>54</v>
      </c>
      <c r="D35" s="10" t="s">
        <v>18</v>
      </c>
      <c r="E35" s="19"/>
      <c r="F35" s="19"/>
      <c r="G35" s="20">
        <f>SUMIF($D37:$D53,"=FTE",G37:G53)</f>
        <v>1</v>
      </c>
      <c r="H35" s="20">
        <f>SUMIF($D37:$D53,"=FTE",H37:H53)</f>
        <v>1</v>
      </c>
      <c r="I35" s="20">
        <f>SUMIF($D37:$D53,"=FTE",I37:I53)</f>
        <v>1</v>
      </c>
      <c r="J35" s="20">
        <f>SUMIF($D37:$D53,"=FTE",J37:J54)</f>
        <v>0</v>
      </c>
      <c r="K35" s="20">
        <f>SUMIF($D37:$D53,"=FTE",K37:K54)</f>
        <v>0</v>
      </c>
      <c r="L35" s="20">
        <f t="shared" ref="L35:P35" si="5">SUMIF($D37:$D53,"=FTE",L37:L54)</f>
        <v>0</v>
      </c>
      <c r="M35" s="20">
        <f t="shared" si="5"/>
        <v>0</v>
      </c>
      <c r="N35" s="20">
        <f t="shared" si="5"/>
        <v>0</v>
      </c>
      <c r="O35" s="20">
        <f t="shared" si="5"/>
        <v>0</v>
      </c>
      <c r="P35" s="20">
        <f t="shared" si="5"/>
        <v>0</v>
      </c>
      <c r="Q35" s="20"/>
      <c r="R35" s="15">
        <f>SUM(G35:P35)</f>
        <v>3</v>
      </c>
      <c r="S35" s="22"/>
      <c r="T35" s="21"/>
      <c r="U35" s="22"/>
      <c r="V35" s="3"/>
      <c r="W35" s="3"/>
    </row>
    <row r="36" spans="1:23" ht="18">
      <c r="A36" s="17"/>
      <c r="B36" s="24" t="s">
        <v>24</v>
      </c>
      <c r="C36" s="37"/>
      <c r="D36" s="16" t="s">
        <v>19</v>
      </c>
      <c r="E36" s="16"/>
      <c r="F36" s="16"/>
      <c r="G36" s="20">
        <f>SUMIF($D39:$D52,"=Materials",G39:G53)</f>
        <v>400</v>
      </c>
      <c r="H36" s="20">
        <f>SUMIF($D39:$D52,"=Materials",H39:H53)</f>
        <v>380</v>
      </c>
      <c r="I36" s="20">
        <f>SUMIF($D40:$D53,"=Materials",I40:I53)</f>
        <v>250</v>
      </c>
      <c r="J36" s="20">
        <f>SUMIF($D40:$D53,"=Materials",J40:J54)</f>
        <v>0</v>
      </c>
      <c r="K36" s="20">
        <f>SUMIF($D40:$D53,"=Materials",K40:K54)</f>
        <v>0</v>
      </c>
      <c r="L36" s="20">
        <f t="shared" ref="L36:P36" si="6">SUMIF($D40:$D53,"=Materials",L40:L54)</f>
        <v>0</v>
      </c>
      <c r="M36" s="20">
        <f t="shared" si="6"/>
        <v>0</v>
      </c>
      <c r="N36" s="20">
        <f t="shared" si="6"/>
        <v>0</v>
      </c>
      <c r="O36" s="20">
        <f t="shared" si="6"/>
        <v>0</v>
      </c>
      <c r="P36" s="20">
        <f t="shared" si="6"/>
        <v>0</v>
      </c>
      <c r="Q36" s="20"/>
      <c r="R36" s="15">
        <f>SUM(G36:P36)</f>
        <v>1030</v>
      </c>
      <c r="S36" s="22"/>
      <c r="T36" s="21"/>
      <c r="U36" s="22"/>
      <c r="V36" s="3"/>
      <c r="W36" s="3"/>
    </row>
    <row r="37" spans="1:23" ht="31" hidden="1" outlineLevel="2">
      <c r="A37" s="17"/>
      <c r="B37" s="25"/>
      <c r="C37" s="37" t="s">
        <v>26</v>
      </c>
      <c r="D37" s="16" t="s">
        <v>20</v>
      </c>
      <c r="E37" s="16"/>
      <c r="F37" s="16"/>
      <c r="G37">
        <v>1</v>
      </c>
      <c r="H37">
        <v>1</v>
      </c>
      <c r="I37">
        <v>1</v>
      </c>
      <c r="J37" s="23"/>
      <c r="K37" s="23"/>
      <c r="L37" s="26"/>
      <c r="M37" s="21"/>
      <c r="N37" s="21"/>
      <c r="O37" s="21"/>
      <c r="P37" s="21"/>
      <c r="Q37" s="21"/>
      <c r="R37" s="15"/>
      <c r="S37" s="21"/>
      <c r="T37" s="21"/>
      <c r="U37" s="22"/>
      <c r="V37" s="3"/>
      <c r="W37" s="3"/>
    </row>
    <row r="38" spans="1:23" ht="18" hidden="1" outlineLevel="2">
      <c r="A38" s="17"/>
      <c r="B38" s="25"/>
      <c r="C38" s="37" t="s">
        <v>37</v>
      </c>
      <c r="D38" s="16"/>
      <c r="E38" s="16"/>
      <c r="F38" s="16"/>
      <c r="J38" s="23"/>
      <c r="K38" s="23"/>
      <c r="L38" s="26"/>
      <c r="M38" s="21"/>
      <c r="N38" s="21"/>
      <c r="O38" s="21"/>
      <c r="P38" s="21"/>
      <c r="Q38" s="21"/>
      <c r="R38" s="15"/>
      <c r="S38" s="21"/>
      <c r="T38" s="21"/>
      <c r="U38" s="22"/>
      <c r="V38" s="3"/>
      <c r="W38" s="3"/>
    </row>
    <row r="39" spans="1:23" ht="18" hidden="1" outlineLevel="2">
      <c r="A39" s="17"/>
      <c r="B39" s="25"/>
      <c r="C39" s="37" t="s">
        <v>23</v>
      </c>
      <c r="D39" s="16" t="s">
        <v>19</v>
      </c>
      <c r="E39" s="16"/>
      <c r="F39" s="16"/>
      <c r="G39">
        <v>45</v>
      </c>
      <c r="J39" s="23"/>
      <c r="K39" s="23"/>
      <c r="L39" s="26"/>
      <c r="M39" s="21"/>
      <c r="N39" s="21"/>
      <c r="O39" s="21"/>
      <c r="P39" s="21"/>
      <c r="Q39" s="21"/>
      <c r="R39" s="15"/>
      <c r="S39" s="21"/>
      <c r="T39" s="21"/>
      <c r="U39" s="22"/>
      <c r="V39" s="3"/>
      <c r="W39" s="3"/>
    </row>
    <row r="40" spans="1:23" ht="18" hidden="1" outlineLevel="2">
      <c r="A40" s="17"/>
      <c r="B40" s="25" t="s">
        <v>34</v>
      </c>
      <c r="C40" s="37" t="s">
        <v>19</v>
      </c>
      <c r="D40" s="16" t="s">
        <v>19</v>
      </c>
      <c r="E40" s="16"/>
      <c r="F40" s="16"/>
      <c r="G40">
        <v>170</v>
      </c>
      <c r="J40" s="23"/>
      <c r="K40" s="23"/>
      <c r="L40" s="26"/>
      <c r="M40" s="21"/>
      <c r="N40" s="21"/>
      <c r="O40" s="21"/>
      <c r="P40" s="21"/>
      <c r="Q40" s="21"/>
      <c r="R40" s="15"/>
      <c r="S40" s="21"/>
      <c r="T40" s="21"/>
      <c r="U40" s="22"/>
      <c r="V40" s="3"/>
      <c r="W40" s="3"/>
    </row>
    <row r="41" spans="1:23" ht="18" hidden="1" outlineLevel="2">
      <c r="A41" s="17"/>
      <c r="C41" s="41" t="s">
        <v>25</v>
      </c>
      <c r="D41" s="16" t="s">
        <v>19</v>
      </c>
      <c r="E41" s="16"/>
      <c r="F41" s="16"/>
      <c r="H41">
        <v>150</v>
      </c>
      <c r="I41">
        <v>120</v>
      </c>
      <c r="J41" s="23"/>
      <c r="K41" s="23"/>
      <c r="L41" s="26"/>
      <c r="M41" s="21"/>
      <c r="N41" s="21"/>
      <c r="O41" s="21"/>
      <c r="P41" s="21"/>
      <c r="Q41" s="21"/>
      <c r="R41" s="15"/>
      <c r="S41" s="21"/>
      <c r="T41" s="21"/>
      <c r="U41" s="22"/>
      <c r="V41" s="3"/>
      <c r="W41" s="3"/>
    </row>
    <row r="42" spans="1:23" ht="31" hidden="1" outlineLevel="2">
      <c r="A42" s="17"/>
      <c r="C42" s="37" t="s">
        <v>38</v>
      </c>
      <c r="D42" s="27" t="s">
        <v>19</v>
      </c>
      <c r="E42" s="27"/>
      <c r="F42" s="27"/>
      <c r="H42">
        <v>70</v>
      </c>
      <c r="J42" s="23"/>
      <c r="K42" s="23"/>
      <c r="L42" s="26"/>
      <c r="M42" s="21"/>
      <c r="N42" s="21"/>
      <c r="O42" s="21"/>
      <c r="P42" s="21"/>
      <c r="Q42" s="21"/>
      <c r="R42" s="15"/>
      <c r="S42" s="21"/>
      <c r="T42" s="21"/>
      <c r="U42" s="22"/>
      <c r="V42" s="3"/>
      <c r="W42" s="3"/>
    </row>
    <row r="43" spans="1:23" ht="18" hidden="1" outlineLevel="2">
      <c r="A43" s="17"/>
      <c r="C43" s="37" t="s">
        <v>39</v>
      </c>
      <c r="D43" s="27" t="s">
        <v>19</v>
      </c>
      <c r="E43" s="16"/>
      <c r="F43" s="16"/>
      <c r="J43" s="23"/>
      <c r="K43" s="23"/>
      <c r="L43" s="26"/>
      <c r="M43" s="21"/>
      <c r="N43" s="21"/>
      <c r="O43" s="21"/>
      <c r="P43" s="21"/>
      <c r="Q43" s="21"/>
      <c r="R43" s="15"/>
      <c r="S43" s="21"/>
      <c r="T43" s="21"/>
      <c r="U43" s="22"/>
      <c r="V43" s="3"/>
      <c r="W43" s="3"/>
    </row>
    <row r="44" spans="1:23" ht="18" hidden="1" outlineLevel="2">
      <c r="A44" s="17"/>
      <c r="C44" s="41" t="s">
        <v>40</v>
      </c>
      <c r="D44" s="27" t="s">
        <v>19</v>
      </c>
      <c r="E44" s="27"/>
      <c r="F44" s="27"/>
      <c r="G44">
        <v>80</v>
      </c>
      <c r="J44" s="23"/>
      <c r="K44" s="23"/>
      <c r="L44" s="26"/>
      <c r="M44" s="22"/>
      <c r="N44" s="22"/>
      <c r="O44" s="22"/>
      <c r="P44" s="22"/>
      <c r="Q44" s="22"/>
      <c r="R44" s="15"/>
      <c r="S44" s="22"/>
      <c r="T44" s="21"/>
      <c r="U44" s="22"/>
      <c r="V44" s="3"/>
      <c r="W44" s="3"/>
    </row>
    <row r="45" spans="1:23" ht="18" hidden="1" outlineLevel="2">
      <c r="A45" s="17"/>
      <c r="C45" s="41" t="s">
        <v>41</v>
      </c>
      <c r="D45" s="27" t="s">
        <v>19</v>
      </c>
      <c r="E45" s="27"/>
      <c r="F45" s="27"/>
      <c r="H45">
        <v>25</v>
      </c>
      <c r="I45">
        <v>25</v>
      </c>
      <c r="J45" s="23"/>
      <c r="K45" s="23"/>
      <c r="L45" s="26"/>
      <c r="M45" s="22"/>
      <c r="N45" s="22"/>
      <c r="O45" s="22"/>
      <c r="P45" s="22"/>
      <c r="Q45" s="22"/>
      <c r="R45" s="15"/>
      <c r="S45" s="22"/>
      <c r="T45" s="21"/>
      <c r="U45" s="22"/>
      <c r="V45" s="3"/>
      <c r="W45" s="3"/>
    </row>
    <row r="46" spans="1:23" ht="18" hidden="1" outlineLevel="2">
      <c r="A46" s="17"/>
      <c r="C46" s="37" t="s">
        <v>27</v>
      </c>
      <c r="D46" s="27" t="s">
        <v>19</v>
      </c>
      <c r="E46" s="16"/>
      <c r="F46" s="16"/>
      <c r="J46" s="23"/>
      <c r="K46" s="23"/>
      <c r="L46" s="28"/>
      <c r="M46" s="22"/>
      <c r="N46" s="22"/>
      <c r="O46" s="22"/>
      <c r="P46" s="22"/>
      <c r="Q46" s="22"/>
      <c r="R46" s="15"/>
      <c r="S46" s="22"/>
      <c r="T46" s="21"/>
      <c r="U46" s="22"/>
      <c r="V46" s="3"/>
      <c r="W46" s="3"/>
    </row>
    <row r="47" spans="1:23" ht="31" hidden="1" outlineLevel="2">
      <c r="A47" s="17"/>
      <c r="C47" s="37" t="s">
        <v>42</v>
      </c>
      <c r="D47" s="27" t="s">
        <v>19</v>
      </c>
      <c r="E47" s="16"/>
      <c r="F47" s="16"/>
      <c r="H47">
        <v>50</v>
      </c>
      <c r="I47">
        <v>20</v>
      </c>
      <c r="J47" s="23"/>
      <c r="K47" s="23"/>
      <c r="L47" s="28"/>
      <c r="M47" s="22"/>
      <c r="N47" s="22"/>
      <c r="O47" s="22"/>
      <c r="P47" s="22"/>
      <c r="Q47" s="22"/>
      <c r="R47" s="15"/>
      <c r="S47" s="22"/>
      <c r="T47" s="21"/>
      <c r="U47" s="22"/>
      <c r="V47" s="3"/>
      <c r="W47" s="3"/>
    </row>
    <row r="48" spans="1:23" ht="18" hidden="1" outlineLevel="2">
      <c r="A48" s="17"/>
      <c r="C48" s="39" t="s">
        <v>25</v>
      </c>
      <c r="D48" s="27" t="s">
        <v>19</v>
      </c>
      <c r="E48" s="27"/>
      <c r="F48" s="27"/>
      <c r="H48">
        <v>50</v>
      </c>
      <c r="I48">
        <v>50</v>
      </c>
      <c r="J48" s="23"/>
      <c r="K48" s="23"/>
      <c r="L48" s="26"/>
      <c r="M48" s="22"/>
      <c r="N48" s="22"/>
      <c r="O48" s="22"/>
      <c r="P48" s="22"/>
      <c r="Q48" s="22"/>
      <c r="R48" s="15"/>
      <c r="S48" s="22"/>
      <c r="T48" s="21"/>
      <c r="U48" s="22"/>
      <c r="V48" s="3"/>
      <c r="W48" s="3"/>
    </row>
    <row r="49" spans="1:23" ht="18" hidden="1" outlineLevel="2">
      <c r="A49" s="17"/>
      <c r="C49" s="37" t="s">
        <v>28</v>
      </c>
      <c r="D49" s="27" t="s">
        <v>19</v>
      </c>
      <c r="E49" s="16"/>
      <c r="F49" s="16"/>
      <c r="J49" s="23"/>
      <c r="K49" s="23"/>
      <c r="L49" s="26"/>
      <c r="M49" s="22"/>
      <c r="N49" s="22"/>
      <c r="O49" s="22"/>
      <c r="P49" s="22"/>
      <c r="Q49" s="22"/>
      <c r="R49" s="15"/>
      <c r="S49" s="22"/>
      <c r="T49" s="21"/>
      <c r="U49" s="22"/>
      <c r="V49" s="3"/>
      <c r="W49" s="3"/>
    </row>
    <row r="50" spans="1:23" ht="31" hidden="1" outlineLevel="2">
      <c r="A50" s="17"/>
      <c r="C50" s="37" t="s">
        <v>42</v>
      </c>
      <c r="D50" s="27" t="s">
        <v>19</v>
      </c>
      <c r="E50" s="16"/>
      <c r="F50" s="16"/>
      <c r="G50">
        <v>35</v>
      </c>
      <c r="J50" s="23"/>
      <c r="K50" s="23"/>
      <c r="L50" s="26"/>
      <c r="M50" s="22"/>
      <c r="N50" s="22"/>
      <c r="O50" s="22"/>
      <c r="P50" s="22"/>
      <c r="Q50" s="22"/>
      <c r="R50" s="15"/>
      <c r="S50" s="22"/>
      <c r="T50" s="21"/>
      <c r="U50" s="22"/>
      <c r="V50" s="3"/>
      <c r="W50" s="3"/>
    </row>
    <row r="51" spans="1:23" ht="18" hidden="1" outlineLevel="2">
      <c r="A51" s="17"/>
      <c r="C51" s="39" t="s">
        <v>25</v>
      </c>
      <c r="D51" s="27" t="s">
        <v>19</v>
      </c>
      <c r="E51" s="27"/>
      <c r="F51" s="27"/>
      <c r="H51">
        <v>35</v>
      </c>
      <c r="I51">
        <v>35</v>
      </c>
      <c r="J51" s="23"/>
      <c r="K51" s="23"/>
      <c r="L51" s="26"/>
      <c r="M51" s="22"/>
      <c r="N51" s="22"/>
      <c r="O51" s="22"/>
      <c r="P51" s="22"/>
      <c r="Q51" s="22"/>
      <c r="R51" s="15"/>
      <c r="S51" s="22"/>
      <c r="T51" s="21"/>
      <c r="U51" s="22"/>
      <c r="V51" s="3"/>
      <c r="W51" s="3"/>
    </row>
    <row r="52" spans="1:23" ht="18" hidden="1" outlineLevel="2">
      <c r="A52" s="17"/>
      <c r="C52" s="39" t="s">
        <v>43</v>
      </c>
      <c r="D52" s="27" t="s">
        <v>19</v>
      </c>
      <c r="E52" s="16"/>
      <c r="F52" s="16"/>
      <c r="G52">
        <v>70</v>
      </c>
      <c r="J52" s="23"/>
      <c r="K52" s="23"/>
      <c r="L52" s="28"/>
      <c r="M52" s="22"/>
      <c r="N52" s="22"/>
      <c r="O52" s="22"/>
      <c r="P52" s="22"/>
      <c r="Q52" s="22"/>
      <c r="R52" s="15"/>
      <c r="S52" s="22"/>
      <c r="T52" s="21"/>
      <c r="U52" s="22"/>
      <c r="V52" s="3"/>
      <c r="W52" s="3"/>
    </row>
    <row r="53" spans="1:23" ht="18" hidden="1" outlineLevel="2">
      <c r="A53" s="17"/>
      <c r="C53" s="38" t="s">
        <v>36</v>
      </c>
      <c r="D53" s="27" t="s">
        <v>19</v>
      </c>
      <c r="H53" s="23">
        <v>70</v>
      </c>
      <c r="J53" s="23"/>
      <c r="K53" s="28"/>
      <c r="L53" s="22"/>
      <c r="M53" s="22"/>
      <c r="N53" s="22"/>
      <c r="O53" s="22"/>
      <c r="P53" s="22"/>
      <c r="Q53" s="15"/>
      <c r="R53" s="22"/>
      <c r="S53" s="21"/>
      <c r="T53" s="22"/>
      <c r="U53" s="3"/>
      <c r="V53" s="3"/>
    </row>
    <row r="54" spans="1:23" collapsed="1"/>
    <row r="56" spans="1:23" ht="18">
      <c r="B56" s="18" t="s">
        <v>46</v>
      </c>
      <c r="C56" s="40" t="s">
        <v>21</v>
      </c>
      <c r="D56" s="10" t="s">
        <v>18</v>
      </c>
      <c r="E56" s="19"/>
      <c r="F56" s="19"/>
      <c r="G56" s="20">
        <v>1</v>
      </c>
      <c r="H56" s="20">
        <v>3.5</v>
      </c>
      <c r="I56" s="20">
        <v>1.5</v>
      </c>
      <c r="J56" s="20">
        <f>SUMIF($D58:$D75,"=FTE",J58:J76)</f>
        <v>0</v>
      </c>
      <c r="K56" s="20">
        <f>SUMIF($D58:$D75,"=FTE",K58:K76)</f>
        <v>0</v>
      </c>
      <c r="L56" s="20">
        <f t="shared" ref="L56:P56" si="7">SUMIF($D58:$D75,"=FTE",L58:L76)</f>
        <v>0</v>
      </c>
      <c r="M56" s="20">
        <f t="shared" si="7"/>
        <v>0</v>
      </c>
      <c r="N56" s="20">
        <f t="shared" si="7"/>
        <v>0</v>
      </c>
      <c r="O56" s="20">
        <f t="shared" si="7"/>
        <v>0</v>
      </c>
      <c r="P56" s="20">
        <f t="shared" si="7"/>
        <v>0</v>
      </c>
      <c r="Q56" s="22"/>
      <c r="R56" s="15">
        <f>SUM(G56:P56)</f>
        <v>6</v>
      </c>
      <c r="S56" s="22"/>
      <c r="T56" s="21"/>
      <c r="U56" s="22"/>
      <c r="V56" s="3"/>
      <c r="W56" s="3"/>
    </row>
    <row r="57" spans="1:23" ht="18">
      <c r="A57" s="17"/>
      <c r="B57" s="24" t="s">
        <v>47</v>
      </c>
      <c r="C57" s="37"/>
      <c r="D57" s="16" t="s">
        <v>19</v>
      </c>
      <c r="E57" s="16"/>
      <c r="F57" s="16"/>
      <c r="G57" s="20">
        <f>SUMIF($D60:$D74,"=Materials",G60:G75)</f>
        <v>0</v>
      </c>
      <c r="H57" s="20">
        <f>SUMIF($D60:$D75,"=Materials",H60:H75)</f>
        <v>445</v>
      </c>
      <c r="I57" s="20">
        <f>SUMIF($D60:$D75,"=Materials",I60:I75)</f>
        <v>325</v>
      </c>
      <c r="J57" s="20">
        <f>SUMIF($D61:$D75,"=Materials",J61:J76)</f>
        <v>0</v>
      </c>
      <c r="K57" s="20">
        <f>SUMIF($D61:$D75,"=Materials",K61:K76)</f>
        <v>0</v>
      </c>
      <c r="L57" s="20">
        <f t="shared" ref="L57:P57" si="8">SUMIF($D61:$D75,"=Materials",L61:L76)</f>
        <v>0</v>
      </c>
      <c r="M57" s="20">
        <f t="shared" si="8"/>
        <v>0</v>
      </c>
      <c r="N57" s="20">
        <f t="shared" si="8"/>
        <v>0</v>
      </c>
      <c r="O57" s="20">
        <f t="shared" si="8"/>
        <v>0</v>
      </c>
      <c r="P57" s="20">
        <f t="shared" si="8"/>
        <v>0</v>
      </c>
      <c r="Q57" s="22"/>
      <c r="R57" s="15">
        <f>SUM(G57:P57)</f>
        <v>770</v>
      </c>
      <c r="S57" s="22"/>
      <c r="T57" s="21"/>
      <c r="U57" s="22"/>
      <c r="V57" s="3"/>
      <c r="W57" s="3"/>
    </row>
    <row r="58" spans="1:23" ht="31" hidden="1" outlineLevel="2">
      <c r="A58" s="17"/>
      <c r="B58" s="25"/>
      <c r="C58" s="37" t="s">
        <v>26</v>
      </c>
      <c r="D58" s="16" t="s">
        <v>20</v>
      </c>
      <c r="E58" s="16"/>
      <c r="F58" s="16"/>
      <c r="G58">
        <v>0.5</v>
      </c>
      <c r="H58">
        <v>2.5</v>
      </c>
      <c r="I58">
        <v>2.5</v>
      </c>
      <c r="J58" s="23"/>
      <c r="K58" s="23"/>
      <c r="L58" s="26"/>
      <c r="M58" s="21"/>
      <c r="N58" s="21"/>
      <c r="O58" s="21"/>
      <c r="P58" s="21"/>
      <c r="Q58" s="21"/>
      <c r="R58" s="15"/>
      <c r="S58" s="21"/>
      <c r="T58" s="21"/>
      <c r="U58" s="22"/>
      <c r="V58" s="3"/>
      <c r="W58" s="3"/>
    </row>
    <row r="59" spans="1:23" ht="18" hidden="1" outlineLevel="2">
      <c r="A59" s="17"/>
      <c r="B59" s="25"/>
      <c r="C59" s="37" t="s">
        <v>37</v>
      </c>
      <c r="D59" s="16"/>
      <c r="E59" s="16"/>
      <c r="F59" s="16"/>
      <c r="J59" s="23"/>
      <c r="K59" s="23"/>
      <c r="L59" s="26"/>
      <c r="M59" s="21"/>
      <c r="N59" s="21"/>
      <c r="O59" s="21"/>
      <c r="P59" s="21"/>
      <c r="Q59" s="21"/>
      <c r="R59" s="15"/>
      <c r="S59" s="21"/>
      <c r="T59" s="21"/>
      <c r="U59" s="22"/>
      <c r="V59" s="3"/>
      <c r="W59" s="3"/>
    </row>
    <row r="60" spans="1:23" ht="31" hidden="1" outlineLevel="2">
      <c r="A60" s="17"/>
      <c r="B60" s="25"/>
      <c r="C60" s="37" t="s">
        <v>48</v>
      </c>
      <c r="D60" s="16" t="s">
        <v>19</v>
      </c>
      <c r="E60" s="16"/>
      <c r="F60" s="16"/>
      <c r="H60">
        <v>45</v>
      </c>
      <c r="J60" s="23"/>
      <c r="K60" s="23"/>
      <c r="L60" s="26"/>
      <c r="M60" s="21"/>
      <c r="N60" s="21"/>
      <c r="O60" s="21"/>
      <c r="P60" s="21"/>
      <c r="Q60" s="21"/>
      <c r="R60" s="15"/>
      <c r="S60" s="21"/>
      <c r="T60" s="21"/>
      <c r="U60" s="22"/>
      <c r="V60" s="3"/>
      <c r="W60" s="3"/>
    </row>
    <row r="61" spans="1:23" ht="18" hidden="1" outlineLevel="2">
      <c r="A61" s="17"/>
      <c r="B61" s="25" t="s">
        <v>21</v>
      </c>
      <c r="C61" s="37" t="s">
        <v>25</v>
      </c>
      <c r="D61" s="16" t="s">
        <v>19</v>
      </c>
      <c r="E61" s="16"/>
      <c r="F61" s="16"/>
      <c r="H61">
        <v>350</v>
      </c>
      <c r="I61">
        <v>250</v>
      </c>
      <c r="J61" s="23"/>
      <c r="K61" s="23"/>
      <c r="L61" s="26"/>
      <c r="M61" s="21"/>
      <c r="N61" s="21"/>
      <c r="O61" s="21"/>
      <c r="P61" s="21"/>
      <c r="Q61" s="21"/>
      <c r="R61" s="15"/>
      <c r="S61" s="21"/>
      <c r="T61" s="21"/>
      <c r="U61" s="22"/>
      <c r="V61" s="3"/>
      <c r="W61" s="3"/>
    </row>
    <row r="62" spans="1:23" ht="18" hidden="1" outlineLevel="2">
      <c r="A62" s="17"/>
      <c r="C62" s="41" t="s">
        <v>49</v>
      </c>
      <c r="D62" s="16" t="s">
        <v>19</v>
      </c>
      <c r="E62" s="16"/>
      <c r="F62" s="16"/>
      <c r="J62" s="23"/>
      <c r="K62" s="23"/>
      <c r="L62" s="26"/>
      <c r="M62" s="21"/>
      <c r="N62" s="21"/>
      <c r="O62" s="21"/>
      <c r="P62" s="21"/>
      <c r="Q62" s="21"/>
      <c r="R62" s="15"/>
      <c r="S62" s="21"/>
      <c r="T62" s="21"/>
      <c r="U62" s="22"/>
      <c r="V62" s="3"/>
      <c r="W62" s="3"/>
    </row>
    <row r="63" spans="1:23" ht="18" hidden="1" outlineLevel="2">
      <c r="A63" s="17"/>
      <c r="C63" s="37" t="s">
        <v>50</v>
      </c>
      <c r="D63" s="27" t="s">
        <v>19</v>
      </c>
      <c r="E63" s="27"/>
      <c r="F63" s="27"/>
      <c r="I63">
        <v>25</v>
      </c>
      <c r="J63" s="23"/>
      <c r="K63" s="23"/>
      <c r="L63" s="26"/>
      <c r="M63" s="21"/>
      <c r="N63" s="21"/>
      <c r="O63" s="21"/>
      <c r="P63" s="21"/>
      <c r="Q63" s="21"/>
      <c r="R63" s="15"/>
      <c r="S63" s="21"/>
      <c r="T63" s="21"/>
      <c r="U63" s="22"/>
      <c r="V63" s="3"/>
      <c r="W63" s="3"/>
    </row>
    <row r="64" spans="1:23" ht="31" hidden="1" outlineLevel="2">
      <c r="A64" s="17"/>
      <c r="C64" s="37" t="s">
        <v>51</v>
      </c>
      <c r="D64" s="27" t="s">
        <v>19</v>
      </c>
      <c r="E64" s="16"/>
      <c r="F64" s="16"/>
      <c r="J64" s="23"/>
      <c r="K64" s="23"/>
      <c r="L64" s="26"/>
      <c r="M64" s="21"/>
      <c r="N64" s="21"/>
      <c r="O64" s="21"/>
      <c r="P64" s="21"/>
      <c r="Q64" s="21"/>
      <c r="R64" s="15"/>
      <c r="S64" s="21"/>
      <c r="T64" s="21"/>
      <c r="U64" s="22"/>
      <c r="V64" s="3"/>
      <c r="W64" s="3"/>
    </row>
    <row r="65" spans="1:23" ht="18" hidden="1" outlineLevel="2">
      <c r="A65" s="17"/>
      <c r="C65" s="37"/>
      <c r="D65" s="27"/>
      <c r="E65" s="16"/>
      <c r="F65" s="16"/>
      <c r="J65" s="23"/>
      <c r="K65" s="23"/>
      <c r="L65" s="26"/>
      <c r="M65" s="21"/>
      <c r="N65" s="21"/>
      <c r="O65" s="21"/>
      <c r="P65" s="21"/>
      <c r="Q65" s="21"/>
      <c r="R65" s="15"/>
      <c r="S65" s="21"/>
      <c r="T65" s="21"/>
      <c r="U65" s="22"/>
      <c r="V65" s="3"/>
      <c r="W65" s="3"/>
    </row>
    <row r="66" spans="1:23" ht="18" hidden="1" outlineLevel="2">
      <c r="A66" s="17"/>
      <c r="C66" s="41" t="s">
        <v>40</v>
      </c>
      <c r="D66" s="27" t="s">
        <v>19</v>
      </c>
      <c r="E66" s="27"/>
      <c r="F66" s="27"/>
      <c r="J66" s="23"/>
      <c r="K66" s="23"/>
      <c r="L66" s="26"/>
      <c r="M66" s="22"/>
      <c r="N66" s="22"/>
      <c r="O66" s="22"/>
      <c r="P66" s="22"/>
      <c r="Q66" s="22"/>
      <c r="R66" s="15"/>
      <c r="S66" s="22"/>
      <c r="T66" s="21"/>
      <c r="U66" s="22"/>
      <c r="V66" s="3"/>
      <c r="W66" s="3"/>
    </row>
    <row r="67" spans="1:23" ht="18" hidden="1" outlineLevel="2">
      <c r="A67" s="17"/>
      <c r="C67" s="41" t="s">
        <v>41</v>
      </c>
      <c r="D67" s="27" t="s">
        <v>19</v>
      </c>
      <c r="E67" s="27"/>
      <c r="F67" s="27"/>
      <c r="J67" s="23"/>
      <c r="K67" s="23"/>
      <c r="L67" s="26"/>
      <c r="M67" s="22"/>
      <c r="N67" s="22"/>
      <c r="O67" s="22"/>
      <c r="P67" s="22"/>
      <c r="Q67" s="22"/>
      <c r="R67" s="15"/>
      <c r="S67" s="22"/>
      <c r="T67" s="21"/>
      <c r="U67" s="22"/>
      <c r="V67" s="3"/>
      <c r="W67" s="3"/>
    </row>
    <row r="68" spans="1:23" ht="18" hidden="1" outlineLevel="2">
      <c r="A68" s="17"/>
      <c r="C68" s="37" t="s">
        <v>27</v>
      </c>
      <c r="D68" s="27" t="s">
        <v>19</v>
      </c>
      <c r="E68" s="16"/>
      <c r="F68" s="16"/>
      <c r="J68" s="23"/>
      <c r="K68" s="23"/>
      <c r="L68" s="28"/>
      <c r="M68" s="22"/>
      <c r="N68" s="22"/>
      <c r="O68" s="22"/>
      <c r="P68" s="22"/>
      <c r="Q68" s="22"/>
      <c r="R68" s="15"/>
      <c r="S68" s="22"/>
      <c r="T68" s="21"/>
      <c r="U68" s="22"/>
      <c r="V68" s="3"/>
      <c r="W68" s="3"/>
    </row>
    <row r="69" spans="1:23" ht="31" hidden="1" outlineLevel="2">
      <c r="A69" s="17"/>
      <c r="C69" s="37" t="s">
        <v>42</v>
      </c>
      <c r="D69" s="27" t="s">
        <v>19</v>
      </c>
      <c r="E69" s="16"/>
      <c r="F69" s="16"/>
      <c r="J69" s="23"/>
      <c r="K69" s="23"/>
      <c r="L69" s="28"/>
      <c r="M69" s="22"/>
      <c r="N69" s="22"/>
      <c r="O69" s="22"/>
      <c r="P69" s="22"/>
      <c r="Q69" s="22"/>
      <c r="R69" s="15"/>
      <c r="S69" s="22"/>
      <c r="T69" s="21"/>
      <c r="U69" s="22"/>
      <c r="V69" s="3"/>
      <c r="W69" s="3"/>
    </row>
    <row r="70" spans="1:23" ht="18" hidden="1" outlineLevel="2">
      <c r="A70" s="17"/>
      <c r="C70" s="39" t="s">
        <v>25</v>
      </c>
      <c r="D70" s="27" t="s">
        <v>19</v>
      </c>
      <c r="E70" s="27"/>
      <c r="F70" s="27"/>
      <c r="J70" s="23"/>
      <c r="K70" s="23"/>
      <c r="L70" s="26"/>
      <c r="M70" s="22"/>
      <c r="N70" s="22"/>
      <c r="O70" s="22"/>
      <c r="P70" s="22"/>
      <c r="Q70" s="22"/>
      <c r="R70" s="15"/>
      <c r="S70" s="22"/>
      <c r="T70" s="21"/>
      <c r="U70" s="22"/>
      <c r="V70" s="3"/>
      <c r="W70" s="3"/>
    </row>
    <row r="71" spans="1:23" ht="18" hidden="1" outlineLevel="2">
      <c r="A71" s="17"/>
      <c r="C71" s="37" t="s">
        <v>28</v>
      </c>
      <c r="D71" s="27" t="s">
        <v>19</v>
      </c>
      <c r="E71" s="16"/>
      <c r="F71" s="16"/>
      <c r="J71" s="23"/>
      <c r="K71" s="23"/>
      <c r="L71" s="26"/>
      <c r="M71" s="22"/>
      <c r="N71" s="22"/>
      <c r="O71" s="22"/>
      <c r="P71" s="22"/>
      <c r="Q71" s="22"/>
      <c r="R71" s="15"/>
      <c r="S71" s="22"/>
      <c r="T71" s="21"/>
      <c r="U71" s="22"/>
      <c r="V71" s="3"/>
      <c r="W71" s="3"/>
    </row>
    <row r="72" spans="1:23" ht="31" hidden="1" outlineLevel="2">
      <c r="A72" s="17"/>
      <c r="C72" s="37" t="s">
        <v>42</v>
      </c>
      <c r="D72" s="27" t="s">
        <v>19</v>
      </c>
      <c r="E72" s="16"/>
      <c r="F72" s="16"/>
      <c r="J72" s="23"/>
      <c r="K72" s="23"/>
      <c r="L72" s="26"/>
      <c r="M72" s="22"/>
      <c r="N72" s="22"/>
      <c r="O72" s="22"/>
      <c r="P72" s="22"/>
      <c r="Q72" s="22"/>
      <c r="R72" s="15"/>
      <c r="S72" s="22"/>
      <c r="T72" s="21"/>
      <c r="U72" s="22"/>
      <c r="V72" s="3"/>
      <c r="W72" s="3"/>
    </row>
    <row r="73" spans="1:23" ht="18" hidden="1" outlineLevel="2">
      <c r="A73" s="17"/>
      <c r="C73" s="39" t="s">
        <v>25</v>
      </c>
      <c r="D73" s="27" t="s">
        <v>19</v>
      </c>
      <c r="E73" s="27"/>
      <c r="F73" s="27"/>
      <c r="J73" s="23"/>
      <c r="K73" s="23"/>
      <c r="L73" s="26"/>
      <c r="M73" s="22"/>
      <c r="N73" s="22"/>
      <c r="O73" s="22"/>
      <c r="P73" s="22"/>
      <c r="Q73" s="22"/>
      <c r="R73" s="15"/>
      <c r="S73" s="22"/>
      <c r="T73" s="21"/>
      <c r="U73" s="22"/>
      <c r="V73" s="3"/>
      <c r="W73" s="3"/>
    </row>
    <row r="74" spans="1:23" ht="18" hidden="1" outlineLevel="2">
      <c r="A74" s="17"/>
      <c r="C74" s="39" t="s">
        <v>43</v>
      </c>
      <c r="D74" s="27" t="s">
        <v>19</v>
      </c>
      <c r="E74" s="16"/>
      <c r="F74" s="16"/>
      <c r="J74" s="23"/>
      <c r="K74" s="23"/>
      <c r="L74" s="28"/>
      <c r="M74" s="22"/>
      <c r="N74" s="22"/>
      <c r="O74" s="22"/>
      <c r="P74" s="22"/>
      <c r="Q74" s="22"/>
      <c r="R74" s="15"/>
      <c r="S74" s="22"/>
      <c r="T74" s="21"/>
      <c r="U74" s="22"/>
      <c r="V74" s="3"/>
      <c r="W74" s="3"/>
    </row>
    <row r="75" spans="1:23" ht="18" hidden="1" outlineLevel="2">
      <c r="A75" s="17"/>
      <c r="C75" s="38" t="s">
        <v>36</v>
      </c>
      <c r="D75" s="27" t="s">
        <v>19</v>
      </c>
      <c r="H75" s="23">
        <v>50</v>
      </c>
      <c r="I75">
        <v>50</v>
      </c>
      <c r="J75" s="23"/>
      <c r="K75" s="28"/>
      <c r="L75" s="22"/>
      <c r="M75" s="22"/>
      <c r="N75" s="22"/>
      <c r="O75" s="22"/>
      <c r="P75" s="22"/>
      <c r="Q75" s="15"/>
      <c r="R75" s="22"/>
      <c r="S75" s="21"/>
      <c r="T75" s="22"/>
      <c r="U75" s="3"/>
      <c r="V75" s="3"/>
    </row>
    <row r="76" spans="1:23" collapsed="1"/>
    <row r="78" spans="1:23" ht="31">
      <c r="B78" s="18" t="s">
        <v>53</v>
      </c>
      <c r="C78" s="40" t="s">
        <v>57</v>
      </c>
      <c r="D78" s="10" t="s">
        <v>18</v>
      </c>
      <c r="E78" s="19"/>
      <c r="F78" s="19"/>
      <c r="G78" s="20">
        <f>SUMIF($D80:$D96,"=FTE",G80:G96)</f>
        <v>0</v>
      </c>
      <c r="H78" s="20">
        <f ca="1">SUMIF($D80:$D96,"=FTE",H96:H96)</f>
        <v>0</v>
      </c>
      <c r="I78" s="20">
        <f ca="1">SUMIF($D80:$D96,"=FTE",I96:I96)</f>
        <v>0</v>
      </c>
      <c r="J78" s="20">
        <f>SUMIF($D80:$D96,"=FTE",J80:J97)</f>
        <v>3</v>
      </c>
      <c r="K78" s="20">
        <f>SUMIF($D80:$D96,"=FTE",K80:K97)</f>
        <v>3</v>
      </c>
      <c r="L78" s="20">
        <f>SUMIF($D80:$D96,"=FTE",L80:L97)</f>
        <v>3</v>
      </c>
      <c r="M78" s="20">
        <f>SUMIF($D80:$D96,"=FTE",M80:M97)</f>
        <v>3</v>
      </c>
      <c r="N78" s="20">
        <f>SUMIF($D80:$D96,"=FTE",N80:N97)</f>
        <v>2</v>
      </c>
      <c r="O78" s="20">
        <f>SUMIF($D80:$D96,"=FTE",O80:O97)</f>
        <v>2</v>
      </c>
      <c r="P78" s="20">
        <f>SUMIF($D80:$D96,"=FTE",P80:P97)</f>
        <v>1</v>
      </c>
      <c r="Q78" s="22"/>
      <c r="R78" s="15">
        <f ca="1">SUM(G78:P78)</f>
        <v>17</v>
      </c>
      <c r="S78" s="22"/>
      <c r="T78" s="21"/>
      <c r="U78" s="22"/>
      <c r="V78" s="3"/>
      <c r="W78" s="3"/>
    </row>
    <row r="79" spans="1:23" ht="18">
      <c r="A79" s="17"/>
      <c r="B79" s="24" t="s">
        <v>58</v>
      </c>
      <c r="C79" s="37"/>
      <c r="D79" s="16" t="s">
        <v>19</v>
      </c>
      <c r="E79" s="16"/>
      <c r="F79" s="16"/>
      <c r="G79" s="20">
        <f>SUMIF($D83:$D95,"=Materials",G83:G96)</f>
        <v>0</v>
      </c>
      <c r="H79" s="20">
        <f ca="1">SUMIF($D83:$D96,"=Materials",H96:H96)</f>
        <v>0</v>
      </c>
      <c r="I79" s="20">
        <f ca="1">SUMIF($D83:$D96,"=Materials",I96:I96)</f>
        <v>0.5</v>
      </c>
      <c r="J79" s="31">
        <f>SUMIF($D80:$D96,"=Materials",J80:J96)</f>
        <v>2890</v>
      </c>
      <c r="K79" s="31">
        <f>SUMIF($D80:$D96,"=Materials",K80:K96)</f>
        <v>2320</v>
      </c>
      <c r="L79" s="31">
        <f>SUMIF($D80:$D96,"=Materials",L80:L96)</f>
        <v>2345</v>
      </c>
      <c r="M79" s="31">
        <f>SUMIF($D80:$D96,"=Materials",M80:M96)</f>
        <v>2345</v>
      </c>
      <c r="N79" s="31">
        <f>SUMIF($D80:$D96,"=Materials",N80:N96)</f>
        <v>50</v>
      </c>
      <c r="O79" s="31">
        <f>SUMIF($D80:$D96,"=Materials",O80:O96)</f>
        <v>0</v>
      </c>
      <c r="P79" s="31">
        <f>SUMIF($D80:$D96,"=Materials",P80:P96)</f>
        <v>0</v>
      </c>
      <c r="Q79" s="22"/>
      <c r="R79" s="15">
        <f ca="1">SUM(G79:P79)</f>
        <v>9950.5</v>
      </c>
      <c r="S79" s="22"/>
      <c r="T79" s="21"/>
      <c r="U79" s="22"/>
      <c r="V79" s="3"/>
      <c r="W79" s="3"/>
    </row>
    <row r="80" spans="1:23" ht="30" hidden="1" outlineLevel="2">
      <c r="A80" s="17"/>
      <c r="B80" s="25"/>
      <c r="C80" s="37" t="s">
        <v>26</v>
      </c>
      <c r="D80" s="16" t="s">
        <v>20</v>
      </c>
      <c r="E80" s="16"/>
      <c r="F80" s="16"/>
      <c r="G80" s="32"/>
      <c r="H80" s="23"/>
      <c r="I80" s="23"/>
      <c r="J80">
        <v>3</v>
      </c>
      <c r="K80">
        <v>3</v>
      </c>
      <c r="L80">
        <v>3</v>
      </c>
      <c r="M80">
        <v>3</v>
      </c>
      <c r="N80">
        <v>2</v>
      </c>
      <c r="O80">
        <v>2</v>
      </c>
      <c r="P80" s="22">
        <v>1</v>
      </c>
      <c r="Q80" s="22"/>
      <c r="R80" s="21"/>
      <c r="S80" s="22"/>
      <c r="T80" s="3"/>
      <c r="U80" s="3"/>
    </row>
    <row r="81" spans="1:21" hidden="1" outlineLevel="2">
      <c r="A81" s="17"/>
      <c r="B81" s="25"/>
      <c r="C81" s="37" t="s">
        <v>19</v>
      </c>
      <c r="D81" s="16" t="s">
        <v>19</v>
      </c>
      <c r="E81" s="16">
        <v>60</v>
      </c>
      <c r="F81" s="16"/>
      <c r="G81" s="32"/>
      <c r="H81" s="23"/>
      <c r="I81" s="23"/>
      <c r="J81">
        <f>60*35</f>
        <v>2100</v>
      </c>
      <c r="P81" s="22"/>
      <c r="Q81" s="22"/>
      <c r="R81" s="21"/>
      <c r="S81" s="22"/>
      <c r="T81" s="3"/>
      <c r="U81" s="3"/>
    </row>
    <row r="82" spans="1:21" ht="18" hidden="1" outlineLevel="2">
      <c r="A82" s="17"/>
      <c r="B82" s="25"/>
      <c r="C82" s="37" t="s">
        <v>25</v>
      </c>
      <c r="D82" s="16" t="s">
        <v>19</v>
      </c>
      <c r="E82" s="16">
        <v>100</v>
      </c>
      <c r="F82" s="16"/>
      <c r="G82" s="32"/>
      <c r="H82" s="23"/>
      <c r="I82" s="23"/>
      <c r="J82">
        <v>300</v>
      </c>
      <c r="K82">
        <v>900</v>
      </c>
      <c r="L82">
        <v>900</v>
      </c>
      <c r="M82">
        <v>900</v>
      </c>
      <c r="P82" s="33"/>
      <c r="Q82" s="22"/>
      <c r="R82" s="21"/>
      <c r="S82" s="22"/>
      <c r="T82" s="3"/>
      <c r="U82" s="3"/>
    </row>
    <row r="83" spans="1:21" ht="18" hidden="1" outlineLevel="2">
      <c r="A83" s="17"/>
      <c r="D83" s="16" t="s">
        <v>20</v>
      </c>
      <c r="E83" s="16"/>
      <c r="F83" s="16"/>
      <c r="G83" s="32"/>
      <c r="H83" s="23"/>
      <c r="I83" s="23"/>
      <c r="J83" s="28"/>
      <c r="K83" s="22"/>
      <c r="L83" s="22"/>
      <c r="M83" s="22"/>
      <c r="N83" s="22"/>
      <c r="O83" s="22"/>
      <c r="P83" s="33"/>
      <c r="Q83" s="22"/>
      <c r="R83" s="21"/>
      <c r="S83" s="22"/>
      <c r="T83" s="3"/>
      <c r="U83" s="3"/>
    </row>
    <row r="84" spans="1:21" ht="18" hidden="1" outlineLevel="2">
      <c r="A84" s="17"/>
      <c r="C84" s="37" t="s">
        <v>32</v>
      </c>
      <c r="D84" s="27" t="s">
        <v>19</v>
      </c>
      <c r="E84" s="27">
        <v>35</v>
      </c>
      <c r="F84" s="27"/>
      <c r="G84" s="32"/>
      <c r="H84" s="23"/>
      <c r="I84" s="23"/>
      <c r="J84" s="28">
        <v>105</v>
      </c>
      <c r="K84" s="22">
        <v>315</v>
      </c>
      <c r="L84" s="22">
        <v>315</v>
      </c>
      <c r="M84" s="22">
        <v>315</v>
      </c>
      <c r="N84" s="22"/>
      <c r="O84" s="22"/>
      <c r="P84" s="33"/>
      <c r="Q84" s="22"/>
      <c r="R84" s="21"/>
      <c r="S84" s="22"/>
      <c r="T84" s="3"/>
      <c r="U84" s="3"/>
    </row>
    <row r="85" spans="1:21" ht="18" hidden="1" outlineLevel="2">
      <c r="A85" s="17"/>
      <c r="C85" s="38" t="s">
        <v>66</v>
      </c>
      <c r="D85" s="16" t="s">
        <v>19</v>
      </c>
      <c r="E85" s="16">
        <v>5</v>
      </c>
      <c r="F85" s="16"/>
      <c r="G85" s="32"/>
      <c r="H85" s="23"/>
      <c r="I85" s="23"/>
      <c r="J85" s="28">
        <v>15</v>
      </c>
      <c r="K85" s="22">
        <v>45</v>
      </c>
      <c r="L85" s="22">
        <v>45</v>
      </c>
      <c r="M85" s="22">
        <v>45</v>
      </c>
      <c r="N85" s="22"/>
      <c r="O85" s="22"/>
      <c r="P85" s="33"/>
      <c r="Q85" s="22"/>
      <c r="R85" s="21"/>
      <c r="S85" s="22"/>
      <c r="T85" s="3"/>
      <c r="U85" s="3"/>
    </row>
    <row r="86" spans="1:21" ht="18" hidden="1" outlineLevel="2">
      <c r="A86" s="17"/>
      <c r="C86" s="37" t="s">
        <v>67</v>
      </c>
      <c r="D86" s="27" t="s">
        <v>19</v>
      </c>
      <c r="E86" s="27">
        <v>30</v>
      </c>
      <c r="F86" s="27"/>
      <c r="G86" s="32"/>
      <c r="H86" s="23"/>
      <c r="I86" s="23"/>
      <c r="J86" s="28">
        <v>90</v>
      </c>
      <c r="K86" s="22">
        <v>270</v>
      </c>
      <c r="L86" s="22">
        <v>270</v>
      </c>
      <c r="M86" s="22">
        <v>270</v>
      </c>
      <c r="N86" s="22"/>
      <c r="O86" s="22"/>
      <c r="P86" s="33"/>
      <c r="Q86" s="22"/>
      <c r="R86" s="22"/>
      <c r="S86" s="22"/>
      <c r="T86" s="3"/>
      <c r="U86" s="3"/>
    </row>
    <row r="87" spans="1:21" ht="18" hidden="1" outlineLevel="2">
      <c r="A87" s="17"/>
      <c r="C87" s="37" t="s">
        <v>27</v>
      </c>
      <c r="D87" s="16" t="s">
        <v>20</v>
      </c>
      <c r="F87" s="16"/>
      <c r="G87" s="32"/>
      <c r="H87" s="23"/>
      <c r="I87" s="23"/>
      <c r="J87" s="28"/>
      <c r="K87" s="22"/>
      <c r="L87" s="22"/>
      <c r="M87" s="22"/>
      <c r="N87" s="22"/>
      <c r="O87" s="22"/>
      <c r="P87" s="33"/>
      <c r="Q87" s="22"/>
      <c r="R87" s="22"/>
      <c r="S87" s="22"/>
      <c r="T87" s="3"/>
      <c r="U87" s="3"/>
    </row>
    <row r="88" spans="1:21" ht="18" hidden="1" outlineLevel="2">
      <c r="A88" s="17"/>
      <c r="C88" s="39"/>
      <c r="D88" s="27" t="s">
        <v>19</v>
      </c>
      <c r="E88" s="16">
        <v>50</v>
      </c>
      <c r="F88" s="27"/>
      <c r="G88" s="32"/>
      <c r="H88" s="23"/>
      <c r="I88" s="23"/>
      <c r="J88" s="28">
        <v>150</v>
      </c>
      <c r="K88" s="22">
        <v>450</v>
      </c>
      <c r="L88" s="22">
        <v>450</v>
      </c>
      <c r="M88" s="22">
        <v>450</v>
      </c>
      <c r="N88" s="22"/>
      <c r="O88" s="22"/>
      <c r="P88" s="33"/>
      <c r="Q88" s="22"/>
      <c r="R88" s="22"/>
      <c r="S88" s="22"/>
      <c r="T88" s="3"/>
      <c r="U88" s="3"/>
    </row>
    <row r="89" spans="1:21" ht="18" hidden="1" outlineLevel="2">
      <c r="A89" s="17"/>
      <c r="C89" s="37" t="s">
        <v>28</v>
      </c>
      <c r="D89" s="16" t="s">
        <v>20</v>
      </c>
      <c r="E89" s="16"/>
      <c r="F89" s="16"/>
      <c r="G89" s="32"/>
      <c r="H89" s="23"/>
      <c r="I89" s="23"/>
      <c r="J89" s="28"/>
      <c r="K89" s="22"/>
      <c r="L89" s="22"/>
      <c r="M89" s="22"/>
      <c r="N89" s="22"/>
      <c r="O89" s="22"/>
      <c r="P89" s="33"/>
      <c r="Q89" s="22"/>
      <c r="R89" s="22"/>
      <c r="S89" s="22"/>
      <c r="T89" s="3"/>
      <c r="U89" s="3"/>
    </row>
    <row r="90" spans="1:21" ht="18" hidden="1" outlineLevel="2">
      <c r="A90" s="17"/>
      <c r="C90" s="39"/>
      <c r="D90" s="27" t="s">
        <v>19</v>
      </c>
      <c r="E90" s="27">
        <v>35</v>
      </c>
      <c r="F90" s="27"/>
      <c r="G90" s="32"/>
      <c r="H90" s="23"/>
      <c r="I90" s="23"/>
      <c r="J90" s="28">
        <v>105</v>
      </c>
      <c r="K90" s="22">
        <v>315</v>
      </c>
      <c r="L90" s="22">
        <v>315</v>
      </c>
      <c r="M90" s="22">
        <v>315</v>
      </c>
      <c r="N90" s="22"/>
      <c r="O90" s="22"/>
      <c r="P90" s="33"/>
      <c r="Q90" s="22"/>
      <c r="R90" s="22"/>
      <c r="S90" s="22"/>
      <c r="T90" s="3"/>
      <c r="U90" s="3"/>
    </row>
    <row r="91" spans="1:21" ht="18" hidden="1" outlineLevel="2">
      <c r="A91" s="17"/>
      <c r="C91" s="39" t="s">
        <v>29</v>
      </c>
      <c r="D91" s="16" t="s">
        <v>20</v>
      </c>
      <c r="E91" s="16"/>
      <c r="F91" s="16"/>
      <c r="G91" s="32"/>
      <c r="H91" s="23"/>
      <c r="I91" s="23"/>
      <c r="J91" s="28"/>
      <c r="K91" s="22"/>
      <c r="L91" s="22"/>
      <c r="M91" s="22"/>
      <c r="N91" s="22"/>
      <c r="O91" s="22"/>
      <c r="P91" s="33"/>
      <c r="Q91" s="22"/>
      <c r="R91" s="22"/>
      <c r="S91" s="22"/>
      <c r="T91" s="3"/>
      <c r="U91" s="3"/>
    </row>
    <row r="92" spans="1:21" ht="18" hidden="1" outlineLevel="2">
      <c r="A92" s="17"/>
      <c r="D92" s="27" t="s">
        <v>19</v>
      </c>
      <c r="E92" s="27"/>
      <c r="F92" s="27"/>
      <c r="G92" s="32"/>
      <c r="H92" s="23"/>
      <c r="I92" s="23"/>
      <c r="J92" s="28"/>
      <c r="K92" s="22"/>
      <c r="L92" s="22"/>
      <c r="M92" s="22"/>
      <c r="N92" s="22"/>
      <c r="O92" s="22"/>
      <c r="P92" s="33"/>
      <c r="Q92" s="22"/>
      <c r="R92" s="22"/>
      <c r="S92" s="22"/>
      <c r="T92" s="3"/>
      <c r="U92" s="3"/>
    </row>
    <row r="93" spans="1:21" ht="18" hidden="1" outlineLevel="2">
      <c r="A93" s="17"/>
      <c r="C93" s="37" t="s">
        <v>30</v>
      </c>
      <c r="D93" s="16" t="s">
        <v>20</v>
      </c>
      <c r="E93" s="16" t="s">
        <v>59</v>
      </c>
      <c r="F93" s="16"/>
      <c r="G93" s="32"/>
      <c r="H93" s="23"/>
      <c r="I93" s="23"/>
      <c r="J93" s="23"/>
      <c r="K93" s="23"/>
      <c r="L93" s="22"/>
      <c r="M93" s="22"/>
      <c r="N93" s="22"/>
      <c r="O93" s="22"/>
      <c r="P93" s="33"/>
      <c r="Q93" s="22"/>
      <c r="R93" s="21"/>
      <c r="S93" s="22"/>
      <c r="T93" s="3"/>
      <c r="U93" s="3"/>
    </row>
    <row r="94" spans="1:21" ht="18" hidden="1" outlineLevel="2">
      <c r="A94" s="17"/>
      <c r="C94" s="37"/>
      <c r="D94" s="27" t="s">
        <v>19</v>
      </c>
      <c r="E94" s="27"/>
      <c r="F94" s="27"/>
      <c r="G94" s="32"/>
      <c r="H94" s="23"/>
      <c r="I94" s="23"/>
      <c r="J94" s="23"/>
      <c r="K94" s="23"/>
      <c r="L94" s="22"/>
      <c r="M94" s="22"/>
      <c r="N94" s="22"/>
      <c r="O94" s="22"/>
      <c r="P94" s="33"/>
      <c r="Q94" s="22"/>
      <c r="R94" s="21"/>
      <c r="S94" s="22"/>
      <c r="T94" s="3"/>
      <c r="U94" s="3"/>
    </row>
    <row r="95" spans="1:21" ht="18" hidden="1" outlineLevel="2">
      <c r="A95" s="17"/>
      <c r="B95" s="25"/>
      <c r="C95" s="38" t="s">
        <v>68</v>
      </c>
      <c r="D95" s="27" t="s">
        <v>19</v>
      </c>
      <c r="G95" s="32"/>
      <c r="H95" s="23"/>
      <c r="I95" s="23"/>
      <c r="J95" s="28">
        <v>25</v>
      </c>
      <c r="K95" s="22">
        <v>25</v>
      </c>
      <c r="L95" s="22">
        <v>50</v>
      </c>
      <c r="M95" s="22">
        <v>50</v>
      </c>
      <c r="N95" s="22">
        <v>50</v>
      </c>
      <c r="O95" s="22"/>
      <c r="P95" s="33"/>
      <c r="Q95" s="22"/>
      <c r="R95" s="22"/>
      <c r="S95" s="22"/>
      <c r="T95" s="3"/>
      <c r="U95" s="3"/>
    </row>
    <row r="96" spans="1:21" collapsed="1"/>
    <row r="98" spans="1:23" ht="31">
      <c r="B98" s="18" t="s">
        <v>55</v>
      </c>
      <c r="C98" s="40" t="s">
        <v>21</v>
      </c>
      <c r="D98" s="10" t="s">
        <v>18</v>
      </c>
      <c r="E98" s="19"/>
      <c r="F98" s="19"/>
      <c r="G98" s="20">
        <f>SUMIF($D100:$D104,"=FTE",G100:G104)</f>
        <v>0</v>
      </c>
      <c r="H98" s="20">
        <f ca="1">SUMIF($D100:$D104,"=FTE",H104:H104)</f>
        <v>0</v>
      </c>
      <c r="I98" s="20">
        <f ca="1">SUMIF($D100:$D104,"=FTE",I104:I104)</f>
        <v>0</v>
      </c>
      <c r="J98" s="20">
        <v>3</v>
      </c>
      <c r="K98" s="20">
        <v>3</v>
      </c>
      <c r="L98" s="20">
        <f>SUMIF($D100:$D104,"=FTE",L100:L105)</f>
        <v>3</v>
      </c>
      <c r="M98" s="20">
        <f>SUMIF($D100:$D104,"=FTE",M100:M105)</f>
        <v>3</v>
      </c>
      <c r="N98" s="20">
        <v>2</v>
      </c>
      <c r="O98" s="20">
        <v>1</v>
      </c>
      <c r="P98" s="20">
        <f>SUMIF($D100:$D104,"=FTE",P100:P105)</f>
        <v>1</v>
      </c>
      <c r="Q98" s="22"/>
      <c r="R98" s="15">
        <f ca="1">SUM(G98:P98)</f>
        <v>16</v>
      </c>
      <c r="S98" s="22"/>
      <c r="T98" s="21"/>
      <c r="U98" s="22"/>
      <c r="V98" s="3"/>
      <c r="W98" s="3"/>
    </row>
    <row r="99" spans="1:23" ht="18">
      <c r="A99" s="17"/>
      <c r="B99" s="24" t="s">
        <v>56</v>
      </c>
      <c r="C99" s="37"/>
      <c r="D99" s="16" t="s">
        <v>19</v>
      </c>
      <c r="E99" s="16"/>
      <c r="F99" s="16"/>
      <c r="G99" s="20">
        <f>SUMIF($D102:$D103,"=Materials",G102:G104)</f>
        <v>0</v>
      </c>
      <c r="H99" s="20">
        <f ca="1">SUMIF($D102:$D104,"=Materials",H104:H104)</f>
        <v>0</v>
      </c>
      <c r="I99" s="20">
        <f ca="1">SUMIF($D102:$D104,"=Materials",I104:I104)</f>
        <v>0</v>
      </c>
      <c r="J99" s="31">
        <f>SUMIF($D100:$D104,"=Materials",J100:J104)</f>
        <v>0.2</v>
      </c>
      <c r="K99" s="31">
        <f>SUMIF($D100:$D104,"=Materials",K100:K104)</f>
        <v>800.2</v>
      </c>
      <c r="L99" s="31">
        <f>SUMIF($D100:$D104,"=Materials",L100:L104)</f>
        <v>1200.2</v>
      </c>
      <c r="M99" s="31">
        <f>SUMIF($D100:$D104,"=Materials",M100:M104)</f>
        <v>1200.2</v>
      </c>
      <c r="N99" s="31">
        <f>SUMIF($D100:$D104,"=Materials",N100:N104)</f>
        <v>800.2</v>
      </c>
      <c r="O99" s="31">
        <f>SUMIF($D100:$D104,"=Materials",O100:O104)</f>
        <v>0.2</v>
      </c>
      <c r="P99" s="31">
        <f>SUMIF($D100:$D104,"=Materials",P100:P104)</f>
        <v>0.2</v>
      </c>
      <c r="Q99" s="22"/>
      <c r="R99" s="15">
        <f ca="1">SUM(G99:P99)</f>
        <v>4001.3999999999996</v>
      </c>
      <c r="S99" s="22"/>
      <c r="T99" s="21"/>
      <c r="U99" s="22"/>
      <c r="V99" s="3"/>
      <c r="W99" s="3"/>
    </row>
    <row r="100" spans="1:23" ht="30" hidden="1" outlineLevel="2">
      <c r="A100" s="17"/>
      <c r="B100" s="25"/>
      <c r="C100" s="37" t="s">
        <v>26</v>
      </c>
      <c r="D100" s="16" t="s">
        <v>20</v>
      </c>
      <c r="E100" s="16"/>
      <c r="F100" s="16"/>
      <c r="H100" s="23"/>
      <c r="I100" s="23"/>
      <c r="J100" s="28">
        <v>1.5</v>
      </c>
      <c r="K100" s="22">
        <v>1.5</v>
      </c>
      <c r="L100" s="22">
        <v>3</v>
      </c>
      <c r="M100" s="22">
        <v>3</v>
      </c>
      <c r="N100" s="22">
        <v>3</v>
      </c>
      <c r="O100" s="22">
        <v>1.5</v>
      </c>
      <c r="P100" s="21">
        <v>1</v>
      </c>
      <c r="Q100" s="22"/>
      <c r="R100" s="21"/>
      <c r="S100" s="22"/>
      <c r="T100" s="3"/>
      <c r="U100" s="3"/>
    </row>
    <row r="101" spans="1:23" ht="18" hidden="1" outlineLevel="2">
      <c r="A101" s="17"/>
      <c r="B101" s="25"/>
      <c r="C101" s="37" t="s">
        <v>25</v>
      </c>
      <c r="D101" s="16" t="s">
        <v>19</v>
      </c>
      <c r="E101" s="16"/>
      <c r="F101" s="16"/>
      <c r="H101" s="23"/>
      <c r="I101" s="23"/>
      <c r="J101" s="28"/>
      <c r="K101" s="22">
        <v>800</v>
      </c>
      <c r="L101" s="22">
        <v>1200</v>
      </c>
      <c r="M101" s="22">
        <v>1200</v>
      </c>
      <c r="N101" s="22">
        <v>800</v>
      </c>
      <c r="O101" s="22"/>
      <c r="P101" s="15"/>
      <c r="Q101" s="22"/>
      <c r="R101" s="21"/>
      <c r="S101" s="22"/>
      <c r="T101" s="3"/>
      <c r="U101" s="3"/>
    </row>
    <row r="102" spans="1:23" ht="18" hidden="1" outlineLevel="2">
      <c r="A102" s="17"/>
      <c r="D102" s="16" t="s">
        <v>20</v>
      </c>
      <c r="E102" s="16"/>
      <c r="F102" s="16"/>
      <c r="H102" s="23"/>
      <c r="I102" s="23"/>
      <c r="J102" s="26"/>
      <c r="K102" s="21"/>
      <c r="L102" s="21"/>
      <c r="M102" s="21"/>
      <c r="N102" s="21"/>
      <c r="O102" s="21"/>
      <c r="P102" s="15"/>
      <c r="Q102" s="22"/>
      <c r="R102" s="21"/>
      <c r="S102" s="22"/>
      <c r="T102" s="3"/>
      <c r="U102" s="3"/>
    </row>
    <row r="103" spans="1:23" hidden="1" outlineLevel="2">
      <c r="A103" s="17"/>
      <c r="B103" s="25"/>
      <c r="C103" s="38" t="s">
        <v>36</v>
      </c>
      <c r="D103" s="27" t="s">
        <v>19</v>
      </c>
      <c r="H103" s="23"/>
      <c r="I103" s="23"/>
      <c r="J103" s="23">
        <v>0.2</v>
      </c>
      <c r="K103" s="23">
        <v>0.2</v>
      </c>
      <c r="L103" s="23">
        <v>0.2</v>
      </c>
      <c r="M103" s="23">
        <v>0.2</v>
      </c>
      <c r="N103" s="23">
        <v>0.2</v>
      </c>
      <c r="O103" s="23">
        <v>0.2</v>
      </c>
      <c r="P103" s="23">
        <v>0.2</v>
      </c>
      <c r="Q103" s="22"/>
      <c r="R103" s="22"/>
      <c r="S103" s="22"/>
      <c r="T103" s="3"/>
      <c r="U103" s="3"/>
    </row>
    <row r="104" spans="1:23" collapsed="1"/>
    <row r="106" spans="1:23" ht="18">
      <c r="B106" s="18" t="s">
        <v>62</v>
      </c>
      <c r="C106" s="40" t="s">
        <v>63</v>
      </c>
      <c r="D106" s="10" t="s">
        <v>18</v>
      </c>
      <c r="E106" s="19"/>
      <c r="F106" s="19"/>
      <c r="G106" s="20">
        <f>SUMIF($D108:$D112,"=FTE",G108:G112)</f>
        <v>0</v>
      </c>
      <c r="H106" s="20">
        <f ca="1">SUMIF($D108:$D112,"=FTE",H112:H112)</f>
        <v>0</v>
      </c>
      <c r="I106" s="20">
        <f ca="1">SUMIF($D108:$D112,"=FTE",I112:I112)</f>
        <v>0</v>
      </c>
      <c r="J106" s="20">
        <f>SUMIF($D108:$D112,"=FTE",J108:J113)</f>
        <v>1</v>
      </c>
      <c r="K106" s="20">
        <f>SUMIF($D108:$D112,"=FTE",K108:K113)</f>
        <v>1</v>
      </c>
      <c r="L106" s="20">
        <f>SUMIF($D108:$D112,"=FTE",L108:L113)</f>
        <v>0.25</v>
      </c>
      <c r="M106" s="20">
        <f>SUMIF($D108:$D112,"=FTE",M108:M113)</f>
        <v>0.25</v>
      </c>
      <c r="N106" s="20">
        <f>SUMIF($D108:$D112,"=FTE",N108:N113)</f>
        <v>0.5</v>
      </c>
      <c r="O106" s="20">
        <f>SUMIF($D108:$D112,"=FTE",O108:O113)</f>
        <v>0.5</v>
      </c>
      <c r="P106" s="20">
        <f>SUMIF($D108:$D112,"=FTE",P108:P113)</f>
        <v>0.5</v>
      </c>
      <c r="Q106" s="22"/>
      <c r="R106" s="15">
        <f ca="1">SUM(G106:P106)</f>
        <v>4</v>
      </c>
      <c r="S106" s="22"/>
      <c r="T106" s="21"/>
      <c r="U106" s="22"/>
      <c r="V106" s="3"/>
      <c r="W106" s="3"/>
    </row>
    <row r="107" spans="1:23" ht="18">
      <c r="A107" s="17"/>
      <c r="B107" s="24"/>
      <c r="C107" s="37"/>
      <c r="D107" s="16" t="s">
        <v>19</v>
      </c>
      <c r="E107" s="16"/>
      <c r="F107" s="16"/>
      <c r="G107" s="20">
        <f>SUMIF($D110:$D111,"=Materials",G110:G112)</f>
        <v>0</v>
      </c>
      <c r="H107" s="20">
        <f ca="1">SUMIF($D110:$D112,"=Materials",H112:H112)</f>
        <v>0</v>
      </c>
      <c r="I107" s="20">
        <f ca="1">SUMIF($D110:$D112,"=Materials",I112:I112)</f>
        <v>0</v>
      </c>
      <c r="J107" s="31">
        <f>SUMIF($D108:$D112,"=Materials",J108:J112)</f>
        <v>100.2</v>
      </c>
      <c r="K107" s="31">
        <f>SUMIF($D108:$D112,"=Materials",K108:K112)</f>
        <v>0.2</v>
      </c>
      <c r="L107" s="31">
        <f>SUMIF($D108:$D112,"=Materials",L108:L112)</f>
        <v>0.2</v>
      </c>
      <c r="M107" s="31">
        <f>SUMIF($D108:$D112,"=Materials",M108:M112)</f>
        <v>0.2</v>
      </c>
      <c r="N107" s="31">
        <f>SUMIF($D108:$D112,"=Materials",N108:N112)</f>
        <v>100.2</v>
      </c>
      <c r="O107" s="31">
        <f>SUMIF($D108:$D112,"=Materials",O108:O112)</f>
        <v>100.2</v>
      </c>
      <c r="P107" s="31">
        <f>SUMIF($D108:$D112,"=Materials",P108:P112)</f>
        <v>50.2</v>
      </c>
      <c r="Q107" s="22"/>
      <c r="R107" s="15">
        <f ca="1">SUM(G107:P107)</f>
        <v>351.4</v>
      </c>
      <c r="S107" s="22"/>
      <c r="T107" s="21"/>
      <c r="U107" s="22"/>
      <c r="V107" s="3"/>
      <c r="W107" s="3"/>
    </row>
    <row r="108" spans="1:23" ht="30" hidden="1" outlineLevel="2">
      <c r="A108" s="17"/>
      <c r="B108" s="25"/>
      <c r="C108" s="37" t="s">
        <v>64</v>
      </c>
      <c r="D108" s="16" t="s">
        <v>20</v>
      </c>
      <c r="E108" s="16"/>
      <c r="F108" s="16"/>
      <c r="H108" s="23"/>
      <c r="I108" s="23">
        <v>0.5</v>
      </c>
      <c r="J108" s="28">
        <v>1</v>
      </c>
      <c r="K108" s="23">
        <v>1</v>
      </c>
      <c r="L108" s="28">
        <v>0.25</v>
      </c>
      <c r="M108" s="23">
        <v>0.25</v>
      </c>
      <c r="N108" s="22">
        <v>0.5</v>
      </c>
      <c r="O108" s="22">
        <v>0.5</v>
      </c>
      <c r="P108" s="21">
        <v>0.5</v>
      </c>
      <c r="Q108" s="22"/>
      <c r="R108" s="21"/>
      <c r="S108" s="22"/>
      <c r="T108" s="3"/>
      <c r="U108" s="3"/>
    </row>
    <row r="109" spans="1:23" hidden="1" outlineLevel="2">
      <c r="A109" s="17"/>
      <c r="B109" s="25"/>
      <c r="C109" s="37" t="s">
        <v>25</v>
      </c>
      <c r="D109" s="16" t="s">
        <v>19</v>
      </c>
      <c r="E109" s="16"/>
      <c r="F109" s="16"/>
      <c r="H109" s="23"/>
      <c r="I109" s="23"/>
      <c r="J109" s="28">
        <v>100</v>
      </c>
      <c r="K109" s="22">
        <v>0</v>
      </c>
      <c r="L109" s="22">
        <v>0</v>
      </c>
      <c r="M109" s="22">
        <v>0</v>
      </c>
      <c r="N109" s="22">
        <v>100</v>
      </c>
      <c r="O109" s="22">
        <v>100</v>
      </c>
      <c r="P109" s="16">
        <v>50</v>
      </c>
      <c r="Q109" s="22"/>
      <c r="R109" s="21"/>
      <c r="S109" s="22"/>
      <c r="T109" s="3"/>
      <c r="U109" s="3"/>
    </row>
    <row r="110" spans="1:23" ht="18" hidden="1" outlineLevel="2">
      <c r="A110" s="17"/>
      <c r="D110" s="16"/>
      <c r="E110" s="16"/>
      <c r="F110" s="16"/>
      <c r="H110" s="23"/>
      <c r="I110" s="23"/>
      <c r="J110" s="26"/>
      <c r="K110" s="21"/>
      <c r="L110" s="21"/>
      <c r="M110" s="21"/>
      <c r="N110" s="21"/>
      <c r="O110" s="21"/>
      <c r="P110" s="15"/>
      <c r="Q110" s="22"/>
      <c r="R110" s="21"/>
      <c r="S110" s="22"/>
      <c r="T110" s="3"/>
      <c r="U110" s="3"/>
    </row>
    <row r="111" spans="1:23" hidden="1" outlineLevel="2">
      <c r="A111" s="17"/>
      <c r="B111" s="25"/>
      <c r="C111" s="38" t="s">
        <v>36</v>
      </c>
      <c r="D111" s="27" t="s">
        <v>19</v>
      </c>
      <c r="H111" s="23"/>
      <c r="I111" s="23"/>
      <c r="J111" s="23">
        <v>0.2</v>
      </c>
      <c r="K111" s="23">
        <v>0.2</v>
      </c>
      <c r="L111" s="23">
        <v>0.2</v>
      </c>
      <c r="M111" s="23">
        <v>0.2</v>
      </c>
      <c r="N111" s="23">
        <v>0.2</v>
      </c>
      <c r="O111" s="23">
        <v>0.2</v>
      </c>
      <c r="P111" s="23">
        <v>0.2</v>
      </c>
      <c r="Q111" s="22"/>
      <c r="R111" s="22"/>
      <c r="S111" s="22"/>
      <c r="T111" s="3"/>
      <c r="U111" s="3"/>
    </row>
    <row r="112" spans="1:23" collapsed="1"/>
    <row r="114" spans="1:23" ht="18">
      <c r="B114" s="18" t="s">
        <v>69</v>
      </c>
      <c r="C114" s="40" t="s">
        <v>70</v>
      </c>
      <c r="D114" s="10" t="s">
        <v>18</v>
      </c>
      <c r="E114" s="19"/>
      <c r="F114" s="19"/>
      <c r="G114" s="20">
        <f>SUMIF($D116:$D121,"=FTE",G116:G121)</f>
        <v>0.6</v>
      </c>
      <c r="H114" s="20">
        <f t="shared" ref="H114:P114" si="9">SUMIF($D116:$D121,"=FTE",H116:H121)</f>
        <v>0.75</v>
      </c>
      <c r="I114" s="20">
        <f t="shared" si="9"/>
        <v>1</v>
      </c>
      <c r="J114" s="20">
        <f t="shared" si="9"/>
        <v>1.5</v>
      </c>
      <c r="K114" s="20">
        <f t="shared" si="9"/>
        <v>1.25</v>
      </c>
      <c r="L114" s="20">
        <f t="shared" si="9"/>
        <v>1.25</v>
      </c>
      <c r="M114" s="20">
        <f t="shared" si="9"/>
        <v>1</v>
      </c>
      <c r="N114" s="20">
        <f t="shared" si="9"/>
        <v>1</v>
      </c>
      <c r="O114" s="20">
        <f t="shared" si="9"/>
        <v>4</v>
      </c>
      <c r="P114" s="20">
        <f t="shared" si="9"/>
        <v>3</v>
      </c>
      <c r="Q114" s="22"/>
      <c r="R114" s="15">
        <f>SUM(G114:P114)</f>
        <v>15.35</v>
      </c>
      <c r="S114" s="22"/>
      <c r="T114" s="21"/>
      <c r="U114" s="22"/>
      <c r="V114" s="3"/>
      <c r="W114" s="3"/>
    </row>
    <row r="115" spans="1:23" ht="18">
      <c r="A115" s="17"/>
      <c r="B115" s="24"/>
      <c r="C115" s="37"/>
      <c r="D115" s="16" t="s">
        <v>19</v>
      </c>
      <c r="E115" s="16"/>
      <c r="F115" s="16"/>
      <c r="G115" s="20">
        <f>SUMIF($D119:$D120,"=Materials",G119:G121)</f>
        <v>0.01</v>
      </c>
      <c r="H115" s="20">
        <f t="shared" ref="H115:P115" si="10">SUMIF($D119:$D120,"=Materials",H119:H121)</f>
        <v>0.01</v>
      </c>
      <c r="I115" s="20">
        <f t="shared" si="10"/>
        <v>1.4999999999999999E-2</v>
      </c>
      <c r="J115" s="20">
        <f t="shared" si="10"/>
        <v>0.03</v>
      </c>
      <c r="K115" s="20">
        <f t="shared" si="10"/>
        <v>0.03</v>
      </c>
      <c r="L115" s="20">
        <f t="shared" si="10"/>
        <v>0.03</v>
      </c>
      <c r="M115" s="20">
        <f t="shared" si="10"/>
        <v>0.03</v>
      </c>
      <c r="N115" s="20">
        <f t="shared" si="10"/>
        <v>0.03</v>
      </c>
      <c r="O115" s="20">
        <f t="shared" si="10"/>
        <v>0.03</v>
      </c>
      <c r="P115" s="20">
        <f t="shared" si="10"/>
        <v>0.03</v>
      </c>
      <c r="Q115" s="22"/>
      <c r="R115" s="15">
        <f>SUM(G115:P115)</f>
        <v>0.245</v>
      </c>
      <c r="S115" s="22"/>
      <c r="T115" s="21"/>
      <c r="U115" s="22"/>
      <c r="V115" s="3"/>
      <c r="W115" s="3"/>
    </row>
    <row r="116" spans="1:23" ht="30" hidden="1" outlineLevel="2">
      <c r="A116" s="17"/>
      <c r="B116" s="25"/>
      <c r="C116" s="37" t="s">
        <v>64</v>
      </c>
      <c r="D116" s="16" t="s">
        <v>20</v>
      </c>
      <c r="E116" s="16" t="s">
        <v>22</v>
      </c>
      <c r="F116" s="16"/>
      <c r="G116">
        <v>0.5</v>
      </c>
      <c r="H116" s="23">
        <v>0.5</v>
      </c>
      <c r="I116" s="23">
        <v>0.5</v>
      </c>
      <c r="J116" s="23">
        <v>0.5</v>
      </c>
      <c r="K116" s="23">
        <v>0.25</v>
      </c>
      <c r="L116" s="28">
        <v>0.25</v>
      </c>
      <c r="M116" s="23">
        <v>0</v>
      </c>
      <c r="N116" s="22">
        <v>0</v>
      </c>
      <c r="O116" s="22">
        <v>0</v>
      </c>
      <c r="P116" s="22">
        <v>0</v>
      </c>
      <c r="Q116" s="22"/>
      <c r="R116" s="21"/>
      <c r="S116" s="22"/>
      <c r="T116" s="3"/>
      <c r="U116" s="3"/>
    </row>
    <row r="117" spans="1:23" ht="30" hidden="1" outlineLevel="2">
      <c r="A117" s="17"/>
      <c r="B117" s="25"/>
      <c r="C117" s="37" t="s">
        <v>73</v>
      </c>
      <c r="D117" s="16" t="s">
        <v>20</v>
      </c>
      <c r="E117" s="16" t="s">
        <v>74</v>
      </c>
      <c r="F117" s="16"/>
      <c r="H117" s="23"/>
      <c r="I117" s="23"/>
      <c r="J117" s="23"/>
      <c r="K117" s="23"/>
      <c r="L117" s="28"/>
      <c r="M117" s="23"/>
      <c r="N117" s="22"/>
      <c r="O117" s="22">
        <v>3</v>
      </c>
      <c r="P117" s="22">
        <v>2</v>
      </c>
      <c r="Q117" s="22"/>
      <c r="R117" s="21"/>
      <c r="S117" s="22"/>
      <c r="T117" s="3"/>
      <c r="U117" s="3"/>
    </row>
    <row r="118" spans="1:23" hidden="1" outlineLevel="2">
      <c r="A118" s="17"/>
      <c r="B118" s="25"/>
      <c r="C118" s="37" t="s">
        <v>72</v>
      </c>
      <c r="D118" s="16" t="s">
        <v>20</v>
      </c>
      <c r="E118" s="16" t="s">
        <v>63</v>
      </c>
      <c r="F118" s="16"/>
      <c r="G118">
        <v>0.1</v>
      </c>
      <c r="H118" s="23">
        <v>0.25</v>
      </c>
      <c r="I118" s="23">
        <v>0.5</v>
      </c>
      <c r="J118" s="28">
        <v>1</v>
      </c>
      <c r="K118" s="22">
        <v>1</v>
      </c>
      <c r="L118" s="22">
        <v>1</v>
      </c>
      <c r="M118" s="22">
        <v>1</v>
      </c>
      <c r="N118" s="22">
        <v>1</v>
      </c>
      <c r="O118" s="22">
        <v>1</v>
      </c>
      <c r="P118" s="16">
        <v>1</v>
      </c>
      <c r="Q118" s="22"/>
      <c r="R118" s="21"/>
      <c r="S118" s="22"/>
      <c r="T118" s="3"/>
      <c r="U118" s="3"/>
    </row>
    <row r="119" spans="1:23" ht="18" hidden="1" outlineLevel="2">
      <c r="A119" s="17"/>
      <c r="D119" s="16"/>
      <c r="E119" s="16"/>
      <c r="F119" s="16"/>
      <c r="H119" s="23"/>
      <c r="I119" s="23"/>
      <c r="J119" s="26"/>
      <c r="K119" s="21"/>
      <c r="L119" s="21"/>
      <c r="M119" s="21"/>
      <c r="N119" s="21"/>
      <c r="O119" s="21"/>
      <c r="P119" s="33"/>
      <c r="Q119" s="22"/>
      <c r="R119" s="21"/>
      <c r="S119" s="22"/>
      <c r="T119" s="3"/>
      <c r="U119" s="3"/>
    </row>
    <row r="120" spans="1:23" hidden="1" outlineLevel="2">
      <c r="A120" s="17"/>
      <c r="B120" s="25"/>
      <c r="C120" s="38" t="s">
        <v>36</v>
      </c>
      <c r="D120" s="27" t="s">
        <v>19</v>
      </c>
      <c r="G120">
        <v>0.01</v>
      </c>
      <c r="H120" s="23">
        <v>0.01</v>
      </c>
      <c r="I120" s="23">
        <v>1.4999999999999999E-2</v>
      </c>
      <c r="J120" s="23">
        <v>0.03</v>
      </c>
      <c r="K120" s="23">
        <v>0.03</v>
      </c>
      <c r="L120" s="23">
        <v>0.03</v>
      </c>
      <c r="M120" s="23">
        <v>0.03</v>
      </c>
      <c r="N120" s="23">
        <v>0.03</v>
      </c>
      <c r="O120" s="23">
        <v>0.03</v>
      </c>
      <c r="P120" s="23">
        <v>0.03</v>
      </c>
      <c r="Q120" s="22"/>
      <c r="R120" s="22"/>
      <c r="S120" s="22"/>
      <c r="T120" s="3"/>
      <c r="U120" s="3"/>
    </row>
    <row r="121" spans="1:23" collapsed="1">
      <c r="P121" s="32"/>
    </row>
  </sheetData>
  <mergeCells count="1">
    <mergeCell ref="G2:I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 Ratti</dc:creator>
  <cp:lastModifiedBy>Alessandro Ratti</cp:lastModifiedBy>
  <dcterms:created xsi:type="dcterms:W3CDTF">2012-11-05T20:42:37Z</dcterms:created>
  <dcterms:modified xsi:type="dcterms:W3CDTF">2012-11-07T21:54:45Z</dcterms:modified>
</cp:coreProperties>
</file>