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Google Drive/Documents/Law Enforcement/New Bedford Police/Budget/"/>
    </mc:Choice>
  </mc:AlternateContent>
  <xr:revisionPtr revIDLastSave="0" documentId="13_ncr:1_{EAA1302F-F9AE-7547-9177-969FDC89E8CC}" xr6:coauthVersionLast="45" xr6:coauthVersionMax="45" xr10:uidLastSave="{00000000-0000-0000-0000-000000000000}"/>
  <bookViews>
    <workbookView xWindow="2920" yWindow="1780" windowWidth="29980" windowHeight="20020" xr2:uid="{5274D93F-53E1-4546-8B41-F1FC93A64956}"/>
  </bookViews>
  <sheets>
    <sheet name="Budget" sheetId="1" r:id="rId1"/>
    <sheet name="Details" sheetId="2" r:id="rId2"/>
    <sheet name="Employees" sheetId="3" r:id="rId3"/>
    <sheet name="PieChar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C23" i="1"/>
  <c r="B17" i="1"/>
  <c r="B10" i="1"/>
  <c r="B11" i="1"/>
  <c r="B12" i="1"/>
  <c r="B9" i="1"/>
  <c r="G22" i="1"/>
  <c r="F22" i="1"/>
  <c r="D3" i="2"/>
  <c r="B3" i="2" s="1"/>
  <c r="D4" i="2"/>
  <c r="B4" i="2" s="1"/>
  <c r="D5" i="2"/>
  <c r="B5" i="2" s="1"/>
  <c r="D2" i="2"/>
  <c r="B2" i="2" s="1"/>
  <c r="C6" i="2"/>
  <c r="C7" i="2" s="1"/>
  <c r="D7" i="2" s="1"/>
  <c r="G4" i="2"/>
  <c r="G5" i="2"/>
  <c r="G3" i="2"/>
  <c r="H2" i="2"/>
  <c r="B7" i="2" l="1"/>
  <c r="D6" i="2"/>
  <c r="B6" i="2" s="1"/>
  <c r="H6" i="2"/>
  <c r="G6" i="2" s="1"/>
  <c r="G7" i="2" s="1"/>
  <c r="B22" i="1"/>
  <c r="B23" i="1" s="1"/>
  <c r="D11" i="1" s="1"/>
  <c r="B6" i="1"/>
  <c r="C3" i="1" s="1"/>
  <c r="H7" i="2" l="1"/>
  <c r="C5" i="1"/>
  <c r="C9" i="1"/>
  <c r="C16" i="1"/>
  <c r="C21" i="1"/>
  <c r="C15" i="1"/>
  <c r="C14" i="1"/>
  <c r="C20" i="1"/>
  <c r="C13" i="1"/>
  <c r="C12" i="1"/>
  <c r="C19" i="1"/>
  <c r="C2" i="1"/>
  <c r="C11" i="1"/>
  <c r="C18" i="1"/>
  <c r="C10" i="1"/>
  <c r="C17" i="1"/>
  <c r="D10" i="1"/>
  <c r="D18" i="1"/>
  <c r="D16" i="1"/>
  <c r="D9" i="1"/>
  <c r="D15" i="1"/>
  <c r="D21" i="1"/>
  <c r="D14" i="1"/>
  <c r="D13" i="1"/>
  <c r="D12" i="1"/>
  <c r="D19" i="1"/>
  <c r="C4" i="1"/>
  <c r="D23" i="1" l="1"/>
</calcChain>
</file>

<file path=xl/sharedStrings.xml><?xml version="1.0" encoding="utf-8"?>
<sst xmlns="http://schemas.openxmlformats.org/spreadsheetml/2006/main" count="62" uniqueCount="42">
  <si>
    <t>State Aid</t>
  </si>
  <si>
    <t>Local Receipts</t>
  </si>
  <si>
    <t>Other Financing</t>
  </si>
  <si>
    <t>Real Estate &amp; Property</t>
  </si>
  <si>
    <t>General Government</t>
  </si>
  <si>
    <t>EMS</t>
  </si>
  <si>
    <t>Fire</t>
  </si>
  <si>
    <t>Police</t>
  </si>
  <si>
    <t>Highways &amp; Streets</t>
  </si>
  <si>
    <t>Inspection Services</t>
  </si>
  <si>
    <t>Human Services</t>
  </si>
  <si>
    <t>Culture &amp; Recreation</t>
  </si>
  <si>
    <t>Schools</t>
  </si>
  <si>
    <t>Debt Service</t>
  </si>
  <si>
    <t>Healthcare &amp; Life Insurance</t>
  </si>
  <si>
    <t>Refuse Management</t>
  </si>
  <si>
    <t>GNBVT</t>
  </si>
  <si>
    <t>New Bedford Public Schools</t>
  </si>
  <si>
    <t>Pensions</t>
  </si>
  <si>
    <t>State &amp; County Assessments</t>
  </si>
  <si>
    <t>Revenues</t>
  </si>
  <si>
    <t>Expenses</t>
  </si>
  <si>
    <t>Minus Schools &amp; State aid</t>
  </si>
  <si>
    <t>TOTAL</t>
  </si>
  <si>
    <t>Other/Admin</t>
  </si>
  <si>
    <t>Schools **</t>
  </si>
  <si>
    <t>** teachers are included in the line item for Schools while non-teaching staff is separate</t>
  </si>
  <si>
    <t>Budget</t>
  </si>
  <si>
    <t>Healthcare</t>
  </si>
  <si>
    <t>municipal employees, including:</t>
  </si>
  <si>
    <t>Zoo workers</t>
  </si>
  <si>
    <t>Water Department employees</t>
  </si>
  <si>
    <t>Wastewater workers</t>
  </si>
  <si>
    <t>City fleet mechanics</t>
  </si>
  <si>
    <t>Public Infrastructure workers</t>
  </si>
  <si>
    <t>School employees</t>
  </si>
  <si>
    <t>police officers</t>
  </si>
  <si>
    <t>firemen</t>
  </si>
  <si>
    <t>EMS technicians</t>
  </si>
  <si>
    <t>library workers</t>
  </si>
  <si>
    <t>Department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</si>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</sst>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0" fillId="0" borderId="0" xfId="0" applyNumberFormat="1"/>
    <xf numFmtId="0" fontId="0" fillId="0" borderId="0" xfId="0" applyNumberFormat="1"/>
    <xf numFmtId="10" fontId="2" fillId="0" borderId="0" xfId="0" applyNumberFormat="1" applyFont="1"/>
    <xf numFmtId="10" fontId="3" fillId="0" borderId="0" xfId="0" applyNumberFormat="1" applyFont="1" applyFill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PieChart!$B$1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727-694E-BC26-CE693462C84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68870537612241"/>
                      <c:h val="3.44281394667965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727-694E-BC26-CE693462C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PieChart!$A$2:$A$13</c:f>
              <c:strCache>
                <c:ptCount val="12"/>
                <c:pt idx="0">
                  <c:v>Culture &amp; Recreation</c:v>
                </c:pt>
                <c:pt idx="1">
                  <c:v>Debt Service</c:v>
                </c:pt>
                <c:pt idx="2">
                  <c:v>EMS</c:v>
                </c:pt>
                <c:pt idx="3">
                  <c:v>Fire</c:v>
                </c:pt>
                <c:pt idx="4">
                  <c:v>General Government</c:v>
                </c:pt>
                <c:pt idx="5">
                  <c:v>GNBVT</c:v>
                </c:pt>
                <c:pt idx="6">
                  <c:v>Highways &amp; Streets</c:v>
                </c:pt>
                <c:pt idx="7">
                  <c:v>Human Services</c:v>
                </c:pt>
                <c:pt idx="8">
                  <c:v>Inspection Services</c:v>
                </c:pt>
                <c:pt idx="9">
                  <c:v>Police</c:v>
                </c:pt>
                <c:pt idx="10">
                  <c:v>Refuse Management</c:v>
                </c:pt>
                <c:pt idx="11">
                  <c:v>State &amp; County Assessments</c:v>
                </c:pt>
              </c:strCache>
            </c:strRef>
          </c:cat>
          <c:val>
            <c:numRef>
              <c:f>PieChart!$B$2:$B$13</c:f>
              <c:numCache>
                <c:formatCode>#,##0</c:formatCode>
                <c:ptCount val="12"/>
                <c:pt idx="0">
                  <c:v>5031907</c:v>
                </c:pt>
                <c:pt idx="1">
                  <c:v>11771047</c:v>
                </c:pt>
                <c:pt idx="2">
                  <c:v>3882687</c:v>
                </c:pt>
                <c:pt idx="3">
                  <c:v>25606764</c:v>
                </c:pt>
                <c:pt idx="4">
                  <c:v>52920180</c:v>
                </c:pt>
                <c:pt idx="5">
                  <c:v>5877970</c:v>
                </c:pt>
                <c:pt idx="6">
                  <c:v>5728405</c:v>
                </c:pt>
                <c:pt idx="7">
                  <c:v>4948463</c:v>
                </c:pt>
                <c:pt idx="8">
                  <c:v>1046292</c:v>
                </c:pt>
                <c:pt idx="9">
                  <c:v>32657558</c:v>
                </c:pt>
                <c:pt idx="10">
                  <c:v>744680</c:v>
                </c:pt>
                <c:pt idx="11">
                  <c:v>22909092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7-694E-BC26-CE693462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334816</xdr:colOff>
      <xdr:row>1</xdr:row>
      <xdr:rowOff>30789</xdr:rowOff>
    </xdr:from>
    <xdr:to>
      <xdr:col>8</xdr:col>
      <xdr:colOff>438727</xdr:colOff>
      <xdr:row>26</xdr:row>
      <xdr:rowOff>7696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27F52-A176-1342-A800-9DB02C4B8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0910-1594-8749-8300-DA5A66F121DF}">
  <dimension ref="A1:G23"/>
  <sheetViews>
    <sheetView tabSelected="1" zoomScale="165" zoomScaleNormal="165" workbookViewId="0"/>
  </sheetViews>
  <sheetFormatPr baseColWidth="10" defaultRowHeight="16" x14ac:dyDescent="0.2"/>
  <cols>
    <col min="1" max="1" width="25.5" customWidth="1"/>
    <col min="2" max="2" width="18.1640625" style="1" customWidth="1"/>
    <col min="3" max="4" width="10.83203125" style="2"/>
    <col min="5" max="5" width="12.5" customWidth="1"/>
    <col min="6" max="7" width="11.1640625" style="1" bestFit="1" customWidth="1"/>
  </cols>
  <sheetData>
    <row r="1" spans="1:7" x14ac:dyDescent="0.2">
      <c r="A1" s="3" t="s">
        <v>20</v>
      </c>
    </row>
    <row r="2" spans="1:7" x14ac:dyDescent="0.2">
      <c r="A2" t="s">
        <v>0</v>
      </c>
      <c r="B2" s="1">
        <v>190962433</v>
      </c>
      <c r="C2" s="2">
        <f>B2/$B$6</f>
        <v>0.52476984040835672</v>
      </c>
    </row>
    <row r="3" spans="1:7" x14ac:dyDescent="0.2">
      <c r="A3" t="s">
        <v>1</v>
      </c>
      <c r="B3" s="1">
        <v>29274600</v>
      </c>
      <c r="C3" s="2">
        <f t="shared" ref="C3:C5" si="0">B3/$B$6</f>
        <v>8.0447378726152277E-2</v>
      </c>
    </row>
    <row r="4" spans="1:7" x14ac:dyDescent="0.2">
      <c r="A4" t="s">
        <v>3</v>
      </c>
      <c r="B4" s="1">
        <v>133564537</v>
      </c>
      <c r="C4" s="2">
        <f t="shared" si="0"/>
        <v>0.36703889694213343</v>
      </c>
    </row>
    <row r="5" spans="1:7" x14ac:dyDescent="0.2">
      <c r="A5" t="s">
        <v>2</v>
      </c>
      <c r="B5" s="1">
        <v>10095930</v>
      </c>
      <c r="C5" s="2">
        <f t="shared" si="0"/>
        <v>2.774388392335754E-2</v>
      </c>
      <c r="E5" t="s">
        <v>27</v>
      </c>
      <c r="F5" s="1" t="s">
        <v>18</v>
      </c>
      <c r="G5" s="1" t="s">
        <v>28</v>
      </c>
    </row>
    <row r="6" spans="1:7" x14ac:dyDescent="0.2">
      <c r="B6" s="1">
        <f>SUM(B2:B5)</f>
        <v>363897500</v>
      </c>
    </row>
    <row r="8" spans="1:7" x14ac:dyDescent="0.2">
      <c r="A8" s="3" t="s">
        <v>21</v>
      </c>
    </row>
    <row r="9" spans="1:7" x14ac:dyDescent="0.2">
      <c r="A9" t="s">
        <v>4</v>
      </c>
      <c r="B9" s="1">
        <f>SUM(E9:G9)</f>
        <v>52920180</v>
      </c>
      <c r="C9" s="2">
        <f>B9/$B$22</f>
        <v>0.14542606091000901</v>
      </c>
      <c r="D9" s="2">
        <f>B9/$B$23</f>
        <v>0.31641916607510179</v>
      </c>
      <c r="E9" s="1">
        <v>28712543</v>
      </c>
      <c r="F9" s="1">
        <v>11231781</v>
      </c>
      <c r="G9" s="1">
        <v>12975856</v>
      </c>
    </row>
    <row r="10" spans="1:7" x14ac:dyDescent="0.2">
      <c r="A10" t="s">
        <v>5</v>
      </c>
      <c r="B10" s="1">
        <f t="shared" ref="B10:B12" si="1">SUM(E10:G10)</f>
        <v>3882687</v>
      </c>
      <c r="C10" s="2">
        <f>B10/$B$22</f>
        <v>1.0669727052260596E-2</v>
      </c>
      <c r="D10" s="2">
        <f>B10/$B$23</f>
        <v>2.3215275962225349E-2</v>
      </c>
      <c r="E10" s="1">
        <v>3256265</v>
      </c>
      <c r="F10" s="1">
        <v>359266</v>
      </c>
      <c r="G10" s="1">
        <v>267156</v>
      </c>
    </row>
    <row r="11" spans="1:7" x14ac:dyDescent="0.2">
      <c r="A11" t="s">
        <v>6</v>
      </c>
      <c r="B11" s="1">
        <f t="shared" si="1"/>
        <v>25606764</v>
      </c>
      <c r="C11" s="2">
        <f>B11/$B$22</f>
        <v>7.0368067931216902E-2</v>
      </c>
      <c r="D11" s="2">
        <f>B11/$B$23</f>
        <v>0.15310739515175378</v>
      </c>
      <c r="E11" s="1">
        <v>18615466</v>
      </c>
      <c r="F11" s="1">
        <v>4764998</v>
      </c>
      <c r="G11" s="1">
        <v>2226300</v>
      </c>
    </row>
    <row r="12" spans="1:7" x14ac:dyDescent="0.2">
      <c r="A12" t="s">
        <v>7</v>
      </c>
      <c r="B12" s="1">
        <f t="shared" si="1"/>
        <v>32657558</v>
      </c>
      <c r="C12" s="2">
        <f>B12/$B$22</f>
        <v>8.9743837206905791E-2</v>
      </c>
      <c r="D12" s="2">
        <f>B12/$B$23</f>
        <v>0.19526534619514271</v>
      </c>
      <c r="E12" s="1">
        <v>25527814</v>
      </c>
      <c r="F12" s="1">
        <v>4235554</v>
      </c>
      <c r="G12" s="1">
        <v>2894190</v>
      </c>
    </row>
    <row r="13" spans="1:7" x14ac:dyDescent="0.2">
      <c r="A13" t="s">
        <v>8</v>
      </c>
      <c r="B13" s="1">
        <v>5728405</v>
      </c>
      <c r="C13" s="2">
        <f>B13/$B$22</f>
        <v>1.5741809163294609E-2</v>
      </c>
      <c r="D13" s="2">
        <f>B13/$B$23</f>
        <v>3.425115207545483E-2</v>
      </c>
    </row>
    <row r="14" spans="1:7" x14ac:dyDescent="0.2">
      <c r="A14" t="s">
        <v>9</v>
      </c>
      <c r="B14" s="1">
        <v>1046292</v>
      </c>
      <c r="C14" s="2">
        <f>B14/$B$22</f>
        <v>2.8752382195535832E-3</v>
      </c>
      <c r="D14" s="2">
        <f>B14/$B$23</f>
        <v>6.2559659115114571E-3</v>
      </c>
    </row>
    <row r="15" spans="1:7" x14ac:dyDescent="0.2">
      <c r="A15" t="s">
        <v>10</v>
      </c>
      <c r="B15" s="1">
        <v>4948463</v>
      </c>
      <c r="C15" s="2">
        <f>B15/$B$22</f>
        <v>1.3598507821570635E-2</v>
      </c>
      <c r="D15" s="2">
        <f>B15/$B$23</f>
        <v>2.9587740174230253E-2</v>
      </c>
    </row>
    <row r="16" spans="1:7" x14ac:dyDescent="0.2">
      <c r="A16" t="s">
        <v>11</v>
      </c>
      <c r="B16" s="1">
        <v>5031907</v>
      </c>
      <c r="C16" s="2">
        <f>B16/$B$22</f>
        <v>1.382781415096284E-2</v>
      </c>
      <c r="D16" s="2">
        <f>B16/$B$23</f>
        <v>3.0086666687593789E-2</v>
      </c>
    </row>
    <row r="17" spans="1:7" x14ac:dyDescent="0.2">
      <c r="A17" t="s">
        <v>17</v>
      </c>
      <c r="B17" s="1">
        <f>SUM(E17:G17)</f>
        <v>190772455</v>
      </c>
      <c r="C17" s="2">
        <f>B17/$B$22</f>
        <v>0.52424777581599213</v>
      </c>
      <c r="E17" s="1">
        <v>179162500</v>
      </c>
      <c r="F17" s="1">
        <v>11609955</v>
      </c>
      <c r="G17" s="1">
        <v>0</v>
      </c>
    </row>
    <row r="18" spans="1:7" x14ac:dyDescent="0.2">
      <c r="A18" t="s">
        <v>13</v>
      </c>
      <c r="B18" s="1">
        <v>11771047</v>
      </c>
      <c r="C18" s="2">
        <f>B18/$B$22</f>
        <v>3.2347149952940045E-2</v>
      </c>
      <c r="D18" s="2">
        <f>B18/$B$23</f>
        <v>7.038118304909069E-2</v>
      </c>
    </row>
    <row r="19" spans="1:7" x14ac:dyDescent="0.2">
      <c r="A19" t="s">
        <v>15</v>
      </c>
      <c r="B19" s="1">
        <v>744680</v>
      </c>
      <c r="C19" s="2">
        <f>B19/$B$22</f>
        <v>2.0464004286921455E-3</v>
      </c>
      <c r="D19" s="2">
        <f>B19/$B$23</f>
        <v>4.4525741332098034E-3</v>
      </c>
    </row>
    <row r="20" spans="1:7" x14ac:dyDescent="0.2">
      <c r="A20" t="s">
        <v>16</v>
      </c>
      <c r="B20" s="1">
        <v>5877970</v>
      </c>
      <c r="C20" s="2">
        <f>B20/$B$22</f>
        <v>1.6152817757747719E-2</v>
      </c>
    </row>
    <row r="21" spans="1:7" x14ac:dyDescent="0.2">
      <c r="A21" t="s">
        <v>19</v>
      </c>
      <c r="B21" s="1">
        <v>22909092</v>
      </c>
      <c r="C21" s="2">
        <f>B21/$B$22</f>
        <v>6.2954793588854002E-2</v>
      </c>
      <c r="D21" s="2">
        <f>B21/$B$23</f>
        <v>0.13697753458468556</v>
      </c>
    </row>
    <row r="22" spans="1:7" x14ac:dyDescent="0.2">
      <c r="B22" s="1">
        <f>SUM(B9:B21)</f>
        <v>363897500</v>
      </c>
      <c r="F22" s="1">
        <f>SUM(F9:F21)</f>
        <v>32201554</v>
      </c>
      <c r="G22" s="1">
        <f>SUM(G9:G21)</f>
        <v>18363502</v>
      </c>
    </row>
    <row r="23" spans="1:7" x14ac:dyDescent="0.2">
      <c r="A23" t="s">
        <v>22</v>
      </c>
      <c r="B23" s="1">
        <f>B22-B17-B20</f>
        <v>167247075</v>
      </c>
      <c r="C23" s="2">
        <f>SUM(C9:C21)</f>
        <v>1</v>
      </c>
      <c r="D23" s="2">
        <f>SUM(D9:D21)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D4C0-7490-BA47-80FF-C614B05FC3D5}">
  <dimension ref="A1:H9"/>
  <sheetViews>
    <sheetView zoomScale="126" zoomScaleNormal="126" workbookViewId="0">
      <selection activeCell="B19" sqref="B19"/>
    </sheetView>
  </sheetViews>
  <sheetFormatPr baseColWidth="10" defaultColWidth="19.6640625" defaultRowHeight="16" x14ac:dyDescent="0.2"/>
  <cols>
    <col min="2" max="2" width="16.1640625" style="4" customWidth="1"/>
    <col min="3" max="3" width="6.83203125" style="5" customWidth="1"/>
    <col min="4" max="4" width="8.1640625" style="2" bestFit="1" customWidth="1"/>
    <col min="5" max="5" width="8.1640625" style="2" customWidth="1"/>
    <col min="6" max="6" width="24" bestFit="1" customWidth="1"/>
    <col min="7" max="7" width="16.1640625" style="1" customWidth="1"/>
    <col min="8" max="8" width="12.83203125" style="2" customWidth="1"/>
  </cols>
  <sheetData>
    <row r="1" spans="1:8" x14ac:dyDescent="0.2">
      <c r="A1" s="3" t="s">
        <v>18</v>
      </c>
      <c r="B1" s="4">
        <v>32201554</v>
      </c>
      <c r="C1" s="5">
        <v>1703</v>
      </c>
      <c r="F1" s="3" t="s">
        <v>14</v>
      </c>
      <c r="G1" s="1">
        <v>44526002</v>
      </c>
    </row>
    <row r="2" spans="1:8" x14ac:dyDescent="0.2">
      <c r="A2" t="s">
        <v>25</v>
      </c>
      <c r="B2" s="4">
        <f>D2*$B$1</f>
        <v>11609955.464474456</v>
      </c>
      <c r="C2" s="8">
        <v>614</v>
      </c>
      <c r="D2" s="7">
        <f>C2/$C$1</f>
        <v>0.36054022313564299</v>
      </c>
      <c r="E2" s="6"/>
      <c r="F2" t="s">
        <v>12</v>
      </c>
      <c r="G2" s="1">
        <v>26162500</v>
      </c>
      <c r="H2" s="2">
        <f>G2/G1</f>
        <v>0.58757801789614972</v>
      </c>
    </row>
    <row r="3" spans="1:8" x14ac:dyDescent="0.2">
      <c r="A3" t="s">
        <v>7</v>
      </c>
      <c r="B3" s="4">
        <f t="shared" ref="B3:B6" si="0">D3*$B$1</f>
        <v>4235553.7850851435</v>
      </c>
      <c r="C3" s="5">
        <v>224</v>
      </c>
      <c r="D3" s="7">
        <f t="shared" ref="D3:D7" si="1">C3/$C$1</f>
        <v>0.13153258954785671</v>
      </c>
      <c r="E3" s="6"/>
      <c r="F3" t="s">
        <v>7</v>
      </c>
      <c r="G3" s="1">
        <f>H3*$G$1</f>
        <v>2894190.13</v>
      </c>
      <c r="H3" s="2">
        <v>6.5000000000000002E-2</v>
      </c>
    </row>
    <row r="4" spans="1:8" x14ac:dyDescent="0.2">
      <c r="A4" t="s">
        <v>6</v>
      </c>
      <c r="B4" s="4">
        <f t="shared" si="0"/>
        <v>4764998.0082207862</v>
      </c>
      <c r="C4" s="5">
        <v>252</v>
      </c>
      <c r="D4" s="7">
        <f t="shared" si="1"/>
        <v>0.1479741632413388</v>
      </c>
      <c r="E4" s="6"/>
      <c r="F4" t="s">
        <v>6</v>
      </c>
      <c r="G4" s="1">
        <f t="shared" ref="G4:G6" si="2">H4*$G$1</f>
        <v>2226300.1</v>
      </c>
      <c r="H4" s="2">
        <v>0.05</v>
      </c>
    </row>
    <row r="5" spans="1:8" x14ac:dyDescent="0.2">
      <c r="A5" t="s">
        <v>5</v>
      </c>
      <c r="B5" s="4">
        <f t="shared" si="0"/>
        <v>359265.7228420435</v>
      </c>
      <c r="C5" s="5">
        <v>19</v>
      </c>
      <c r="D5" s="7">
        <f t="shared" si="1"/>
        <v>1.1156782149148562E-2</v>
      </c>
      <c r="E5" s="6"/>
      <c r="F5" t="s">
        <v>5</v>
      </c>
      <c r="G5" s="1">
        <f t="shared" si="2"/>
        <v>267156.01199999999</v>
      </c>
      <c r="H5" s="2">
        <v>6.0000000000000001E-3</v>
      </c>
    </row>
    <row r="6" spans="1:8" x14ac:dyDescent="0.2">
      <c r="A6" t="s">
        <v>24</v>
      </c>
      <c r="B6" s="4">
        <f t="shared" si="0"/>
        <v>11231781.019377571</v>
      </c>
      <c r="C6" s="5">
        <f>C1-SUM(C2:C5)</f>
        <v>594</v>
      </c>
      <c r="D6" s="7">
        <f t="shared" si="1"/>
        <v>0.34879624192601294</v>
      </c>
      <c r="E6" s="6"/>
      <c r="F6" t="s">
        <v>24</v>
      </c>
      <c r="G6" s="1">
        <f t="shared" si="2"/>
        <v>12975855.757999998</v>
      </c>
      <c r="H6" s="2">
        <f>1-SUM(H2:H5)</f>
        <v>0.29142198210385017</v>
      </c>
    </row>
    <row r="7" spans="1:8" x14ac:dyDescent="0.2">
      <c r="B7" s="4">
        <f>SUM(B2:B6)</f>
        <v>32201554.000000004</v>
      </c>
      <c r="C7" s="5">
        <f>SUM(C2:C6)</f>
        <v>1703</v>
      </c>
      <c r="D7" s="7">
        <f t="shared" si="1"/>
        <v>1</v>
      </c>
      <c r="E7" s="6"/>
      <c r="F7" t="s">
        <v>23</v>
      </c>
      <c r="G7" s="1">
        <f>SUM(G2:G6)</f>
        <v>44526002</v>
      </c>
      <c r="H7" s="2">
        <f>SUM(H2:H6)</f>
        <v>1</v>
      </c>
    </row>
    <row r="9" spans="1:8" x14ac:dyDescent="0.2">
      <c r="A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9B5F-7F05-2F4A-94F4-FACD1E316C1D}">
  <dimension ref="A1:F11"/>
  <sheetViews>
    <sheetView zoomScale="138" zoomScaleNormal="138" workbookViewId="0">
      <selection activeCell="F1" sqref="F1"/>
    </sheetView>
  </sheetViews>
  <sheetFormatPr baseColWidth="10" defaultRowHeight="16" x14ac:dyDescent="0.2"/>
  <cols>
    <col min="1" max="1" width="5.1640625" bestFit="1" customWidth="1"/>
  </cols>
  <sheetData>
    <row r="1" spans="1:6" x14ac:dyDescent="0.2">
      <c r="A1">
        <v>2162</v>
      </c>
      <c r="B1" t="s">
        <v>35</v>
      </c>
      <c r="F1">
        <f>A1+A2</f>
        <v>3227</v>
      </c>
    </row>
    <row r="2" spans="1:6" x14ac:dyDescent="0.2">
      <c r="A2">
        <v>1065</v>
      </c>
      <c r="B2" t="s">
        <v>29</v>
      </c>
    </row>
    <row r="3" spans="1:6" x14ac:dyDescent="0.2">
      <c r="A3">
        <v>302</v>
      </c>
      <c r="B3" t="s">
        <v>36</v>
      </c>
    </row>
    <row r="4" spans="1:6" x14ac:dyDescent="0.2">
      <c r="A4">
        <v>211</v>
      </c>
      <c r="B4" t="s">
        <v>37</v>
      </c>
    </row>
    <row r="5" spans="1:6" x14ac:dyDescent="0.2">
      <c r="A5">
        <v>88</v>
      </c>
      <c r="B5" t="s">
        <v>31</v>
      </c>
    </row>
    <row r="6" spans="1:6" x14ac:dyDescent="0.2">
      <c r="A6">
        <v>70</v>
      </c>
      <c r="B6" t="s">
        <v>33</v>
      </c>
    </row>
    <row r="7" spans="1:6" x14ac:dyDescent="0.2">
      <c r="A7">
        <v>64</v>
      </c>
      <c r="B7" t="s">
        <v>34</v>
      </c>
    </row>
    <row r="8" spans="1:6" x14ac:dyDescent="0.2">
      <c r="A8">
        <v>42</v>
      </c>
      <c r="B8" t="s">
        <v>38</v>
      </c>
    </row>
    <row r="9" spans="1:6" x14ac:dyDescent="0.2">
      <c r="A9">
        <v>34</v>
      </c>
      <c r="B9" t="s">
        <v>32</v>
      </c>
    </row>
    <row r="10" spans="1:6" x14ac:dyDescent="0.2">
      <c r="A10">
        <v>25</v>
      </c>
      <c r="B10" t="s">
        <v>30</v>
      </c>
    </row>
    <row r="11" spans="1:6" x14ac:dyDescent="0.2">
      <c r="A11">
        <v>24</v>
      </c>
      <c r="B11" t="s">
        <v>39</v>
      </c>
    </row>
  </sheetData>
  <sortState xmlns:xlrd2="http://schemas.microsoft.com/office/spreadsheetml/2017/richdata2" ref="A1:C12">
    <sortCondition descending="1" ref="A1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C54-0A5A-B24D-BFAD-6BC5BCC64628}">
  <dimension ref="A1:B13"/>
  <sheetViews>
    <sheetView zoomScale="165" zoomScaleNormal="165" workbookViewId="0">
      <selection activeCell="J3" sqref="J3"/>
    </sheetView>
  </sheetViews>
  <sheetFormatPr baseColWidth="10" defaultRowHeight="16" x14ac:dyDescent="0.2"/>
  <cols>
    <col min="1" max="1" width="25.1640625" bestFit="1" customWidth="1"/>
    <col min="2" max="2" width="12.1640625" style="4" bestFit="1" customWidth="1"/>
  </cols>
  <sheetData>
    <row r="1" spans="1:2" x14ac:dyDescent="0.2">
      <c r="A1" t="s">
        <v>40</v>
      </c>
      <c r="B1" s="4" t="s">
        <v>41</v>
      </c>
    </row>
    <row r="2" spans="1:2" x14ac:dyDescent="0.2">
      <c r="A2" t="s">
        <v>11</v>
      </c>
      <c r="B2" s="4">
        <v>5031907</v>
      </c>
    </row>
    <row r="3" spans="1:2" x14ac:dyDescent="0.2">
      <c r="A3" t="s">
        <v>13</v>
      </c>
      <c r="B3" s="4">
        <v>11771047</v>
      </c>
    </row>
    <row r="4" spans="1:2" x14ac:dyDescent="0.2">
      <c r="A4" t="s">
        <v>5</v>
      </c>
      <c r="B4" s="4">
        <v>3882687</v>
      </c>
    </row>
    <row r="5" spans="1:2" x14ac:dyDescent="0.2">
      <c r="A5" t="s">
        <v>6</v>
      </c>
      <c r="B5" s="4">
        <v>25606764</v>
      </c>
    </row>
    <row r="6" spans="1:2" x14ac:dyDescent="0.2">
      <c r="A6" t="s">
        <v>4</v>
      </c>
      <c r="B6" s="4">
        <v>52920180</v>
      </c>
    </row>
    <row r="7" spans="1:2" x14ac:dyDescent="0.2">
      <c r="A7" t="s">
        <v>16</v>
      </c>
      <c r="B7" s="4">
        <v>5877970</v>
      </c>
    </row>
    <row r="8" spans="1:2" x14ac:dyDescent="0.2">
      <c r="A8" t="s">
        <v>8</v>
      </c>
      <c r="B8" s="4">
        <v>5728405</v>
      </c>
    </row>
    <row r="9" spans="1:2" x14ac:dyDescent="0.2">
      <c r="A9" t="s">
        <v>10</v>
      </c>
      <c r="B9" s="4">
        <v>4948463</v>
      </c>
    </row>
    <row r="10" spans="1:2" x14ac:dyDescent="0.2">
      <c r="A10" t="s">
        <v>9</v>
      </c>
      <c r="B10" s="4">
        <v>1046292</v>
      </c>
    </row>
    <row r="11" spans="1:2" x14ac:dyDescent="0.2">
      <c r="A11" t="s">
        <v>7</v>
      </c>
      <c r="B11" s="4">
        <v>32657558</v>
      </c>
    </row>
    <row r="12" spans="1:2" x14ac:dyDescent="0.2">
      <c r="A12" t="s">
        <v>15</v>
      </c>
      <c r="B12" s="4">
        <v>744680</v>
      </c>
    </row>
    <row r="13" spans="1:2" x14ac:dyDescent="0.2">
      <c r="A13" t="s">
        <v>19</v>
      </c>
      <c r="B13" s="4">
        <v>22909092</v>
      </c>
    </row>
  </sheetData>
  <sortState xmlns:xlrd2="http://schemas.microsoft.com/office/spreadsheetml/2017/richdata2" ref="A2:C15">
    <sortCondition ref="A2:A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</vt:lpstr>
      <vt:lpstr>Details</vt:lpstr>
      <vt:lpstr>Employees</vt:lpstr>
      <vt:lpstr>PieChart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2020-12-09T15:32:20Z</dcterms:created>
  <dcterms:modified xsi:type="dcterms:W3CDTF">2020-12-10T21:32:24Z</dcterms:modified>
</cp:coreProperties>
</file>