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9192D6A9-9E95-475C-9018-A2E4563C9A71}" xr6:coauthVersionLast="31" xr6:coauthVersionMax="31" xr10:uidLastSave="{00000000-0000-0000-0000-000000000000}"/>
  <bookViews>
    <workbookView xWindow="0" yWindow="0" windowWidth="11925" windowHeight="6315" firstSheet="6" activeTab="9"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SCN9A" sheetId="12" r:id="rId10"/>
    <sheet name="CHRNA5" sheetId="11" r:id="rId11"/>
    <sheet name="Other CFS Variants" sheetId="13" r:id="rId12"/>
    <sheet name="Other CFS Variants 2" sheetId="15" r:id="rId13"/>
    <sheet name="Sheet3" sheetId="3" r:id="rId14"/>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1" i="11" l="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<sst xmlns="http://schemas.openxmlformats.org/spreadsheetml/2006/main" count="5779" uniqueCount="792">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</sst>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78">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abSelected="1" topLeftCell="B351" workbookViewId="0">
      <selection activeCell="B358" sqref="B35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361</v>
      </c>
      <c r="C2" t="str">
        <f>CONCATENATE("# What does the ",B2," gene do?")</f>
        <v># What does the SCN9A gene do?</v>
      </c>
    </row>
    <row r="3" spans="1:3" x14ac:dyDescent="0.25">
      <c r="A3" s="6"/>
    </row>
    <row r="4" spans="1:3" ht="17.25" x14ac:dyDescent="0.3">
      <c r="A4" s="6" t="s">
        <v>22</v>
      </c>
      <c r="B4" s="28" t="s">
        <v>723</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23</v>
      </c>
      <c r="B6" s="27">
        <v>2</v>
      </c>
      <c r="C6" t="str">
        <f>CONCATENATE("This gene is located on chromosome ",B6,". The ",B7," it creates acts in your ",B8)</f>
        <v>This gene is located on chromosome 2. The protein it creates acts in your nervous system and brain.</v>
      </c>
    </row>
    <row r="7" spans="1:3" x14ac:dyDescent="0.25">
      <c r="A7" s="6" t="s">
        <v>24</v>
      </c>
      <c r="B7" s="27" t="s">
        <v>25</v>
      </c>
    </row>
    <row r="8" spans="1:3" x14ac:dyDescent="0.25">
      <c r="A8" s="6" t="s">
        <v>21</v>
      </c>
      <c r="B8" s="27" t="s">
        <v>547</v>
      </c>
    </row>
    <row r="9" spans="1:3" x14ac:dyDescent="0.25">
      <c r="A9" s="5" t="s">
        <v>26</v>
      </c>
      <c r="B9" s="27" t="s">
        <v>254</v>
      </c>
      <c r="C9" t="str">
        <f>CONCATENATE("&lt;TissueList ",B9," /&gt;")</f>
        <v>&lt;TissueList brain D001921 /&gt;</v>
      </c>
    </row>
    <row r="10" spans="1:3" s="33" customFormat="1" x14ac:dyDescent="0.25">
      <c r="A10" s="34"/>
      <c r="B10" s="32"/>
    </row>
    <row r="11" spans="1:3" x14ac:dyDescent="0.25">
      <c r="A11" s="6" t="s">
        <v>4</v>
      </c>
      <c r="B11" s="27" t="s">
        <v>361</v>
      </c>
      <c r="C11" t="str">
        <f>CONCATENATE("&lt;GeneAnalysis gene=",CHAR(34),B11,CHAR(34)," interval=",CHAR(34),B12,CHAR(34),"&gt; ")</f>
        <v xml:space="preserve">&lt;GeneAnalysis gene="SCN9A" interval="NC_000002.12:g.166195185_166375987"&gt; </v>
      </c>
    </row>
    <row r="12" spans="1:3" x14ac:dyDescent="0.25">
      <c r="A12" s="6" t="s">
        <v>27</v>
      </c>
      <c r="B12" s="27" t="s">
        <v>393</v>
      </c>
    </row>
    <row r="13" spans="1:3" x14ac:dyDescent="0.25">
      <c r="A13" s="6" t="s">
        <v>28</v>
      </c>
      <c r="B13" s="27" t="s">
        <v>387</v>
      </c>
      <c r="C13" t="str">
        <f>CONCATENATE("# What are some common mutations of ",B11,"?")</f>
        <v># What are some common mutations of SCN9A?</v>
      </c>
    </row>
    <row r="14" spans="1:3" x14ac:dyDescent="0.25">
      <c r="A14" s="6"/>
      <c r="C14" t="s">
        <v>17</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29</v>
      </c>
      <c r="B18" s="1" t="s">
        <v>362</v>
      </c>
      <c r="C18" t="str">
        <f>CONCATENATE("  &lt;Variant hgvs=",CHAR(34),B18,CHAR(34)," name=",CHAR(34),B19,CHAR(34),"&gt; ")</f>
        <v xml:space="preserve">  &lt;Variant hgvs="NC_000002.12:g.166298928T&gt;G" name="T166298928G"&gt; </v>
      </c>
    </row>
    <row r="19" spans="1:3" x14ac:dyDescent="0.25">
      <c r="A19" s="5" t="s">
        <v>30</v>
      </c>
      <c r="B19" s="30" t="s">
        <v>364</v>
      </c>
    </row>
    <row r="20" spans="1:3" x14ac:dyDescent="0.25">
      <c r="A20" s="5" t="s">
        <v>31</v>
      </c>
      <c r="B20" s="27"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32</v>
      </c>
      <c r="B21" s="27" t="s">
        <v>38</v>
      </c>
      <c r="C21" t="s">
        <v>17</v>
      </c>
    </row>
    <row r="22" spans="1:3" x14ac:dyDescent="0.25">
      <c r="A22" s="5" t="s">
        <v>40</v>
      </c>
      <c r="B22" s="30" t="s">
        <v>363</v>
      </c>
      <c r="C22" t="str">
        <f>"  &lt;/Variant&gt;"</f>
        <v xml:space="preserve">  &lt;/Variant&gt;</v>
      </c>
    </row>
    <row r="23" spans="1:3" x14ac:dyDescent="0.25">
      <c r="C23" t="str">
        <f>CONCATENATE("&lt;# ",B25," #&gt;")</f>
        <v>&lt;# C984A #&gt;</v>
      </c>
    </row>
    <row r="24" spans="1:3" x14ac:dyDescent="0.25">
      <c r="A24" s="6" t="s">
        <v>29</v>
      </c>
      <c r="B24" s="1" t="s">
        <v>367</v>
      </c>
      <c r="C24" t="str">
        <f>CONCATENATE("  &lt;Variant hgvs=",CHAR(34),B24,CHAR(34)," name=",CHAR(34),B25,CHAR(34),"&gt; ")</f>
        <v xml:space="preserve">  &lt;Variant hgvs="NC_000002.12:g.166293354G&gt;T" name="C984A"&gt; </v>
      </c>
    </row>
    <row r="25" spans="1:3" x14ac:dyDescent="0.25">
      <c r="A25" s="5" t="s">
        <v>30</v>
      </c>
      <c r="B25" s="30" t="s">
        <v>373</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374</v>
      </c>
      <c r="C28" t="str">
        <f>"  &lt;/Variant&gt;"</f>
        <v xml:space="preserve">  &lt;/Variant&gt;</v>
      </c>
    </row>
    <row r="29" spans="1:3" x14ac:dyDescent="0.25">
      <c r="C29" t="str">
        <f>CONCATENATE("&lt;# ",B31," #&gt;")</f>
        <v>&lt;# C829T #&gt;</v>
      </c>
    </row>
    <row r="30" spans="1:3" x14ac:dyDescent="0.25">
      <c r="A30" s="6" t="s">
        <v>29</v>
      </c>
      <c r="B30" s="1" t="s">
        <v>370</v>
      </c>
      <c r="C30" t="str">
        <f>CONCATENATE("  &lt;Variant hgvs=",CHAR(34),B30,CHAR(34)," name=",CHAR(34),B31,CHAR(34),"&gt; ")</f>
        <v xml:space="preserve">  &lt;Variant hgvs="NC_000002.12:g.166303162G&gt;A" name="C829T"&gt; </v>
      </c>
    </row>
    <row r="31" spans="1:3" x14ac:dyDescent="0.25">
      <c r="A31" s="5" t="s">
        <v>30</v>
      </c>
      <c r="B31" s="1" t="s">
        <v>375</v>
      </c>
    </row>
    <row r="32" spans="1:3" x14ac:dyDescent="0.25">
      <c r="A32" s="5" t="s">
        <v>31</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32</v>
      </c>
      <c r="B33" s="27" t="s">
        <v>37</v>
      </c>
    </row>
    <row r="34" spans="1:3" x14ac:dyDescent="0.25">
      <c r="A34" s="5" t="s">
        <v>40</v>
      </c>
      <c r="B34" s="1" t="s">
        <v>376</v>
      </c>
      <c r="C34" t="str">
        <f>"  &lt;/Variant&gt;"</f>
        <v xml:space="preserve">  &lt;/Variant&gt;</v>
      </c>
    </row>
    <row r="35" spans="1:3" x14ac:dyDescent="0.25">
      <c r="A35" s="5"/>
      <c r="C35" t="str">
        <f>CONCATENATE("&lt;# ",B37," #&gt;")</f>
        <v>&lt;# C2986T #&gt;</v>
      </c>
    </row>
    <row r="36" spans="1:3" x14ac:dyDescent="0.25">
      <c r="A36" s="6" t="s">
        <v>29</v>
      </c>
      <c r="B36" s="1" t="s">
        <v>378</v>
      </c>
      <c r="C36" t="str">
        <f>CONCATENATE("  &lt;Variant hgvs=",CHAR(34),B36,CHAR(34)," name=",CHAR(34),B37,CHAR(34),"&gt; ")</f>
        <v xml:space="preserve">  &lt;Variant hgvs="NC_000002.12:g.166272731G&gt;A" name="C2986T"&gt; </v>
      </c>
    </row>
    <row r="37" spans="1:3" x14ac:dyDescent="0.25">
      <c r="A37" s="5" t="s">
        <v>30</v>
      </c>
      <c r="B37" s="30" t="s">
        <v>377</v>
      </c>
    </row>
    <row r="38" spans="1:3" x14ac:dyDescent="0.25">
      <c r="A38" s="5" t="s">
        <v>31</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32</v>
      </c>
      <c r="B39" s="27" t="s">
        <v>37</v>
      </c>
    </row>
    <row r="40" spans="1:3" x14ac:dyDescent="0.25">
      <c r="A40" s="5" t="s">
        <v>40</v>
      </c>
      <c r="B40" s="30" t="s">
        <v>381</v>
      </c>
      <c r="C40" t="str">
        <f>"  &lt;/Variant&gt;"</f>
        <v xml:space="preserve">  &lt;/Variant&gt;</v>
      </c>
    </row>
    <row r="41" spans="1:3" x14ac:dyDescent="0.25">
      <c r="A41" s="6"/>
      <c r="C41" t="str">
        <f>CONCATENATE("&lt;# ",B43," #&gt;")</f>
        <v>&lt;# G2691A #&gt;</v>
      </c>
    </row>
    <row r="42" spans="1:3" x14ac:dyDescent="0.25">
      <c r="A42" s="6" t="s">
        <v>29</v>
      </c>
      <c r="B42" s="35" t="s">
        <v>384</v>
      </c>
      <c r="C42" t="str">
        <f>CONCATENATE("  &lt;Variant hgvs=",CHAR(34),B42,CHAR(34)," name=",CHAR(34),B43,CHAR(34),"&gt; ")</f>
        <v xml:space="preserve">  &lt;Variant hgvs="NC_000002.12:g.166277133C&gt;T" name="G2691A"&gt; </v>
      </c>
    </row>
    <row r="43" spans="1:3" x14ac:dyDescent="0.25">
      <c r="A43" s="5" t="s">
        <v>30</v>
      </c>
      <c r="B43" s="27" t="s">
        <v>383</v>
      </c>
    </row>
    <row r="44" spans="1:3" x14ac:dyDescent="0.25">
      <c r="A44" s="5" t="s">
        <v>31</v>
      </c>
      <c r="B44" s="27" t="s">
        <v>38</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32</v>
      </c>
      <c r="B45" s="27" t="s">
        <v>66</v>
      </c>
    </row>
    <row r="46" spans="1:3" x14ac:dyDescent="0.25">
      <c r="A46" s="5" t="s">
        <v>40</v>
      </c>
      <c r="B46" s="27" t="s">
        <v>382</v>
      </c>
      <c r="C46" t="str">
        <f>"  &lt;/Variant&gt;"</f>
        <v xml:space="preserve">  &lt;/Variant&gt;</v>
      </c>
    </row>
    <row r="47" spans="1:3" x14ac:dyDescent="0.25">
      <c r="A47" s="5"/>
      <c r="C47" t="str">
        <f>CONCATENATE("&lt;# ",B49," #&gt;")</f>
        <v>&lt;# G1376C #&gt;</v>
      </c>
    </row>
    <row r="48" spans="1:3" x14ac:dyDescent="0.25">
      <c r="A48" s="6" t="s">
        <v>29</v>
      </c>
      <c r="B48" s="1" t="s">
        <v>388</v>
      </c>
      <c r="C48" t="str">
        <f>CONCATENATE("  &lt;Variant hgvs=",CHAR(34),B48,CHAR(34)," name=",CHAR(34),B49,CHAR(34),"&gt; ")</f>
        <v xml:space="preserve">  &lt;Variant hgvs="NC_000002.12:g.166286562G&gt;C" name="G1376C"&gt; </v>
      </c>
    </row>
    <row r="49" spans="1:3" x14ac:dyDescent="0.25">
      <c r="A49" s="5" t="s">
        <v>30</v>
      </c>
      <c r="B49" s="30" t="s">
        <v>391</v>
      </c>
    </row>
    <row r="50" spans="1:3" x14ac:dyDescent="0.25">
      <c r="A50" s="5" t="s">
        <v>31</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32</v>
      </c>
      <c r="B51" s="27" t="s">
        <v>38</v>
      </c>
    </row>
    <row r="52" spans="1:3" x14ac:dyDescent="0.25">
      <c r="A52" s="5" t="s">
        <v>40</v>
      </c>
      <c r="B52" s="30" t="s">
        <v>392</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39</v>
      </c>
      <c r="B55" s="1" t="s">
        <v>128</v>
      </c>
      <c r="C55" t="str">
        <f>CONCATENATE("  &lt;Genotype hgvs=",CHAR(34),B55,B56,";",B57,CHAR(34)," name=",CHAR(34),B19,CHAR(34),"&gt; ")</f>
        <v xml:space="preserve">  &lt;Genotype hgvs="NC_000002.12:g.[166298928T&gt;G];[166298928=]" name="T166298928G"&gt; </v>
      </c>
    </row>
    <row r="56" spans="1:3" x14ac:dyDescent="0.25">
      <c r="A56" s="5" t="s">
        <v>40</v>
      </c>
      <c r="B56" s="27" t="s">
        <v>365</v>
      </c>
    </row>
    <row r="57" spans="1:3" x14ac:dyDescent="0.25">
      <c r="A57" s="5" t="s">
        <v>31</v>
      </c>
      <c r="B57" s="27" t="s">
        <v>366</v>
      </c>
      <c r="C57" t="s">
        <v>679</v>
      </c>
    </row>
    <row r="58" spans="1:3" x14ac:dyDescent="0.25">
      <c r="A58" s="5" t="s">
        <v>45</v>
      </c>
      <c r="B58" s="27" t="str">
        <f>CONCATENATE("People with this variant have one copy of the ",B22)</f>
        <v>People with this variant have one copy of the [T166298928G](https://www.ncbi.nlm.nih.gov/projects/SNP/snp_ref.cgi?rs=6754031)</v>
      </c>
      <c r="C58" t="s">
        <v>17</v>
      </c>
    </row>
    <row r="59" spans="1:3" x14ac:dyDescent="0.25">
      <c r="A59" s="6" t="s">
        <v>46</v>
      </c>
      <c r="B59" s="27" t="s">
        <v>152</v>
      </c>
      <c r="C59" t="str">
        <f>CONCATENATE("    ",B58)</f>
        <v xml:space="preserve">    People with this variant have one copy of the [T166298928G](https://www.ncbi.nlm.nih.gov/projects/SNP/snp_ref.cgi?rs=6754031)</v>
      </c>
    </row>
    <row r="60" spans="1:3" x14ac:dyDescent="0.25">
      <c r="A60" s="6" t="s">
        <v>47</v>
      </c>
      <c r="B60" s="27">
        <v>45.8</v>
      </c>
    </row>
    <row r="61" spans="1:3" x14ac:dyDescent="0.25">
      <c r="A61" s="5"/>
      <c r="C61" t="s">
        <v>680</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681</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48</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49</v>
      </c>
      <c r="B70" s="27" t="s">
        <v>198</v>
      </c>
      <c r="C70" t="s">
        <v>17</v>
      </c>
    </row>
    <row r="71" spans="1:3" x14ac:dyDescent="0.25">
      <c r="A71" s="6" t="s">
        <v>47</v>
      </c>
      <c r="B71" s="27">
        <v>24.1</v>
      </c>
      <c r="C71" t="s">
        <v>679</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680</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681</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50</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51</v>
      </c>
      <c r="B84" s="27" t="s">
        <v>152</v>
      </c>
      <c r="C84" t="s">
        <v>17</v>
      </c>
    </row>
    <row r="85" spans="1:3" x14ac:dyDescent="0.25">
      <c r="A85" s="6" t="s">
        <v>47</v>
      </c>
      <c r="B85" s="27">
        <v>30.2</v>
      </c>
      <c r="C85" t="s">
        <v>679</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680</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681</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39</v>
      </c>
      <c r="B98" s="1" t="s">
        <v>128</v>
      </c>
      <c r="C98" t="str">
        <f>CONCATENATE("  &lt;Genotype hgvs=",CHAR(34),B55,B56,";",B57,CHAR(34)," name=",CHAR(34),B25,CHAR(34),"&gt; ")</f>
        <v xml:space="preserve">  &lt;Genotype hgvs="NC_000002.12:g.[166298928T&gt;G];[166298928=]" name="C984A"&gt; </v>
      </c>
    </row>
    <row r="99" spans="1:3" x14ac:dyDescent="0.25">
      <c r="A99" s="5" t="s">
        <v>40</v>
      </c>
      <c r="B99" s="27" t="s">
        <v>368</v>
      </c>
    </row>
    <row r="100" spans="1:3" x14ac:dyDescent="0.25">
      <c r="A100" s="5" t="s">
        <v>31</v>
      </c>
      <c r="B100" s="27" t="s">
        <v>369</v>
      </c>
      <c r="C100" t="s">
        <v>679</v>
      </c>
    </row>
    <row r="101" spans="1:3" x14ac:dyDescent="0.25">
      <c r="A101" s="5" t="s">
        <v>45</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17</v>
      </c>
    </row>
    <row r="102" spans="1:3" x14ac:dyDescent="0.25">
      <c r="A102" s="6" t="s">
        <v>46</v>
      </c>
      <c r="B102" s="27" t="s">
        <v>224</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47</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681</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48</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49</v>
      </c>
      <c r="B113" s="27" t="s">
        <v>524</v>
      </c>
      <c r="C113" t="s">
        <v>17</v>
      </c>
    </row>
    <row r="114" spans="1:3" x14ac:dyDescent="0.25">
      <c r="A114" s="6" t="s">
        <v>47</v>
      </c>
      <c r="B114" s="27">
        <v>0.01</v>
      </c>
      <c r="C114" t="s">
        <v>679</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680</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681</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50</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51</v>
      </c>
      <c r="B127" s="27" t="s">
        <v>224</v>
      </c>
      <c r="C127" t="s">
        <v>17</v>
      </c>
    </row>
    <row r="128" spans="1:3" x14ac:dyDescent="0.25">
      <c r="A128" s="6" t="s">
        <v>47</v>
      </c>
      <c r="B128" s="27">
        <v>99.98</v>
      </c>
      <c r="C128" t="s">
        <v>679</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680</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681</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39</v>
      </c>
      <c r="B141" s="1" t="s">
        <v>128</v>
      </c>
      <c r="C141" t="str">
        <f>CONCATENATE("  &lt;Genotype hgvs=",CHAR(34),B141,B142,";",B143,CHAR(34)," name=",CHAR(34),B31,CHAR(34),"&gt; ")</f>
        <v xml:space="preserve">  &lt;Genotype hgvs="NC_000002.12:g.[166303162G&gt;A];[166303162=]" name="C829T"&gt; </v>
      </c>
    </row>
    <row r="142" spans="1:3" x14ac:dyDescent="0.25">
      <c r="A142" s="5" t="s">
        <v>40</v>
      </c>
      <c r="B142" s="27" t="s">
        <v>371</v>
      </c>
    </row>
    <row r="143" spans="1:3" x14ac:dyDescent="0.25">
      <c r="A143" s="5" t="s">
        <v>31</v>
      </c>
      <c r="B143" s="27" t="s">
        <v>372</v>
      </c>
      <c r="C143" t="s">
        <v>679</v>
      </c>
    </row>
    <row r="144" spans="1:3" x14ac:dyDescent="0.25">
      <c r="A144" s="5" t="s">
        <v>45</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17</v>
      </c>
    </row>
    <row r="145" spans="1:3" x14ac:dyDescent="0.25">
      <c r="A145" s="6" t="s">
        <v>46</v>
      </c>
      <c r="B145" s="27" t="s">
        <v>224</v>
      </c>
      <c r="C145" t="str">
        <f>CONCATENATE("    ",B144)</f>
        <v xml:space="preserve">    People with this variant have one copy of the C829T variant. This substitution of a single nucleotide is known as a missense mutation.</v>
      </c>
    </row>
    <row r="146" spans="1:3" x14ac:dyDescent="0.25">
      <c r="A146" s="6" t="s">
        <v>47</v>
      </c>
      <c r="B146" s="27">
        <v>0.01</v>
      </c>
    </row>
    <row r="147" spans="1:3" x14ac:dyDescent="0.25">
      <c r="A147" s="5"/>
      <c r="C147" t="s">
        <v>680</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681</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48</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49</v>
      </c>
      <c r="B156" s="27" t="s">
        <v>524</v>
      </c>
      <c r="C156" t="s">
        <v>17</v>
      </c>
    </row>
    <row r="157" spans="1:3" x14ac:dyDescent="0.25">
      <c r="A157" s="6" t="s">
        <v>47</v>
      </c>
      <c r="B157" s="27">
        <v>0.01</v>
      </c>
      <c r="C157" t="s">
        <v>679</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680</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681</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50</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51</v>
      </c>
      <c r="B170" s="27" t="s">
        <v>224</v>
      </c>
      <c r="C170" t="s">
        <v>17</v>
      </c>
    </row>
    <row r="171" spans="1:3" x14ac:dyDescent="0.25">
      <c r="A171" s="6" t="s">
        <v>47</v>
      </c>
      <c r="B171" s="27">
        <v>99.98</v>
      </c>
      <c r="C171" t="s">
        <v>679</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680</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681</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39</v>
      </c>
      <c r="B184" s="1" t="s">
        <v>128</v>
      </c>
      <c r="C184" t="str">
        <f>CONCATENATE("  &lt;Genotype hgvs=",CHAR(34),B184,B185,";",B186,CHAR(34)," name=",CHAR(34),B37,CHAR(34),"&gt; ")</f>
        <v xml:space="preserve">  &lt;Genotype hgvs="NC_000002.12:g.[166272731G&gt;A];[166272731=]" name="C2986T"&gt; </v>
      </c>
    </row>
    <row r="185" spans="1:3" x14ac:dyDescent="0.25">
      <c r="A185" s="5" t="s">
        <v>40</v>
      </c>
      <c r="B185" s="27" t="s">
        <v>379</v>
      </c>
    </row>
    <row r="186" spans="1:3" x14ac:dyDescent="0.25">
      <c r="A186" s="5" t="s">
        <v>31</v>
      </c>
      <c r="B186" s="27" t="s">
        <v>380</v>
      </c>
      <c r="C186" t="s">
        <v>679</v>
      </c>
    </row>
    <row r="187" spans="1:3" x14ac:dyDescent="0.25">
      <c r="A187" s="5" t="s">
        <v>45</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17</v>
      </c>
    </row>
    <row r="188" spans="1:3" x14ac:dyDescent="0.25">
      <c r="A188" s="6" t="s">
        <v>46</v>
      </c>
      <c r="B188" s="27" t="s">
        <v>224</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47</v>
      </c>
      <c r="B189" s="27">
        <v>0.1</v>
      </c>
    </row>
    <row r="190" spans="1:3" x14ac:dyDescent="0.25">
      <c r="A190" s="5"/>
      <c r="C190" t="s">
        <v>680</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681</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48</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49</v>
      </c>
      <c r="B199" s="27" t="s">
        <v>524</v>
      </c>
      <c r="C199" t="s">
        <v>17</v>
      </c>
    </row>
    <row r="200" spans="1:3" x14ac:dyDescent="0.25">
      <c r="A200" s="6" t="s">
        <v>47</v>
      </c>
      <c r="B200" s="27">
        <v>0.01</v>
      </c>
      <c r="C200" t="s">
        <v>679</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680</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681</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50</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51</v>
      </c>
      <c r="B213" s="27" t="s">
        <v>224</v>
      </c>
      <c r="C213" t="s">
        <v>17</v>
      </c>
    </row>
    <row r="214" spans="1:3" x14ac:dyDescent="0.25">
      <c r="A214" s="6" t="s">
        <v>47</v>
      </c>
      <c r="B214" s="27">
        <v>99.88</v>
      </c>
      <c r="C214" t="s">
        <v>679</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680</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681</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39</v>
      </c>
      <c r="B227" s="1" t="s">
        <v>128</v>
      </c>
      <c r="C227" t="str">
        <f>CONCATENATE("  &lt;Genotype hgvs=",CHAR(34),B227,B228,";",B229,CHAR(34)," name=",CHAR(34),B43,CHAR(34),"&gt; ")</f>
        <v xml:space="preserve">  &lt;Genotype hgvs="NC_000002.12:g.[166277133C&gt;T];[166277133=]" name="G2691A"&gt; </v>
      </c>
    </row>
    <row r="228" spans="1:3" x14ac:dyDescent="0.25">
      <c r="A228" s="5" t="s">
        <v>40</v>
      </c>
      <c r="B228" s="29" t="s">
        <v>385</v>
      </c>
    </row>
    <row r="229" spans="1:3" x14ac:dyDescent="0.25">
      <c r="A229" s="5" t="s">
        <v>31</v>
      </c>
      <c r="B229" s="29" t="s">
        <v>386</v>
      </c>
      <c r="C229" t="s">
        <v>679</v>
      </c>
    </row>
    <row r="230" spans="1:3" x14ac:dyDescent="0.25">
      <c r="A230" s="5" t="s">
        <v>45</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17</v>
      </c>
    </row>
    <row r="231" spans="1:3" x14ac:dyDescent="0.25">
      <c r="A231" s="6" t="s">
        <v>46</v>
      </c>
      <c r="B231" s="27" t="s">
        <v>224</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47</v>
      </c>
      <c r="B232" s="27" t="s">
        <v>405</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681</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48</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49</v>
      </c>
      <c r="B242" s="27" t="s">
        <v>524</v>
      </c>
      <c r="C242" t="s">
        <v>17</v>
      </c>
    </row>
    <row r="243" spans="1:3" x14ac:dyDescent="0.25">
      <c r="A243" s="6" t="s">
        <v>47</v>
      </c>
      <c r="B243" s="27" t="s">
        <v>405</v>
      </c>
      <c r="C243" t="s">
        <v>679</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680</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681</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50</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51</v>
      </c>
      <c r="B256" s="27" t="s">
        <v>224</v>
      </c>
      <c r="C256" t="s">
        <v>17</v>
      </c>
    </row>
    <row r="257" spans="1:3" x14ac:dyDescent="0.25">
      <c r="A257" s="6" t="s">
        <v>47</v>
      </c>
      <c r="B257" s="27" t="s">
        <v>405</v>
      </c>
      <c r="C257" t="s">
        <v>679</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680</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681</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39</v>
      </c>
      <c r="B270" s="1" t="s">
        <v>128</v>
      </c>
      <c r="C270" t="str">
        <f>CONCATENATE("  &lt;Genotype hgvs=",CHAR(34),B270,B271,";",B272,CHAR(34)," name=",CHAR(34),B49,CHAR(34),"&gt; ")</f>
        <v xml:space="preserve">  &lt;Genotype hgvs="NC_000002.12:g.[166286562G&gt;C];[166286562=]" name="G1376C"&gt; </v>
      </c>
    </row>
    <row r="271" spans="1:3" x14ac:dyDescent="0.25">
      <c r="A271" s="5" t="s">
        <v>40</v>
      </c>
      <c r="B271" s="29" t="s">
        <v>389</v>
      </c>
    </row>
    <row r="272" spans="1:3" x14ac:dyDescent="0.25">
      <c r="A272" s="5" t="s">
        <v>31</v>
      </c>
      <c r="B272" s="29" t="s">
        <v>390</v>
      </c>
      <c r="C272" t="s">
        <v>679</v>
      </c>
    </row>
    <row r="273" spans="1:3" x14ac:dyDescent="0.25">
      <c r="A273" s="5" t="s">
        <v>45</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17</v>
      </c>
    </row>
    <row r="274" spans="1:3" x14ac:dyDescent="0.25">
      <c r="A274" s="6" t="s">
        <v>46</v>
      </c>
      <c r="B274" s="27" t="s">
        <v>224</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47</v>
      </c>
      <c r="B275" s="27" t="s">
        <v>405</v>
      </c>
    </row>
    <row r="276" spans="1:3" x14ac:dyDescent="0.25">
      <c r="A276" s="5"/>
      <c r="C276" t="s">
        <v>680</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681</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48</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49</v>
      </c>
      <c r="B285" s="27" t="s">
        <v>224</v>
      </c>
      <c r="C285" t="s">
        <v>17</v>
      </c>
    </row>
    <row r="286" spans="1:3" x14ac:dyDescent="0.25">
      <c r="A286" s="6" t="s">
        <v>47</v>
      </c>
      <c r="B286" s="27" t="s">
        <v>405</v>
      </c>
      <c r="C286" t="s">
        <v>679</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680</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681</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50</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51</v>
      </c>
      <c r="B299" s="41" t="s">
        <v>545</v>
      </c>
      <c r="C299" t="s">
        <v>17</v>
      </c>
    </row>
    <row r="300" spans="1:3" x14ac:dyDescent="0.25">
      <c r="A300" s="6" t="s">
        <v>47</v>
      </c>
      <c r="B300" s="27" t="s">
        <v>405</v>
      </c>
      <c r="C300" t="s">
        <v>679</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680</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681</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683</v>
      </c>
    </row>
    <row r="313" spans="1:3" x14ac:dyDescent="0.25">
      <c r="A313" s="5" t="s">
        <v>52</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52</v>
      </c>
      <c r="B314" s="27" t="s">
        <v>154</v>
      </c>
      <c r="C314" t="s">
        <v>17</v>
      </c>
    </row>
    <row r="315" spans="1:3" x14ac:dyDescent="0.25">
      <c r="A315" s="6" t="s">
        <v>47</v>
      </c>
      <c r="C315" t="s">
        <v>679</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680</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681</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684</v>
      </c>
    </row>
    <row r="328" spans="1:3" x14ac:dyDescent="0.25">
      <c r="A328" s="5" t="s">
        <v>50</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51</v>
      </c>
      <c r="B329" s="27" t="s">
        <v>224</v>
      </c>
      <c r="C329" t="s">
        <v>17</v>
      </c>
    </row>
    <row r="330" spans="1:3" x14ac:dyDescent="0.25">
      <c r="A330" s="6" t="s">
        <v>47</v>
      </c>
      <c r="C330" t="s">
        <v>679</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680</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681</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54</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548</v>
      </c>
    </row>
    <row r="349" spans="1:3" s="33" customFormat="1" x14ac:dyDescent="0.25">
      <c r="A349" s="31"/>
      <c r="B349" s="32"/>
      <c r="C349" s="6"/>
    </row>
    <row r="350" spans="1:3" s="33" customFormat="1" x14ac:dyDescent="0.25">
      <c r="A350" s="34"/>
      <c r="B350" s="32"/>
      <c r="C350" s="6" t="s">
        <v>732</v>
      </c>
    </row>
    <row r="351" spans="1:3" s="33" customFormat="1" x14ac:dyDescent="0.25">
      <c r="A351" s="34"/>
      <c r="B351" s="32"/>
      <c r="C351" s="6"/>
    </row>
    <row r="352" spans="1:3" x14ac:dyDescent="0.25">
      <c r="A352" s="5"/>
      <c r="C352" t="s">
        <v>157</v>
      </c>
    </row>
    <row r="353" spans="1:3" x14ac:dyDescent="0.25">
      <c r="A353" s="5"/>
    </row>
    <row r="354" spans="1:3" x14ac:dyDescent="0.25">
      <c r="A354" s="5" t="s">
        <v>17</v>
      </c>
      <c r="B354" s="27" t="s">
        <v>724</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55</v>
      </c>
    </row>
    <row r="357" spans="1:3" x14ac:dyDescent="0.25">
      <c r="A357" s="5"/>
    </row>
    <row r="358" spans="1:3" x14ac:dyDescent="0.25">
      <c r="A358" s="5"/>
      <c r="B358" s="27" t="s">
        <v>551</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549</v>
      </c>
    </row>
    <row r="361" spans="1:3" s="33" customFormat="1" x14ac:dyDescent="0.25">
      <c r="A361" s="31"/>
      <c r="B361" s="32"/>
      <c r="C361" s="6"/>
    </row>
    <row r="362" spans="1:3" s="33" customFormat="1" x14ac:dyDescent="0.25">
      <c r="A362" s="34"/>
      <c r="B362" s="32"/>
      <c r="C362" s="6" t="s">
        <v>731</v>
      </c>
    </row>
    <row r="363" spans="1:3" s="33" customFormat="1" x14ac:dyDescent="0.25">
      <c r="A363" s="34"/>
      <c r="B363" s="32"/>
      <c r="C363" s="6"/>
    </row>
    <row r="364" spans="1:3" x14ac:dyDescent="0.25">
      <c r="A364" s="5"/>
      <c r="C364" t="s">
        <v>158</v>
      </c>
    </row>
    <row r="365" spans="1:3" x14ac:dyDescent="0.25">
      <c r="A365" s="5"/>
    </row>
    <row r="366" spans="1:3" x14ac:dyDescent="0.25">
      <c r="A366" s="5" t="s">
        <v>17</v>
      </c>
      <c r="B366" s="27" t="s">
        <v>725</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55</v>
      </c>
    </row>
    <row r="369" spans="1:3" x14ac:dyDescent="0.25">
      <c r="A369" s="5"/>
    </row>
    <row r="370" spans="1:3" x14ac:dyDescent="0.25">
      <c r="A370" s="5"/>
      <c r="B370" s="27" t="s">
        <v>726</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404</v>
      </c>
    </row>
    <row r="373" spans="1:3" s="33" customFormat="1" x14ac:dyDescent="0.25">
      <c r="A373" s="31"/>
      <c r="B373" s="32"/>
      <c r="C373" s="6"/>
    </row>
    <row r="374" spans="1:3" s="33" customFormat="1" x14ac:dyDescent="0.25">
      <c r="A374" s="34"/>
      <c r="B374" s="32"/>
      <c r="C374" s="6" t="s">
        <v>730</v>
      </c>
    </row>
    <row r="375" spans="1:3" s="33" customFormat="1" x14ac:dyDescent="0.25">
      <c r="A375" s="34"/>
      <c r="B375" s="32"/>
      <c r="C375" s="6"/>
    </row>
    <row r="376" spans="1:3" x14ac:dyDescent="0.25">
      <c r="A376" s="5"/>
      <c r="C376" t="s">
        <v>158</v>
      </c>
    </row>
    <row r="377" spans="1:3" x14ac:dyDescent="0.25">
      <c r="A377" s="5"/>
    </row>
    <row r="378" spans="1:3" x14ac:dyDescent="0.25">
      <c r="A378" s="5" t="s">
        <v>17</v>
      </c>
      <c r="B378" s="27" t="s">
        <v>727</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55</v>
      </c>
    </row>
    <row r="381" spans="1:3" x14ac:dyDescent="0.25">
      <c r="A381" s="5"/>
    </row>
    <row r="382" spans="1:3" x14ac:dyDescent="0.25">
      <c r="A382" s="5"/>
      <c r="B382" s="27" t="s">
        <v>552</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56</v>
      </c>
      <c r="B385" s="7" t="s">
        <v>550</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topLeftCell="A242" workbookViewId="0">
      <selection activeCell="B248" sqref="B24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394</v>
      </c>
      <c r="C2" t="str">
        <f>CONCATENATE("# What does the ",B2," gene do?")</f>
        <v># What does the CHRNA5 gene do?</v>
      </c>
    </row>
    <row r="3" spans="1:3" x14ac:dyDescent="0.25">
      <c r="A3" s="6"/>
    </row>
    <row r="4" spans="1:3" ht="17.25" x14ac:dyDescent="0.3">
      <c r="A4" s="6" t="s">
        <v>22</v>
      </c>
      <c r="B4" s="28" t="s">
        <v>774</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24</v>
      </c>
      <c r="B7" s="27" t="s">
        <v>25</v>
      </c>
    </row>
    <row r="8" spans="1:3" x14ac:dyDescent="0.25">
      <c r="A8" s="6" t="s">
        <v>21</v>
      </c>
      <c r="B8" s="27" t="s">
        <v>776</v>
      </c>
    </row>
    <row r="9" spans="1:3" x14ac:dyDescent="0.25">
      <c r="A9" s="5" t="s">
        <v>26</v>
      </c>
      <c r="B9" s="27" t="s">
        <v>775</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394</v>
      </c>
      <c r="C11" t="str">
        <f>CONCATENATE("&lt;GeneAnalysis gene=",CHAR(34),B11,CHAR(34)," interval=",CHAR(34),B12,CHAR(34),"&gt; ")</f>
        <v xml:space="preserve">&lt;GeneAnalysis gene="CHRNA5" interval="NC_000015.10:G.78565520_78595269"&gt; </v>
      </c>
    </row>
    <row r="12" spans="1:3" x14ac:dyDescent="0.25">
      <c r="A12" s="6" t="s">
        <v>27</v>
      </c>
      <c r="B12" s="27" t="s">
        <v>395</v>
      </c>
    </row>
    <row r="13" spans="1:3" x14ac:dyDescent="0.25">
      <c r="A13" s="6" t="s">
        <v>28</v>
      </c>
      <c r="B13" s="27" t="s">
        <v>337</v>
      </c>
      <c r="C13" t="str">
        <f>CONCATENATE("# What are some common mutations of ",B11,"?")</f>
        <v># What are some common mutations of CHRNA5?</v>
      </c>
    </row>
    <row r="14" spans="1:3" x14ac:dyDescent="0.25">
      <c r="A14" s="6"/>
      <c r="C14" t="s">
        <v>17</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29</v>
      </c>
      <c r="B18" s="1" t="s">
        <v>396</v>
      </c>
      <c r="C18" t="str">
        <f>CONCATENATE("  &lt;Variant hgvs=",CHAR(34),B18,CHAR(34)," name=",CHAR(34),B19,CHAR(34),"&gt; ")</f>
        <v xml:space="preserve">  &lt;Variant hgvs="NC_000015.10:g.78590583G&gt;A" name="G1192A"&gt; </v>
      </c>
    </row>
    <row r="19" spans="1:3" x14ac:dyDescent="0.25">
      <c r="A19" s="5" t="s">
        <v>30</v>
      </c>
      <c r="B19" s="30" t="s">
        <v>398</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397</v>
      </c>
      <c r="C22" t="str">
        <f>"  &lt;/Variant&gt;"</f>
        <v xml:space="preserve">  &lt;/Variant&gt;</v>
      </c>
    </row>
    <row r="23" spans="1:3" x14ac:dyDescent="0.25">
      <c r="C23" t="str">
        <f>CONCATENATE("&lt;# ",B25," #&gt;")</f>
        <v>&lt;# A78573551G #&gt;</v>
      </c>
    </row>
    <row r="24" spans="1:3" x14ac:dyDescent="0.25">
      <c r="A24" s="6" t="s">
        <v>29</v>
      </c>
      <c r="B24" s="44" t="s">
        <v>399</v>
      </c>
      <c r="C24" t="str">
        <f>CONCATENATE("  &lt;Variant hgvs=",CHAR(34),B24,CHAR(34)," name=",CHAR(34),B25,CHAR(34),"&gt; ")</f>
        <v xml:space="preserve">  &lt;Variant hgvs="NC_000015.10:g.78573551G&gt;A" name="A78573551G"&gt; </v>
      </c>
    </row>
    <row r="25" spans="1:3" x14ac:dyDescent="0.25">
      <c r="A25" s="5" t="s">
        <v>30</v>
      </c>
      <c r="B25" s="30" t="s">
        <v>400</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401</v>
      </c>
      <c r="C28" t="str">
        <f>"  &lt;/Variant&gt;"</f>
        <v xml:space="preserve">  &lt;/Variant&gt;</v>
      </c>
    </row>
    <row r="29" spans="1:3" x14ac:dyDescent="0.25">
      <c r="C29" t="str">
        <f>CONCATENATE("&lt;# ",B31," #&gt;")</f>
        <v>&lt;# A78581651T #&gt;</v>
      </c>
    </row>
    <row r="30" spans="1:3" x14ac:dyDescent="0.25">
      <c r="A30" s="6" t="s">
        <v>29</v>
      </c>
      <c r="B30" s="44" t="s">
        <v>406</v>
      </c>
      <c r="C30" t="str">
        <f>CONCATENATE("  &lt;Variant hgvs=",CHAR(34),B30,CHAR(34)," name=",CHAR(34),B31,CHAR(34),"&gt; ")</f>
        <v xml:space="preserve">  &lt;Variant hgvs="NC_000015.10:g.78581651A&gt;T" name="A78581651T"&gt; </v>
      </c>
    </row>
    <row r="31" spans="1:3" x14ac:dyDescent="0.25">
      <c r="A31" s="5" t="s">
        <v>30</v>
      </c>
      <c r="B31" s="45" t="s">
        <v>407</v>
      </c>
    </row>
    <row r="32" spans="1:3" x14ac:dyDescent="0.25">
      <c r="A32" s="5" t="s">
        <v>31</v>
      </c>
      <c r="B32" s="27" t="s">
        <v>66</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32</v>
      </c>
      <c r="B33" s="27" t="s">
        <v>37</v>
      </c>
    </row>
    <row r="34" spans="1:3" x14ac:dyDescent="0.25">
      <c r="A34" s="6" t="s">
        <v>40</v>
      </c>
      <c r="B34" s="30" t="s">
        <v>408</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39</v>
      </c>
      <c r="B37" s="42" t="s">
        <v>349</v>
      </c>
      <c r="C37" t="str">
        <f>CONCATENATE("  &lt;Genotype hgvs=",CHAR(34),B37,B38,";",B39,CHAR(34)," name=",CHAR(34),B19,CHAR(34),"&gt; ")</f>
        <v xml:space="preserve">  &lt;Genotype hgvs="NC_000015.10:g.[78606381C&gt;T];[78606381=]" name="G1192A"&gt; </v>
      </c>
    </row>
    <row r="38" spans="1:3" x14ac:dyDescent="0.25">
      <c r="A38" s="5" t="s">
        <v>40</v>
      </c>
      <c r="B38" s="27" t="s">
        <v>350</v>
      </c>
    </row>
    <row r="39" spans="1:3" x14ac:dyDescent="0.25">
      <c r="A39" s="5" t="s">
        <v>31</v>
      </c>
      <c r="B39" s="27" t="s">
        <v>351</v>
      </c>
      <c r="C39" t="s">
        <v>679</v>
      </c>
    </row>
    <row r="40" spans="1:3" x14ac:dyDescent="0.25">
      <c r="A40" s="5" t="s">
        <v>45</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17</v>
      </c>
    </row>
    <row r="41" spans="1:3" x14ac:dyDescent="0.25">
      <c r="A41" s="6" t="s">
        <v>46</v>
      </c>
      <c r="B41" s="27" t="s">
        <v>223</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47</v>
      </c>
      <c r="B42" s="27">
        <v>39.200000000000003</v>
      </c>
    </row>
    <row r="43" spans="1:3" x14ac:dyDescent="0.25">
      <c r="A43" s="5"/>
      <c r="C43" t="s">
        <v>680</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681</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48</v>
      </c>
      <c r="B51" s="27" t="s">
        <v>352</v>
      </c>
      <c r="C51" t="str">
        <f>CONCATENATE("  &lt;Genotype hgvs=",CHAR(34),B37,B38,";",B38,CHAR(34)," name=",CHAR(34),B19,CHAR(34),"&gt; ")</f>
        <v xml:space="preserve">  &lt;Genotype hgvs="NC_000015.10:g.[78606381C&gt;T];[78606381C&gt;T]" name="G1192A"&gt; </v>
      </c>
    </row>
    <row r="52" spans="1:3" x14ac:dyDescent="0.25">
      <c r="A52" s="6" t="s">
        <v>49</v>
      </c>
      <c r="B52" s="27" t="s">
        <v>198</v>
      </c>
      <c r="C52" t="s">
        <v>17</v>
      </c>
    </row>
    <row r="53" spans="1:3" x14ac:dyDescent="0.25">
      <c r="A53" s="6" t="s">
        <v>47</v>
      </c>
      <c r="B53" s="27">
        <v>5.2</v>
      </c>
      <c r="C53" t="s">
        <v>679</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680</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681</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50</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51</v>
      </c>
      <c r="B66" s="27" t="s">
        <v>152</v>
      </c>
      <c r="C66" t="s">
        <v>17</v>
      </c>
    </row>
    <row r="67" spans="1:3" x14ac:dyDescent="0.25">
      <c r="A67" s="6" t="s">
        <v>47</v>
      </c>
      <c r="B67" s="27">
        <v>55.6</v>
      </c>
      <c r="C67" t="s">
        <v>679</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680</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681</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39</v>
      </c>
      <c r="B80" s="1" t="s">
        <v>349</v>
      </c>
      <c r="C80" t="str">
        <f>CONCATENATE("  &lt;Genotype hgvs=",CHAR(34),B80,B81,";",B82,CHAR(34)," name=",CHAR(34),B25,CHAR(34),"&gt; ")</f>
        <v xml:space="preserve">  &lt;Genotype hgvs="NC_000015.10:g.[78573551G&gt;A];[78573551=]" name="A78573551G"&gt; </v>
      </c>
    </row>
    <row r="81" spans="1:3" x14ac:dyDescent="0.25">
      <c r="A81" s="5" t="s">
        <v>40</v>
      </c>
      <c r="B81" s="27" t="s">
        <v>402</v>
      </c>
    </row>
    <row r="82" spans="1:3" x14ac:dyDescent="0.25">
      <c r="A82" s="5" t="s">
        <v>31</v>
      </c>
      <c r="B82" s="27" t="s">
        <v>403</v>
      </c>
      <c r="C82" t="s">
        <v>679</v>
      </c>
    </row>
    <row r="83" spans="1:3" x14ac:dyDescent="0.25">
      <c r="A83" s="5" t="s">
        <v>45</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17</v>
      </c>
    </row>
    <row r="84" spans="1:3" x14ac:dyDescent="0.25">
      <c r="A84" s="6" t="s">
        <v>46</v>
      </c>
      <c r="B84" s="27" t="s">
        <v>223</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47</v>
      </c>
      <c r="B85" s="27">
        <v>39.200000000000003</v>
      </c>
    </row>
    <row r="86" spans="1:3" x14ac:dyDescent="0.25">
      <c r="A86" s="5"/>
      <c r="C86" t="s">
        <v>680</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681</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48</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49</v>
      </c>
      <c r="B95" s="27" t="s">
        <v>198</v>
      </c>
      <c r="C95" t="s">
        <v>17</v>
      </c>
    </row>
    <row r="96" spans="1:3" x14ac:dyDescent="0.25">
      <c r="A96" s="6" t="s">
        <v>47</v>
      </c>
      <c r="B96" s="27">
        <v>17.899999999999999</v>
      </c>
      <c r="C96" t="s">
        <v>679</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680</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681</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50</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51</v>
      </c>
      <c r="B109" s="27" t="s">
        <v>152</v>
      </c>
      <c r="C109" t="s">
        <v>17</v>
      </c>
    </row>
    <row r="110" spans="1:3" x14ac:dyDescent="0.25">
      <c r="A110" s="6" t="s">
        <v>47</v>
      </c>
      <c r="B110" s="27">
        <v>42.9</v>
      </c>
      <c r="C110" t="s">
        <v>679</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680</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681</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39</v>
      </c>
      <c r="B123" s="46" t="s">
        <v>349</v>
      </c>
      <c r="C123" t="str">
        <f>CONCATENATE("  &lt;Genotype hgvs=",CHAR(34),B123,B124,";",B125,CHAR(34)," name=",CHAR(34),B31,CHAR(34),"&gt; ")</f>
        <v xml:space="preserve">  &lt;Genotype hgvs="NC_000015.10:g.[78581651A&gt;T];[78581651=]" name="A78581651T"&gt; </v>
      </c>
    </row>
    <row r="124" spans="1:3" x14ac:dyDescent="0.25">
      <c r="A124" s="5" t="s">
        <v>40</v>
      </c>
      <c r="B124" s="27" t="s">
        <v>409</v>
      </c>
    </row>
    <row r="125" spans="1:3" x14ac:dyDescent="0.25">
      <c r="A125" s="5" t="s">
        <v>31</v>
      </c>
      <c r="B125" s="27" t="s">
        <v>410</v>
      </c>
      <c r="C125" t="s">
        <v>679</v>
      </c>
    </row>
    <row r="126" spans="1:3" x14ac:dyDescent="0.25">
      <c r="A126" s="5" t="s">
        <v>45</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17</v>
      </c>
    </row>
    <row r="127" spans="1:3" x14ac:dyDescent="0.25">
      <c r="A127" s="6" t="s">
        <v>46</v>
      </c>
      <c r="B127" s="27" t="s">
        <v>223</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47</v>
      </c>
      <c r="B128" s="27">
        <v>27.3</v>
      </c>
    </row>
    <row r="129" spans="1:3" x14ac:dyDescent="0.25">
      <c r="A129" s="5"/>
      <c r="C129" t="s">
        <v>680</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681</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48</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49</v>
      </c>
      <c r="B138" s="27" t="s">
        <v>223</v>
      </c>
      <c r="C138" t="s">
        <v>17</v>
      </c>
    </row>
    <row r="139" spans="1:3" x14ac:dyDescent="0.25">
      <c r="A139" s="6" t="s">
        <v>47</v>
      </c>
      <c r="B139" s="27">
        <v>9.5</v>
      </c>
      <c r="C139" t="s">
        <v>679</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680</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681</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50</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51</v>
      </c>
      <c r="B152" s="27" t="s">
        <v>152</v>
      </c>
      <c r="C152" t="s">
        <v>17</v>
      </c>
    </row>
    <row r="153" spans="1:3" x14ac:dyDescent="0.25">
      <c r="A153" s="6" t="s">
        <v>47</v>
      </c>
      <c r="B153" s="27">
        <v>63.2</v>
      </c>
      <c r="C153" t="s">
        <v>679</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680</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681</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683</v>
      </c>
    </row>
    <row r="166" spans="1:3" x14ac:dyDescent="0.25">
      <c r="A166" s="5" t="s">
        <v>52</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52</v>
      </c>
      <c r="B167" s="27" t="s">
        <v>154</v>
      </c>
      <c r="C167" t="s">
        <v>17</v>
      </c>
    </row>
    <row r="168" spans="1:3" x14ac:dyDescent="0.25">
      <c r="A168" s="6" t="s">
        <v>47</v>
      </c>
      <c r="C168" t="s">
        <v>679</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680</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681</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684</v>
      </c>
    </row>
    <row r="181" spans="1:3" x14ac:dyDescent="0.25">
      <c r="A181" s="5" t="s">
        <v>50</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51</v>
      </c>
      <c r="B182" s="27" t="s">
        <v>224</v>
      </c>
      <c r="C182" t="s">
        <v>17</v>
      </c>
    </row>
    <row r="183" spans="1:3" x14ac:dyDescent="0.25">
      <c r="A183" s="6" t="s">
        <v>47</v>
      </c>
      <c r="C183" t="s">
        <v>679</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680</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681</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54</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769</v>
      </c>
    </row>
    <row r="201" spans="1:3" s="33" customFormat="1" x14ac:dyDescent="0.25">
      <c r="A201" s="31"/>
      <c r="B201" s="32"/>
      <c r="C201"/>
    </row>
    <row r="202" spans="1:3" s="33" customFormat="1" x14ac:dyDescent="0.25">
      <c r="A202" s="34"/>
      <c r="B202" s="32"/>
      <c r="C202" s="6" t="s">
        <v>770</v>
      </c>
    </row>
    <row r="203" spans="1:3" s="33" customFormat="1" x14ac:dyDescent="0.25">
      <c r="A203" s="34"/>
      <c r="B203" s="32"/>
      <c r="C203" s="6"/>
    </row>
    <row r="204" spans="1:3" x14ac:dyDescent="0.25">
      <c r="A204" s="5"/>
      <c r="C204" t="s">
        <v>353</v>
      </c>
    </row>
    <row r="205" spans="1:3" x14ac:dyDescent="0.25">
      <c r="A205" s="5"/>
    </row>
    <row r="206" spans="1:3" x14ac:dyDescent="0.25">
      <c r="A206" s="5" t="s">
        <v>17</v>
      </c>
      <c r="B206" s="27" t="s">
        <v>781</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55</v>
      </c>
    </row>
    <row r="209" spans="1:3" x14ac:dyDescent="0.25">
      <c r="A209" s="5"/>
    </row>
    <row r="210" spans="1:3" x14ac:dyDescent="0.25">
      <c r="A210" s="5"/>
      <c r="B210" s="41" t="s">
        <v>783</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771</v>
      </c>
    </row>
    <row r="213" spans="1:3" s="33" customFormat="1" x14ac:dyDescent="0.25">
      <c r="A213" s="31"/>
      <c r="B213" s="32"/>
      <c r="C213"/>
    </row>
    <row r="214" spans="1:3" s="33" customFormat="1" x14ac:dyDescent="0.25">
      <c r="A214" s="34"/>
      <c r="B214" s="32"/>
      <c r="C214" s="6" t="s">
        <v>772</v>
      </c>
    </row>
    <row r="215" spans="1:3" s="33" customFormat="1" x14ac:dyDescent="0.25">
      <c r="A215" s="34"/>
      <c r="B215" s="32"/>
      <c r="C215" s="6"/>
    </row>
    <row r="216" spans="1:3" x14ac:dyDescent="0.25">
      <c r="A216" s="5"/>
      <c r="C216" t="s">
        <v>158</v>
      </c>
    </row>
    <row r="217" spans="1:3" x14ac:dyDescent="0.25">
      <c r="A217" s="5"/>
    </row>
    <row r="218" spans="1:3" x14ac:dyDescent="0.25">
      <c r="A218" s="5" t="s">
        <v>17</v>
      </c>
      <c r="B218" s="27" t="s">
        <v>782</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55</v>
      </c>
    </row>
    <row r="221" spans="1:3" x14ac:dyDescent="0.25">
      <c r="A221" s="5"/>
    </row>
    <row r="222" spans="1:3" x14ac:dyDescent="0.25">
      <c r="A222" s="5"/>
      <c r="B222" s="41" t="s">
        <v>784</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779</v>
      </c>
    </row>
    <row r="226" spans="1:3" s="33" customFormat="1" x14ac:dyDescent="0.25">
      <c r="A226" s="31"/>
      <c r="B226" s="32"/>
      <c r="C226"/>
    </row>
    <row r="227" spans="1:3" s="33" customFormat="1" x14ac:dyDescent="0.25">
      <c r="A227" s="34"/>
      <c r="B227" s="32"/>
      <c r="C227" t="s">
        <v>778</v>
      </c>
    </row>
    <row r="228" spans="1:3" s="33" customFormat="1" x14ac:dyDescent="0.25">
      <c r="A228" s="34"/>
      <c r="B228" s="32"/>
    </row>
    <row r="229" spans="1:3" x14ac:dyDescent="0.25">
      <c r="A229" s="5"/>
      <c r="C229" t="s">
        <v>158</v>
      </c>
    </row>
    <row r="230" spans="1:3" x14ac:dyDescent="0.25">
      <c r="A230" s="5"/>
    </row>
    <row r="231" spans="1:3" x14ac:dyDescent="0.25">
      <c r="A231" s="5" t="s">
        <v>17</v>
      </c>
      <c r="B231" s="27" t="s">
        <v>780</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55</v>
      </c>
    </row>
    <row r="234" spans="1:3" x14ac:dyDescent="0.25">
      <c r="A234" s="5"/>
    </row>
    <row r="235" spans="1:3" x14ac:dyDescent="0.25">
      <c r="A235" s="5"/>
      <c r="B235" s="41" t="s">
        <v>783</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728</v>
      </c>
    </row>
    <row r="239" spans="1:3" s="33" customFormat="1" x14ac:dyDescent="0.25">
      <c r="A239" s="34"/>
      <c r="B239" s="32"/>
      <c r="C239"/>
    </row>
    <row r="240" spans="1:3" s="33" customFormat="1" x14ac:dyDescent="0.25">
      <c r="A240" s="34"/>
      <c r="B240" s="32"/>
      <c r="C240" t="s">
        <v>773</v>
      </c>
    </row>
    <row r="241" spans="1:3" s="33" customFormat="1" x14ac:dyDescent="0.25">
      <c r="A241" s="34"/>
      <c r="B241" s="32"/>
      <c r="C241" s="6"/>
    </row>
    <row r="242" spans="1:3" x14ac:dyDescent="0.25">
      <c r="A242" s="5"/>
      <c r="C242" t="s">
        <v>353</v>
      </c>
    </row>
    <row r="243" spans="1:3" x14ac:dyDescent="0.25">
      <c r="A243" s="5"/>
    </row>
    <row r="244" spans="1:3" x14ac:dyDescent="0.25">
      <c r="A244" s="5" t="s">
        <v>17</v>
      </c>
      <c r="B244" s="27" t="s">
        <v>729</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55</v>
      </c>
    </row>
    <row r="247" spans="1:3" x14ac:dyDescent="0.25">
      <c r="A247" s="5"/>
    </row>
    <row r="248" spans="1:3" x14ac:dyDescent="0.25">
      <c r="A248" s="5"/>
      <c r="B248" s="41" t="s">
        <v>791</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56</v>
      </c>
      <c r="B251" s="7" t="s">
        <v>777</v>
      </c>
      <c r="C251" t="str">
        <f>CONCATENATE("&lt;symptoms ",B251," /&gt;")</f>
        <v>&lt;symptoms anxiety D001007 pain D010146 inflamation: D007249 /&gt;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113</v>
      </c>
      <c r="C2" t="str">
        <f>CONCATENATE("&lt;GeneAnalysis gene=",CHAR(34),B2,CHAR(34)," interval=",CHAR(34),B3,CHAR(34),"&gt; ")</f>
        <v xml:space="preserve">&lt;GeneAnalysis gene="AGPAT3" interval="NC_000076.6:g.78269174_78352484"&gt; </v>
      </c>
    </row>
    <row r="3" spans="1:27" x14ac:dyDescent="0.25">
      <c r="A3" s="6" t="s">
        <v>27</v>
      </c>
      <c r="B3" s="27" t="s">
        <v>509</v>
      </c>
    </row>
    <row r="4" spans="1:27" x14ac:dyDescent="0.25">
      <c r="A4" s="6" t="s">
        <v>28</v>
      </c>
      <c r="B4" s="27" t="s">
        <v>508</v>
      </c>
      <c r="C4" t="str">
        <f>CONCATENATE("# What are some common mutations of ",B2,"?")</f>
        <v># What are some common mutations of AGPAT3?</v>
      </c>
      <c r="W4" s="49" t="s">
        <v>80</v>
      </c>
      <c r="X4" s="49" t="s">
        <v>79</v>
      </c>
      <c r="Y4" s="43" t="s">
        <v>413</v>
      </c>
      <c r="Z4" s="49" t="s">
        <v>414</v>
      </c>
      <c r="AA4" s="25" t="s">
        <v>76</v>
      </c>
    </row>
    <row r="5" spans="1:27" x14ac:dyDescent="0.25">
      <c r="A5" s="6" t="s">
        <v>24</v>
      </c>
      <c r="B5" s="27" t="s">
        <v>25</v>
      </c>
      <c r="C5" t="s">
        <v>17</v>
      </c>
    </row>
    <row r="6" spans="1:27" x14ac:dyDescent="0.25">
      <c r="B6" s="27"/>
      <c r="C6" t="str">
        <f>CONCATENATE("There are ",B4," well-known variant in ",B2,": ",B13,".")</f>
        <v>There are ten well-known variant in AGPAT3: [A43928298C](https://www.ncbi.nlm.nih.gov/projects/SNP/snp_ref.cgi?rs=3788079).</v>
      </c>
      <c r="W6" s="49" t="s">
        <v>446</v>
      </c>
      <c r="X6" s="49" t="s">
        <v>447</v>
      </c>
      <c r="Y6" s="43" t="s">
        <v>448</v>
      </c>
      <c r="Z6" s="49" t="s">
        <v>449</v>
      </c>
      <c r="AA6" s="49" t="s">
        <v>432</v>
      </c>
    </row>
    <row r="7" spans="1:27" x14ac:dyDescent="0.25">
      <c r="A7" s="53"/>
      <c r="B7" s="53"/>
      <c r="C7" s="43"/>
      <c r="D7" s="50"/>
      <c r="E7" s="25"/>
      <c r="W7" s="49" t="s">
        <v>446</v>
      </c>
      <c r="X7" s="49" t="s">
        <v>450</v>
      </c>
      <c r="Y7" s="43" t="s">
        <v>451</v>
      </c>
      <c r="Z7" s="49" t="s">
        <v>452</v>
      </c>
      <c r="AA7" s="49" t="s">
        <v>432</v>
      </c>
    </row>
    <row r="8" spans="1:27" x14ac:dyDescent="0.25">
      <c r="A8" s="6"/>
      <c r="B8" s="27"/>
      <c r="C8" t="str">
        <f>CONCATENATE("&lt;# ",B10," #&gt;")</f>
        <v>&lt;# A43928298C #&gt;</v>
      </c>
      <c r="W8" s="49" t="s">
        <v>446</v>
      </c>
      <c r="X8" s="49" t="s">
        <v>453</v>
      </c>
      <c r="Y8" s="43" t="s">
        <v>454</v>
      </c>
      <c r="Z8" s="49" t="s">
        <v>455</v>
      </c>
      <c r="AA8" s="49" t="s">
        <v>456</v>
      </c>
    </row>
    <row r="9" spans="1:27" x14ac:dyDescent="0.25">
      <c r="A9" s="6" t="s">
        <v>29</v>
      </c>
      <c r="B9" s="1" t="s">
        <v>445</v>
      </c>
      <c r="C9" t="str">
        <f>CONCATENATE("  &lt;Variant hgvs=",CHAR(34),B9,CHAR(34)," name=",CHAR(34),B10,CHAR(34),"&gt; ")</f>
        <v xml:space="preserve">  &lt;Variant hgvs="NC_000021.9:g.43928298A&gt;C" name="A43928298C"&gt; </v>
      </c>
      <c r="W9" s="49" t="s">
        <v>446</v>
      </c>
      <c r="X9" s="49" t="s">
        <v>457</v>
      </c>
      <c r="Y9" s="43" t="s">
        <v>458</v>
      </c>
      <c r="Z9" s="49" t="s">
        <v>459</v>
      </c>
      <c r="AA9" s="49" t="s">
        <v>432</v>
      </c>
    </row>
    <row r="10" spans="1:27" x14ac:dyDescent="0.25">
      <c r="A10" s="5" t="s">
        <v>30</v>
      </c>
      <c r="B10" s="30" t="s">
        <v>510</v>
      </c>
      <c r="W10" s="49" t="s">
        <v>446</v>
      </c>
      <c r="X10" s="49" t="s">
        <v>460</v>
      </c>
      <c r="Y10" s="43" t="s">
        <v>461</v>
      </c>
      <c r="Z10" s="49" t="s">
        <v>462</v>
      </c>
      <c r="AA10" s="49" t="s">
        <v>444</v>
      </c>
    </row>
    <row r="11" spans="1:27" x14ac:dyDescent="0.25">
      <c r="A11" s="5" t="s">
        <v>31</v>
      </c>
      <c r="B11" s="27" t="s">
        <v>66</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446</v>
      </c>
      <c r="X11" s="49" t="s">
        <v>463</v>
      </c>
      <c r="Y11" s="43" t="s">
        <v>464</v>
      </c>
      <c r="Z11" s="49" t="s">
        <v>465</v>
      </c>
      <c r="AA11" s="49" t="s">
        <v>432</v>
      </c>
    </row>
    <row r="12" spans="1:27" x14ac:dyDescent="0.25">
      <c r="A12" s="5" t="s">
        <v>32</v>
      </c>
      <c r="B12" s="27" t="str">
        <f>"cytosine (C)"</f>
        <v>cytosine (C)</v>
      </c>
      <c r="C12" t="s">
        <v>17</v>
      </c>
      <c r="W12" s="49" t="s">
        <v>446</v>
      </c>
      <c r="X12" s="49" t="s">
        <v>466</v>
      </c>
      <c r="Y12" s="43" t="s">
        <v>467</v>
      </c>
      <c r="Z12" s="49" t="s">
        <v>468</v>
      </c>
      <c r="AA12" s="49" t="s">
        <v>469</v>
      </c>
    </row>
    <row r="13" spans="1:27" x14ac:dyDescent="0.25">
      <c r="A13" s="5" t="s">
        <v>40</v>
      </c>
      <c r="B13" s="30" t="s">
        <v>511</v>
      </c>
      <c r="C13" t="str">
        <f>"  &lt;/Variant&gt;"</f>
        <v xml:space="preserve">  &lt;/Variant&gt;</v>
      </c>
      <c r="W13" s="49" t="s">
        <v>85</v>
      </c>
      <c r="X13" s="49" t="s">
        <v>84</v>
      </c>
      <c r="Y13" s="43" t="s">
        <v>470</v>
      </c>
      <c r="Z13" s="49" t="s">
        <v>471</v>
      </c>
      <c r="AA13" s="25" t="s">
        <v>115</v>
      </c>
    </row>
    <row r="14" spans="1:27" s="33" customFormat="1" x14ac:dyDescent="0.25">
      <c r="A14" s="31"/>
      <c r="B14" s="32"/>
      <c r="W14" s="49" t="s">
        <v>82</v>
      </c>
      <c r="X14" s="49" t="s">
        <v>81</v>
      </c>
      <c r="Y14" s="43" t="s">
        <v>472</v>
      </c>
      <c r="Z14" s="49" t="s">
        <v>473</v>
      </c>
      <c r="AA14" s="25" t="s">
        <v>83</v>
      </c>
    </row>
    <row r="15" spans="1:27" s="33" customFormat="1" x14ac:dyDescent="0.25">
      <c r="A15" s="31"/>
      <c r="B15" s="32"/>
      <c r="C15" t="str">
        <f>C8</f>
        <v>&lt;# A43928298C #&gt;</v>
      </c>
      <c r="W15" s="50" t="s">
        <v>104</v>
      </c>
      <c r="X15" s="49" t="s">
        <v>102</v>
      </c>
      <c r="Y15" s="43" t="s">
        <v>415</v>
      </c>
      <c r="Z15" s="50" t="s">
        <v>416</v>
      </c>
      <c r="AA15" s="49" t="s">
        <v>73</v>
      </c>
    </row>
    <row r="16" spans="1:27" x14ac:dyDescent="0.25">
      <c r="A16" s="5" t="s">
        <v>39</v>
      </c>
      <c r="B16" s="1" t="s">
        <v>505</v>
      </c>
      <c r="C16" t="str">
        <f>CONCATENATE("  &lt;Genotype hgvs=",CHAR(34),B16,B17,";",B18,CHAR(34)," name=",CHAR(34),B10,CHAR(34),"&gt; ")</f>
        <v xml:space="preserve">  &lt;Genotype hgvs="NC_000021.9:g.[43928298A&gt;C];[43928298=]" name="A43928298C"&gt; </v>
      </c>
      <c r="W16" s="50" t="s">
        <v>104</v>
      </c>
      <c r="X16" s="49" t="s">
        <v>103</v>
      </c>
      <c r="Y16" s="43" t="s">
        <v>417</v>
      </c>
      <c r="Z16" s="50" t="s">
        <v>418</v>
      </c>
      <c r="AA16" s="25" t="s">
        <v>119</v>
      </c>
    </row>
    <row r="17" spans="1:27" x14ac:dyDescent="0.25">
      <c r="A17" s="5" t="s">
        <v>40</v>
      </c>
      <c r="B17" s="27" t="s">
        <v>506</v>
      </c>
      <c r="W17" s="49" t="s">
        <v>474</v>
      </c>
      <c r="X17" s="49" t="s">
        <v>475</v>
      </c>
      <c r="Y17" s="43" t="s">
        <v>476</v>
      </c>
      <c r="Z17" s="49" t="s">
        <v>477</v>
      </c>
      <c r="AA17" s="55" t="s">
        <v>432</v>
      </c>
    </row>
    <row r="18" spans="1:27" x14ac:dyDescent="0.25">
      <c r="A18" s="5" t="s">
        <v>31</v>
      </c>
      <c r="B18" s="27" t="s">
        <v>507</v>
      </c>
      <c r="C18" t="s">
        <v>679</v>
      </c>
      <c r="W18" s="49" t="s">
        <v>478</v>
      </c>
      <c r="X18" s="49" t="s">
        <v>77</v>
      </c>
      <c r="Y18" s="43" t="s">
        <v>411</v>
      </c>
      <c r="Z18" s="49" t="s">
        <v>412</v>
      </c>
      <c r="AA18" s="49" t="s">
        <v>479</v>
      </c>
    </row>
    <row r="19" spans="1:27" x14ac:dyDescent="0.25">
      <c r="A19" s="5" t="s">
        <v>45</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17</v>
      </c>
      <c r="W19" s="50" t="s">
        <v>480</v>
      </c>
      <c r="X19" s="50" t="s">
        <v>481</v>
      </c>
      <c r="Y19" s="43" t="s">
        <v>482</v>
      </c>
      <c r="Z19" s="50" t="s">
        <v>483</v>
      </c>
      <c r="AA19" s="50" t="s">
        <v>73</v>
      </c>
    </row>
    <row r="20" spans="1:27" ht="38.25" x14ac:dyDescent="0.25">
      <c r="A20" s="6" t="s">
        <v>46</v>
      </c>
      <c r="B20" s="27" t="s">
        <v>546</v>
      </c>
      <c r="C20" t="str">
        <f>CONCATENATE("    ",B19)</f>
        <v xml:space="preserve">    People with this variant have one copy of the [A43928298C](https://www.ncbi.nlm.nih.gov/projects/SNP/snp_ref.cgi?rs=3788079) variant. This substitution of a single nucleotide is known as a missense mutation.</v>
      </c>
      <c r="W20" t="s">
        <v>440</v>
      </c>
      <c r="X20" s="49" t="s">
        <v>441</v>
      </c>
      <c r="Y20" s="43" t="s">
        <v>442</v>
      </c>
      <c r="Z20" s="54" t="s">
        <v>443</v>
      </c>
      <c r="AA20" s="49" t="s">
        <v>444</v>
      </c>
    </row>
    <row r="21" spans="1:27" x14ac:dyDescent="0.25">
      <c r="A21" s="6" t="s">
        <v>47</v>
      </c>
      <c r="B21" s="27">
        <v>2.5</v>
      </c>
      <c r="W21" s="49" t="s">
        <v>89</v>
      </c>
      <c r="X21" s="49" t="s">
        <v>88</v>
      </c>
      <c r="Y21" s="43" t="s">
        <v>419</v>
      </c>
      <c r="Z21" s="50" t="s">
        <v>420</v>
      </c>
      <c r="AA21" s="25" t="s">
        <v>76</v>
      </c>
    </row>
    <row r="22" spans="1:27" x14ac:dyDescent="0.25">
      <c r="A22" s="5"/>
      <c r="B22" s="27"/>
      <c r="C22" t="s">
        <v>680</v>
      </c>
      <c r="W22" s="49" t="s">
        <v>91</v>
      </c>
      <c r="X22" s="49" t="s">
        <v>90</v>
      </c>
      <c r="Y22" s="43" t="s">
        <v>484</v>
      </c>
      <c r="Z22" s="49" t="s">
        <v>485</v>
      </c>
      <c r="AA22" s="25" t="s">
        <v>69</v>
      </c>
    </row>
    <row r="23" spans="1:27" x14ac:dyDescent="0.25">
      <c r="A23" s="6"/>
      <c r="B23" s="27"/>
      <c r="W23" s="49" t="s">
        <v>91</v>
      </c>
      <c r="X23" s="49" t="s">
        <v>92</v>
      </c>
      <c r="Y23" s="43" t="s">
        <v>486</v>
      </c>
      <c r="Z23" s="49" t="s">
        <v>487</v>
      </c>
      <c r="AA23" s="49" t="s">
        <v>488</v>
      </c>
    </row>
    <row r="24" spans="1:27" x14ac:dyDescent="0.25">
      <c r="A24" s="6"/>
      <c r="B24" s="27"/>
      <c r="C24" t="str">
        <f>CONCATENATE("    ",B20)</f>
        <v xml:space="preserve">    You are in the Moderate Risk category. See below for more information.</v>
      </c>
      <c r="W24" s="49" t="s">
        <v>421</v>
      </c>
      <c r="X24" s="49" t="s">
        <v>422</v>
      </c>
      <c r="Y24" s="43" t="s">
        <v>423</v>
      </c>
      <c r="Z24" s="50" t="s">
        <v>424</v>
      </c>
      <c r="AA24" s="50"/>
    </row>
    <row r="25" spans="1:27" x14ac:dyDescent="0.25">
      <c r="A25" s="6"/>
      <c r="B25" s="27"/>
      <c r="W25" s="49" t="s">
        <v>421</v>
      </c>
      <c r="X25" s="50" t="s">
        <v>425</v>
      </c>
      <c r="Y25" s="43" t="s">
        <v>426</v>
      </c>
      <c r="Z25" s="50" t="s">
        <v>427</v>
      </c>
      <c r="AA25" s="50"/>
    </row>
    <row r="26" spans="1:27" x14ac:dyDescent="0.25">
      <c r="A26" s="6"/>
      <c r="B26" s="27"/>
      <c r="C26" t="s">
        <v>681</v>
      </c>
      <c r="W26" s="51" t="s">
        <v>106</v>
      </c>
      <c r="X26" s="56" t="s">
        <v>105</v>
      </c>
      <c r="Y26" s="43" t="s">
        <v>489</v>
      </c>
      <c r="Z26" s="50" t="s">
        <v>490</v>
      </c>
      <c r="AA26" s="25" t="s">
        <v>116</v>
      </c>
    </row>
    <row r="27" spans="1:27" x14ac:dyDescent="0.25">
      <c r="A27" s="5"/>
      <c r="B27" s="27"/>
      <c r="W27" s="49" t="s">
        <v>428</v>
      </c>
      <c r="X27" s="49" t="s">
        <v>429</v>
      </c>
      <c r="Y27" s="43" t="s">
        <v>430</v>
      </c>
      <c r="Z27" s="50" t="s">
        <v>431</v>
      </c>
      <c r="AA27" s="49" t="s">
        <v>432</v>
      </c>
    </row>
    <row r="28" spans="1:27" x14ac:dyDescent="0.25">
      <c r="A28" s="5"/>
      <c r="B28" s="27"/>
      <c r="C28" t="str">
        <f>CONCATENATE( "    &lt;piechart percentage=",B21," /&gt;")</f>
        <v xml:space="preserve">    &lt;piechart percentage=2.5 /&gt;</v>
      </c>
      <c r="W28" s="47" t="s">
        <v>433</v>
      </c>
      <c r="X28" s="50" t="s">
        <v>434</v>
      </c>
      <c r="Y28" s="43" t="s">
        <v>435</v>
      </c>
      <c r="Z28" s="50" t="s">
        <v>436</v>
      </c>
      <c r="AA28" s="50"/>
    </row>
    <row r="29" spans="1:27" x14ac:dyDescent="0.25">
      <c r="A29" s="5"/>
      <c r="B29" s="27"/>
      <c r="C29" t="str">
        <f>"  &lt;/Genotype&gt;"</f>
        <v xml:space="preserve">  &lt;/Genotype&gt;</v>
      </c>
      <c r="W29" s="47" t="s">
        <v>433</v>
      </c>
      <c r="X29" s="49" t="s">
        <v>437</v>
      </c>
      <c r="Y29" s="43" t="s">
        <v>438</v>
      </c>
      <c r="Z29" s="50" t="s">
        <v>439</v>
      </c>
      <c r="AA29" s="50"/>
    </row>
    <row r="30" spans="1:27" ht="30" x14ac:dyDescent="0.25">
      <c r="A30" s="5" t="s">
        <v>48</v>
      </c>
      <c r="B30" s="27" t="s">
        <v>352</v>
      </c>
      <c r="C30" t="str">
        <f>CONCATENATE("  &lt;Genotype hgvs=",CHAR(34),B16,B17,";",B17,CHAR(34)," name=",CHAR(34),B10,CHAR(34),"&gt; ")</f>
        <v xml:space="preserve">  &lt;Genotype hgvs="NC_000021.9:g.[43928298A&gt;C];[43928298A&gt;C]" name="A43928298C"&gt; </v>
      </c>
      <c r="W30" s="49" t="s">
        <v>108</v>
      </c>
      <c r="X30" s="49" t="s">
        <v>107</v>
      </c>
      <c r="Y30" s="49" t="s">
        <v>491</v>
      </c>
      <c r="Z30" s="49" t="s">
        <v>492</v>
      </c>
      <c r="AA30" s="25" t="s">
        <v>116</v>
      </c>
    </row>
    <row r="31" spans="1:27" x14ac:dyDescent="0.25">
      <c r="A31" s="6" t="s">
        <v>49</v>
      </c>
      <c r="B31" s="27" t="s">
        <v>152</v>
      </c>
      <c r="C31" t="s">
        <v>17</v>
      </c>
      <c r="W31" t="s">
        <v>96</v>
      </c>
      <c r="X31" s="57" t="s">
        <v>94</v>
      </c>
      <c r="Y31" s="43" t="s">
        <v>493</v>
      </c>
      <c r="Z31" s="57" t="s">
        <v>494</v>
      </c>
      <c r="AA31" s="49" t="s">
        <v>73</v>
      </c>
    </row>
    <row r="32" spans="1:27" x14ac:dyDescent="0.25">
      <c r="A32" s="6" t="s">
        <v>47</v>
      </c>
      <c r="B32" s="27">
        <v>0.7</v>
      </c>
      <c r="C32" t="s">
        <v>679</v>
      </c>
      <c r="W32" t="s">
        <v>96</v>
      </c>
      <c r="X32" s="49" t="s">
        <v>95</v>
      </c>
      <c r="Y32" s="43" t="s">
        <v>495</v>
      </c>
      <c r="Z32" s="49" t="s">
        <v>496</v>
      </c>
      <c r="AA32" s="49" t="s">
        <v>117</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680</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681</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50</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51</v>
      </c>
      <c r="B45" s="27" t="s">
        <v>152</v>
      </c>
      <c r="C45" t="s">
        <v>17</v>
      </c>
    </row>
    <row r="46" spans="1:3" x14ac:dyDescent="0.25">
      <c r="A46" s="6" t="s">
        <v>47</v>
      </c>
      <c r="B46" s="27">
        <v>96.8</v>
      </c>
      <c r="C46" t="s">
        <v>679</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680</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681</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52</v>
      </c>
      <c r="B58" s="27" t="str">
        <f>CONCATENATE("Your ",B2," gene has an unknown variant.")</f>
        <v>Your AGPAT3 gene has an unknown variant.</v>
      </c>
      <c r="C58" t="str">
        <f>CONCATENATE("  &lt;Genotype hgvs=",CHAR(34),"unknown",CHAR(34),"&gt; ")</f>
        <v xml:space="preserve">  &lt;Genotype hgvs="unknown"&gt; </v>
      </c>
    </row>
    <row r="59" spans="1:3" x14ac:dyDescent="0.25">
      <c r="A59" s="6" t="s">
        <v>52</v>
      </c>
      <c r="B59" s="27" t="s">
        <v>154</v>
      </c>
      <c r="C59" t="s">
        <v>17</v>
      </c>
    </row>
    <row r="60" spans="1:3" x14ac:dyDescent="0.25">
      <c r="A60" s="6" t="s">
        <v>47</v>
      </c>
      <c r="B60" s="27"/>
      <c r="C60" t="s">
        <v>679</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680</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681</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50</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51</v>
      </c>
      <c r="B73" s="27" t="s">
        <v>224</v>
      </c>
      <c r="C73" t="s">
        <v>17</v>
      </c>
    </row>
    <row r="74" spans="1:3" x14ac:dyDescent="0.25">
      <c r="A74" s="6" t="s">
        <v>47</v>
      </c>
      <c r="B74" s="27"/>
      <c r="C74" t="s">
        <v>679</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680</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681</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78</v>
      </c>
      <c r="C89" t="str">
        <f>CONCATENATE("&lt;GeneAnalysis gene=",CHAR(34),B89,CHAR(34)," interval=",CHAR(34),B90,CHAR(34),"&gt; ")</f>
        <v xml:space="preserve">&lt;GeneAnalysis gene="ARMC9" interval="NC_000002.12:g.231198546_231394991"&gt; </v>
      </c>
    </row>
    <row r="90" spans="1:5" x14ac:dyDescent="0.25">
      <c r="A90" s="6" t="s">
        <v>27</v>
      </c>
      <c r="B90" s="27" t="s">
        <v>504</v>
      </c>
    </row>
    <row r="91" spans="1:5" x14ac:dyDescent="0.25">
      <c r="A91" s="6" t="s">
        <v>28</v>
      </c>
      <c r="B91" s="27" t="s">
        <v>339</v>
      </c>
      <c r="C91" t="str">
        <f>CONCATENATE("# What are some common mutations of ",B89,"?")</f>
        <v># What are some common mutations of ARMC9?</v>
      </c>
    </row>
    <row r="92" spans="1:5" x14ac:dyDescent="0.25">
      <c r="A92" s="6" t="s">
        <v>24</v>
      </c>
      <c r="B92" s="27" t="s">
        <v>25</v>
      </c>
      <c r="C92" t="s">
        <v>17</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29</v>
      </c>
      <c r="B96" s="58" t="s">
        <v>500</v>
      </c>
      <c r="C96" t="str">
        <f>CONCATENATE("  &lt;Variant hgvs=",CHAR(34),B96,CHAR(34)," name=",CHAR(34),B97,CHAR(34),"&gt; ")</f>
        <v xml:space="preserve">  &lt;Variant hgvs="NC_000002.12:g.[231342446C&gt;T]" name="C231342446T"&gt; </v>
      </c>
    </row>
    <row r="97" spans="1:3" x14ac:dyDescent="0.25">
      <c r="A97" s="5" t="s">
        <v>30</v>
      </c>
      <c r="B97" s="45" t="s">
        <v>501</v>
      </c>
    </row>
    <row r="98" spans="1:3" x14ac:dyDescent="0.25">
      <c r="A98" s="5" t="s">
        <v>31</v>
      </c>
      <c r="B98" s="27" t="s">
        <v>214</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497</v>
      </c>
      <c r="C100" t="str">
        <f>"  &lt;/Variant&gt;"</f>
        <v xml:space="preserve">  &lt;/Variant&gt;</v>
      </c>
    </row>
    <row r="101" spans="1:3" x14ac:dyDescent="0.25">
      <c r="B101" s="27"/>
      <c r="C101" t="str">
        <f>CONCATENATE("&lt;# ",B103," #&gt;")</f>
        <v>&lt;# G56871895A #&gt;</v>
      </c>
    </row>
    <row r="102" spans="1:3" x14ac:dyDescent="0.25">
      <c r="A102" s="6" t="s">
        <v>29</v>
      </c>
      <c r="B102" s="1" t="s">
        <v>413</v>
      </c>
      <c r="C102" t="str">
        <f>CONCATENATE("  &lt;Variant hgvs=",CHAR(34),B102,CHAR(34)," name=",CHAR(34),B103,CHAR(34),"&gt; ")</f>
        <v xml:space="preserve">  &lt;Variant hgvs="NC_000003.12:g.56871895G&gt;A" name="G56871895A"&gt; </v>
      </c>
    </row>
    <row r="103" spans="1:3" x14ac:dyDescent="0.25">
      <c r="A103" s="5" t="s">
        <v>30</v>
      </c>
      <c r="B103" s="30" t="s">
        <v>498</v>
      </c>
    </row>
    <row r="104" spans="1:3" x14ac:dyDescent="0.25">
      <c r="A104" s="5" t="s">
        <v>31</v>
      </c>
      <c r="B104" s="27" t="s">
        <v>38</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32</v>
      </c>
      <c r="B105" s="27" t="s">
        <v>66</v>
      </c>
    </row>
    <row r="106" spans="1:3" x14ac:dyDescent="0.25">
      <c r="A106" s="6" t="s">
        <v>40</v>
      </c>
      <c r="B106" s="1" t="s">
        <v>499</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39</v>
      </c>
      <c r="B109" s="40" t="s">
        <v>128</v>
      </c>
      <c r="C109" t="str">
        <f>CONCATENATE("  &lt;Genotype hgvs=",CHAR(34),B109,B110,";",B111,CHAR(34)," name=",CHAR(34),B97,CHAR(34),"&gt; ")</f>
        <v xml:space="preserve">  &lt;Genotype hgvs="NC_000002.12:g.[231342446C&gt;T];[231342446=]" name="C231342446T"&gt; </v>
      </c>
    </row>
    <row r="110" spans="1:3" x14ac:dyDescent="0.25">
      <c r="A110" s="5" t="s">
        <v>40</v>
      </c>
      <c r="B110" s="27" t="s">
        <v>502</v>
      </c>
    </row>
    <row r="111" spans="1:3" x14ac:dyDescent="0.25">
      <c r="A111" s="5" t="s">
        <v>31</v>
      </c>
      <c r="B111" s="27" t="s">
        <v>503</v>
      </c>
      <c r="C111" t="s">
        <v>679</v>
      </c>
    </row>
    <row r="112" spans="1:3" x14ac:dyDescent="0.25">
      <c r="A112" s="5" t="s">
        <v>45</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17</v>
      </c>
    </row>
    <row r="113" spans="1:3" x14ac:dyDescent="0.25">
      <c r="A113" s="6" t="s">
        <v>46</v>
      </c>
      <c r="B113" s="27" t="s">
        <v>152</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47</v>
      </c>
      <c r="B114" s="27">
        <v>6.7</v>
      </c>
    </row>
    <row r="115" spans="1:3" x14ac:dyDescent="0.25">
      <c r="A115" s="5"/>
      <c r="B115" s="27"/>
      <c r="C115" t="s">
        <v>680</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681</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48</v>
      </c>
      <c r="B123" s="27" t="s">
        <v>352</v>
      </c>
      <c r="C123" t="str">
        <f>CONCATENATE("  &lt;Genotype hgvs=",CHAR(34),B109,B110,";",B110,CHAR(34)," name=",CHAR(34),B97,CHAR(34),"&gt; ")</f>
        <v xml:space="preserve">  &lt;Genotype hgvs="NC_000002.12:g.[231342446C&gt;T];[231342446C&gt;T]" name="C231342446T"&gt; </v>
      </c>
    </row>
    <row r="124" spans="1:3" x14ac:dyDescent="0.25">
      <c r="A124" s="6" t="s">
        <v>49</v>
      </c>
      <c r="B124" s="27" t="s">
        <v>152</v>
      </c>
      <c r="C124" t="s">
        <v>17</v>
      </c>
    </row>
    <row r="125" spans="1:3" x14ac:dyDescent="0.25">
      <c r="A125" s="6" t="s">
        <v>47</v>
      </c>
      <c r="B125" s="27">
        <v>33</v>
      </c>
      <c r="C125" t="s">
        <v>679</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680</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681</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50</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51</v>
      </c>
      <c r="B138" s="27" t="s">
        <v>546</v>
      </c>
      <c r="C138" t="s">
        <v>17</v>
      </c>
    </row>
    <row r="139" spans="1:3" x14ac:dyDescent="0.25">
      <c r="A139" s="6" t="s">
        <v>47</v>
      </c>
      <c r="B139" s="27">
        <v>60.3</v>
      </c>
      <c r="C139" t="s">
        <v>679</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680</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681</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39</v>
      </c>
      <c r="B152" s="1" t="s">
        <v>242</v>
      </c>
      <c r="C152" t="str">
        <f>CONCATENATE("  &lt;Genotype hgvs=",CHAR(34),B152,B153,";",B154,CHAR(34)," name=",CHAR(34),B103,CHAR(34),"&gt; ")</f>
        <v xml:space="preserve">  &lt;Genotype hgvs="NC_000017.11:g.[30237328T&gt;C];[30237328=]" name="G56871895A"&gt; </v>
      </c>
    </row>
    <row r="153" spans="1:3" x14ac:dyDescent="0.25">
      <c r="A153" s="5" t="s">
        <v>40</v>
      </c>
      <c r="B153" s="27" t="s">
        <v>262</v>
      </c>
    </row>
    <row r="154" spans="1:3" x14ac:dyDescent="0.25">
      <c r="A154" s="5" t="s">
        <v>31</v>
      </c>
      <c r="B154" s="27" t="s">
        <v>263</v>
      </c>
      <c r="C154" t="s">
        <v>679</v>
      </c>
    </row>
    <row r="155" spans="1:3" x14ac:dyDescent="0.25">
      <c r="A155" s="5" t="s">
        <v>45</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17</v>
      </c>
    </row>
    <row r="156" spans="1:3" x14ac:dyDescent="0.25">
      <c r="A156" s="6" t="s">
        <v>46</v>
      </c>
      <c r="B156" s="27" t="s">
        <v>223</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47</v>
      </c>
      <c r="B157" s="27">
        <v>39.700000000000003</v>
      </c>
    </row>
    <row r="158" spans="1:3" x14ac:dyDescent="0.25">
      <c r="A158" s="5"/>
      <c r="B158" s="27"/>
      <c r="C158" t="s">
        <v>680</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681</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48</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49</v>
      </c>
      <c r="B167" s="27" t="s">
        <v>198</v>
      </c>
      <c r="C167" t="s">
        <v>17</v>
      </c>
    </row>
    <row r="168" spans="1:3" x14ac:dyDescent="0.25">
      <c r="A168" s="6" t="s">
        <v>47</v>
      </c>
      <c r="B168" s="27">
        <v>42.9</v>
      </c>
      <c r="C168" t="s">
        <v>679</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680</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681</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50</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51</v>
      </c>
      <c r="B181" s="27" t="s">
        <v>152</v>
      </c>
      <c r="C181" t="s">
        <v>17</v>
      </c>
    </row>
    <row r="182" spans="1:3" x14ac:dyDescent="0.25">
      <c r="A182" s="6" t="s">
        <v>47</v>
      </c>
      <c r="B182" s="27">
        <v>17.399999999999999</v>
      </c>
      <c r="C182" t="s">
        <v>679</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680</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681</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52</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52</v>
      </c>
      <c r="B195" s="27" t="s">
        <v>154</v>
      </c>
      <c r="C195" t="s">
        <v>17</v>
      </c>
    </row>
    <row r="196" spans="1:3" x14ac:dyDescent="0.25">
      <c r="A196" s="6" t="s">
        <v>47</v>
      </c>
      <c r="B196" s="27"/>
      <c r="C196" t="s">
        <v>679</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680</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681</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50</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51</v>
      </c>
      <c r="B209" s="27" t="s">
        <v>224</v>
      </c>
      <c r="C209" t="s">
        <v>17</v>
      </c>
    </row>
    <row r="210" spans="1:3" x14ac:dyDescent="0.25">
      <c r="A210" s="6" t="s">
        <v>47</v>
      </c>
      <c r="B210" s="27"/>
      <c r="C210" t="s">
        <v>679</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680</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681</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342</v>
      </c>
      <c r="C225" t="str">
        <f>CONCATENATE("&lt;GeneAnalysis gene=",CHAR(34),B225,CHAR(34)," interval=",CHAR(34),B226,CHAR(34),"&gt; ")</f>
        <v xml:space="preserve">&lt;GeneAnalysis gene="CHRNA3" interval="NC_000015.10:g.78593052_78621295"&gt; </v>
      </c>
    </row>
    <row r="226" spans="1:3" x14ac:dyDescent="0.25">
      <c r="A226" s="6" t="s">
        <v>27</v>
      </c>
      <c r="B226" s="27" t="s">
        <v>343</v>
      </c>
    </row>
    <row r="227" spans="1:3" x14ac:dyDescent="0.25">
      <c r="A227" s="6" t="s">
        <v>28</v>
      </c>
      <c r="B227" s="27" t="s">
        <v>339</v>
      </c>
      <c r="C227" t="str">
        <f>CONCATENATE("# What are some common mutations of ",B225,"?")</f>
        <v># What are some common mutations of CHRNA3?</v>
      </c>
    </row>
    <row r="228" spans="1:3" x14ac:dyDescent="0.25">
      <c r="A228" s="6" t="s">
        <v>24</v>
      </c>
      <c r="B228" s="27" t="s">
        <v>25</v>
      </c>
      <c r="C228" t="s">
        <v>17</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29</v>
      </c>
      <c r="B232" s="1" t="s">
        <v>344</v>
      </c>
      <c r="C232" t="str">
        <f>CONCATENATE("  &lt;Variant hgvs=",CHAR(34),B232,CHAR(34)," name=",CHAR(34),B233,CHAR(34),"&gt; ")</f>
        <v xml:space="preserve">  &lt;Variant hgvs="NC_000015.10:g.78606381C&gt;T" name="C78606381T"&gt; </v>
      </c>
    </row>
    <row r="233" spans="1:3" x14ac:dyDescent="0.25">
      <c r="A233" s="5" t="s">
        <v>30</v>
      </c>
      <c r="B233" s="30" t="s">
        <v>346</v>
      </c>
    </row>
    <row r="234" spans="1:3" x14ac:dyDescent="0.25">
      <c r="A234" s="5" t="s">
        <v>31</v>
      </c>
      <c r="B234" s="27" t="s">
        <v>214</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32</v>
      </c>
      <c r="B235" s="27" t="s">
        <v>37</v>
      </c>
      <c r="C235" t="s">
        <v>17</v>
      </c>
    </row>
    <row r="236" spans="1:3" x14ac:dyDescent="0.25">
      <c r="A236" s="5" t="s">
        <v>40</v>
      </c>
      <c r="B236" s="30" t="s">
        <v>348</v>
      </c>
      <c r="C236" t="str">
        <f>"  &lt;/Variant&gt;"</f>
        <v xml:space="preserve">  &lt;/Variant&gt;</v>
      </c>
    </row>
    <row r="237" spans="1:3" x14ac:dyDescent="0.25">
      <c r="B237" s="27"/>
      <c r="C237" t="str">
        <f>CONCATENATE("&lt;# ",B239," #&gt;")</f>
        <v>&lt;# C645T  #&gt;</v>
      </c>
    </row>
    <row r="238" spans="1:3" x14ac:dyDescent="0.25">
      <c r="A238" s="6" t="s">
        <v>29</v>
      </c>
      <c r="B238" s="1" t="s">
        <v>345</v>
      </c>
      <c r="C238" t="str">
        <f>CONCATENATE("  &lt;Variant hgvs=",CHAR(34),B238,CHAR(34)," name=",CHAR(34),B239,CHAR(34),"&gt; ")</f>
        <v xml:space="preserve">  &lt;Variant hgvs="NC_000015.10:g.78601997G&gt;A" name="C645T "&gt; </v>
      </c>
    </row>
    <row r="239" spans="1:3" x14ac:dyDescent="0.25">
      <c r="A239" s="5" t="s">
        <v>30</v>
      </c>
      <c r="B239" s="30" t="s">
        <v>347</v>
      </c>
    </row>
    <row r="240" spans="1:3" x14ac:dyDescent="0.25">
      <c r="A240" s="5" t="s">
        <v>31</v>
      </c>
      <c r="B240" s="27" t="s">
        <v>38</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32</v>
      </c>
      <c r="B241" s="27" t="s">
        <v>66</v>
      </c>
    </row>
    <row r="242" spans="1:3" x14ac:dyDescent="0.25">
      <c r="A242" s="6" t="s">
        <v>40</v>
      </c>
      <c r="B242" s="30" t="s">
        <v>358</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39</v>
      </c>
      <c r="B245" s="40" t="s">
        <v>349</v>
      </c>
      <c r="C245" t="str">
        <f>CONCATENATE("  &lt;Genotype hgvs=",CHAR(34),B245,B246,";",B247,CHAR(34)," name=",CHAR(34),B233,CHAR(34),"&gt; ")</f>
        <v xml:space="preserve">  &lt;Genotype hgvs="NC_000015.10:g.[78606381C&gt;T];[78606381=]" name="C78606381T"&gt; </v>
      </c>
    </row>
    <row r="246" spans="1:3" x14ac:dyDescent="0.25">
      <c r="A246" s="5" t="s">
        <v>40</v>
      </c>
      <c r="B246" s="27" t="s">
        <v>350</v>
      </c>
    </row>
    <row r="247" spans="1:3" x14ac:dyDescent="0.25">
      <c r="A247" s="5" t="s">
        <v>31</v>
      </c>
      <c r="B247" s="27" t="s">
        <v>351</v>
      </c>
      <c r="C247" t="s">
        <v>679</v>
      </c>
    </row>
    <row r="248" spans="1:3" x14ac:dyDescent="0.25">
      <c r="A248" s="5" t="s">
        <v>45</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17</v>
      </c>
    </row>
    <row r="249" spans="1:3" x14ac:dyDescent="0.25">
      <c r="A249" s="6" t="s">
        <v>46</v>
      </c>
      <c r="B249" s="27" t="s">
        <v>223</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47</v>
      </c>
      <c r="B250" s="27">
        <v>37.9</v>
      </c>
    </row>
    <row r="251" spans="1:3" x14ac:dyDescent="0.25">
      <c r="A251" s="5"/>
      <c r="B251" s="27"/>
      <c r="C251" t="s">
        <v>680</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681</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48</v>
      </c>
      <c r="B259" s="27" t="s">
        <v>352</v>
      </c>
      <c r="C259" t="str">
        <f>CONCATENATE("  &lt;Genotype hgvs=",CHAR(34),B245,B246,";",B246,CHAR(34)," name=",CHAR(34),B233,CHAR(34),"&gt; ")</f>
        <v xml:space="preserve">  &lt;Genotype hgvs="NC_000015.10:g.[78606381C&gt;T];[78606381C&gt;T]" name="C78606381T"&gt; </v>
      </c>
    </row>
    <row r="260" spans="1:3" x14ac:dyDescent="0.25">
      <c r="A260" s="6" t="s">
        <v>49</v>
      </c>
      <c r="B260" s="27" t="s">
        <v>198</v>
      </c>
      <c r="C260" t="s">
        <v>17</v>
      </c>
    </row>
    <row r="261" spans="1:3" x14ac:dyDescent="0.25">
      <c r="A261" s="6" t="s">
        <v>47</v>
      </c>
      <c r="B261" s="27">
        <v>15.9</v>
      </c>
      <c r="C261" t="s">
        <v>679</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680</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681</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50</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51</v>
      </c>
      <c r="B274" s="27" t="s">
        <v>152</v>
      </c>
      <c r="C274" t="s">
        <v>17</v>
      </c>
    </row>
    <row r="275" spans="1:3" x14ac:dyDescent="0.25">
      <c r="A275" s="6" t="s">
        <v>47</v>
      </c>
      <c r="B275" s="27">
        <v>46.2</v>
      </c>
      <c r="C275" t="s">
        <v>679</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680</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681</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39</v>
      </c>
      <c r="B288" s="1" t="s">
        <v>242</v>
      </c>
      <c r="C288" t="str">
        <f>CONCATENATE("  &lt;Genotype hgvs=",CHAR(34),B288,B289,";",B290,CHAR(34)," name=",CHAR(34),B239,CHAR(34),"&gt; ")</f>
        <v xml:space="preserve">  &lt;Genotype hgvs="NC_000017.11:g.[30237328T&gt;C];[30237328=]" name="C645T "&gt; </v>
      </c>
    </row>
    <row r="289" spans="1:3" x14ac:dyDescent="0.25">
      <c r="A289" s="5" t="s">
        <v>40</v>
      </c>
      <c r="B289" s="27" t="s">
        <v>262</v>
      </c>
    </row>
    <row r="290" spans="1:3" x14ac:dyDescent="0.25">
      <c r="A290" s="5" t="s">
        <v>31</v>
      </c>
      <c r="B290" s="27" t="s">
        <v>263</v>
      </c>
      <c r="C290" t="s">
        <v>679</v>
      </c>
    </row>
    <row r="291" spans="1:3" x14ac:dyDescent="0.25">
      <c r="A291" s="5" t="s">
        <v>45</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17</v>
      </c>
    </row>
    <row r="292" spans="1:3" x14ac:dyDescent="0.25">
      <c r="A292" s="6" t="s">
        <v>46</v>
      </c>
      <c r="B292" s="27" t="s">
        <v>223</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47</v>
      </c>
      <c r="B293" s="27">
        <v>39.700000000000003</v>
      </c>
    </row>
    <row r="294" spans="1:3" x14ac:dyDescent="0.25">
      <c r="A294" s="5"/>
      <c r="B294" s="27"/>
      <c r="C294" t="s">
        <v>680</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681</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48</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49</v>
      </c>
      <c r="B303" s="27" t="s">
        <v>198</v>
      </c>
      <c r="C303" t="s">
        <v>17</v>
      </c>
    </row>
    <row r="304" spans="1:3" x14ac:dyDescent="0.25">
      <c r="A304" s="6" t="s">
        <v>47</v>
      </c>
      <c r="B304" s="27">
        <v>42.9</v>
      </c>
      <c r="C304" t="s">
        <v>679</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680</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681</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50</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51</v>
      </c>
      <c r="B317" s="27" t="s">
        <v>152</v>
      </c>
      <c r="C317" t="s">
        <v>17</v>
      </c>
    </row>
    <row r="318" spans="1:3" x14ac:dyDescent="0.25">
      <c r="A318" s="6" t="s">
        <v>47</v>
      </c>
      <c r="B318" s="27">
        <v>17.399999999999999</v>
      </c>
      <c r="C318" t="s">
        <v>679</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680</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681</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52</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52</v>
      </c>
      <c r="B331" s="27" t="s">
        <v>154</v>
      </c>
      <c r="C331" t="s">
        <v>17</v>
      </c>
    </row>
    <row r="332" spans="1:3" x14ac:dyDescent="0.25">
      <c r="A332" s="6" t="s">
        <v>47</v>
      </c>
      <c r="B332" s="27"/>
      <c r="C332" t="s">
        <v>679</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680</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681</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50</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51</v>
      </c>
      <c r="B345" s="27" t="s">
        <v>224</v>
      </c>
      <c r="C345" t="s">
        <v>17</v>
      </c>
    </row>
    <row r="346" spans="1:3" x14ac:dyDescent="0.25">
      <c r="A346" s="6" t="s">
        <v>47</v>
      </c>
      <c r="B346" s="27"/>
      <c r="C346" t="s">
        <v>679</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680</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681</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342</v>
      </c>
      <c r="C361" t="str">
        <f>CONCATENATE("&lt;GeneAnalysis gene=",CHAR(34),B361,CHAR(34)," interval=",CHAR(34),B362,CHAR(34),"&gt; ")</f>
        <v xml:space="preserve">&lt;GeneAnalysis gene="CHRNA3" interval="NC_000015.10:g.78593052_78621295"&gt; </v>
      </c>
    </row>
    <row r="362" spans="1:3" x14ac:dyDescent="0.25">
      <c r="A362" s="6" t="s">
        <v>27</v>
      </c>
      <c r="B362" s="27" t="s">
        <v>343</v>
      </c>
    </row>
    <row r="363" spans="1:3" x14ac:dyDescent="0.25">
      <c r="A363" s="6" t="s">
        <v>28</v>
      </c>
      <c r="B363" s="27" t="s">
        <v>339</v>
      </c>
      <c r="C363" t="str">
        <f>CONCATENATE("# What are some common mutations of ",B361,"?")</f>
        <v># What are some common mutations of CHRNA3?</v>
      </c>
    </row>
    <row r="364" spans="1:3" x14ac:dyDescent="0.25">
      <c r="A364" s="6" t="s">
        <v>24</v>
      </c>
      <c r="B364" s="27" t="s">
        <v>25</v>
      </c>
      <c r="C364" t="s">
        <v>17</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29</v>
      </c>
      <c r="B368" s="1" t="s">
        <v>344</v>
      </c>
      <c r="C368" t="str">
        <f>CONCATENATE("  &lt;Variant hgvs=",CHAR(34),B368,CHAR(34)," name=",CHAR(34),B369,CHAR(34),"&gt; ")</f>
        <v xml:space="preserve">  &lt;Variant hgvs="NC_000015.10:g.78606381C&gt;T" name="C78606381T"&gt; </v>
      </c>
    </row>
    <row r="369" spans="1:3" x14ac:dyDescent="0.25">
      <c r="A369" s="5" t="s">
        <v>30</v>
      </c>
      <c r="B369" s="30" t="s">
        <v>346</v>
      </c>
    </row>
    <row r="370" spans="1:3" x14ac:dyDescent="0.25">
      <c r="A370" s="5" t="s">
        <v>31</v>
      </c>
      <c r="B370" s="27" t="s">
        <v>214</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32</v>
      </c>
      <c r="B371" s="27" t="s">
        <v>37</v>
      </c>
      <c r="C371" t="s">
        <v>17</v>
      </c>
    </row>
    <row r="372" spans="1:3" x14ac:dyDescent="0.25">
      <c r="A372" s="5" t="s">
        <v>40</v>
      </c>
      <c r="B372" s="30" t="s">
        <v>348</v>
      </c>
      <c r="C372" t="str">
        <f>"  &lt;/Variant&gt;"</f>
        <v xml:space="preserve">  &lt;/Variant&gt;</v>
      </c>
    </row>
    <row r="373" spans="1:3" x14ac:dyDescent="0.25">
      <c r="B373" s="27"/>
      <c r="C373" t="str">
        <f>CONCATENATE("&lt;# ",B375," #&gt;")</f>
        <v>&lt;# C645T  #&gt;</v>
      </c>
    </row>
    <row r="374" spans="1:3" x14ac:dyDescent="0.25">
      <c r="A374" s="6" t="s">
        <v>29</v>
      </c>
      <c r="B374" s="1" t="s">
        <v>345</v>
      </c>
      <c r="C374" t="str">
        <f>CONCATENATE("  &lt;Variant hgvs=",CHAR(34),B374,CHAR(34)," name=",CHAR(34),B375,CHAR(34),"&gt; ")</f>
        <v xml:space="preserve">  &lt;Variant hgvs="NC_000015.10:g.78601997G&gt;A" name="C645T "&gt; </v>
      </c>
    </row>
    <row r="375" spans="1:3" x14ac:dyDescent="0.25">
      <c r="A375" s="5" t="s">
        <v>30</v>
      </c>
      <c r="B375" s="30" t="s">
        <v>347</v>
      </c>
    </row>
    <row r="376" spans="1:3" x14ac:dyDescent="0.25">
      <c r="A376" s="5" t="s">
        <v>31</v>
      </c>
      <c r="B376" s="27" t="s">
        <v>38</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32</v>
      </c>
      <c r="B377" s="27" t="s">
        <v>66</v>
      </c>
    </row>
    <row r="378" spans="1:3" x14ac:dyDescent="0.25">
      <c r="A378" s="6" t="s">
        <v>40</v>
      </c>
      <c r="B378" s="30" t="s">
        <v>358</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39</v>
      </c>
      <c r="B381" s="40" t="s">
        <v>349</v>
      </c>
      <c r="C381" t="str">
        <f>CONCATENATE("  &lt;Genotype hgvs=",CHAR(34),B381,B382,";",B383,CHAR(34)," name=",CHAR(34),B369,CHAR(34),"&gt; ")</f>
        <v xml:space="preserve">  &lt;Genotype hgvs="NC_000015.10:g.[78606381C&gt;T];[78606381=]" name="C78606381T"&gt; </v>
      </c>
    </row>
    <row r="382" spans="1:3" x14ac:dyDescent="0.25">
      <c r="A382" s="5" t="s">
        <v>40</v>
      </c>
      <c r="B382" s="27" t="s">
        <v>350</v>
      </c>
    </row>
    <row r="383" spans="1:3" x14ac:dyDescent="0.25">
      <c r="A383" s="5" t="s">
        <v>31</v>
      </c>
      <c r="B383" s="27" t="s">
        <v>351</v>
      </c>
      <c r="C383" t="s">
        <v>679</v>
      </c>
    </row>
    <row r="384" spans="1:3" x14ac:dyDescent="0.25">
      <c r="A384" s="5" t="s">
        <v>45</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17</v>
      </c>
    </row>
    <row r="385" spans="1:3" x14ac:dyDescent="0.25">
      <c r="A385" s="6" t="s">
        <v>46</v>
      </c>
      <c r="B385" s="27" t="s">
        <v>223</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47</v>
      </c>
      <c r="B386" s="27">
        <v>37.9</v>
      </c>
    </row>
    <row r="387" spans="1:3" x14ac:dyDescent="0.25">
      <c r="A387" s="5"/>
      <c r="B387" s="27"/>
      <c r="C387" t="s">
        <v>680</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681</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48</v>
      </c>
      <c r="B395" s="27" t="s">
        <v>352</v>
      </c>
      <c r="C395" t="str">
        <f>CONCATENATE("  &lt;Genotype hgvs=",CHAR(34),B381,B382,";",B382,CHAR(34)," name=",CHAR(34),B369,CHAR(34),"&gt; ")</f>
        <v xml:space="preserve">  &lt;Genotype hgvs="NC_000015.10:g.[78606381C&gt;T];[78606381C&gt;T]" name="C78606381T"&gt; </v>
      </c>
    </row>
    <row r="396" spans="1:3" x14ac:dyDescent="0.25">
      <c r="A396" s="6" t="s">
        <v>49</v>
      </c>
      <c r="B396" s="27" t="s">
        <v>198</v>
      </c>
      <c r="C396" t="s">
        <v>17</v>
      </c>
    </row>
    <row r="397" spans="1:3" x14ac:dyDescent="0.25">
      <c r="A397" s="6" t="s">
        <v>47</v>
      </c>
      <c r="B397" s="27">
        <v>15.9</v>
      </c>
      <c r="C397" t="s">
        <v>679</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680</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681</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50</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51</v>
      </c>
      <c r="B410" s="27" t="s">
        <v>152</v>
      </c>
      <c r="C410" t="s">
        <v>17</v>
      </c>
    </row>
    <row r="411" spans="1:3" x14ac:dyDescent="0.25">
      <c r="A411" s="6" t="s">
        <v>47</v>
      </c>
      <c r="B411" s="27">
        <v>46.2</v>
      </c>
      <c r="C411" t="s">
        <v>679</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680</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681</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39</v>
      </c>
      <c r="B424" s="1" t="s">
        <v>242</v>
      </c>
      <c r="C424" t="str">
        <f>CONCATENATE("  &lt;Genotype hgvs=",CHAR(34),B424,B425,";",B426,CHAR(34)," name=",CHAR(34),B375,CHAR(34),"&gt; ")</f>
        <v xml:space="preserve">  &lt;Genotype hgvs="NC_000017.11:g.[30237328T&gt;C];[30237328=]" name="C645T "&gt; </v>
      </c>
    </row>
    <row r="425" spans="1:3" x14ac:dyDescent="0.25">
      <c r="A425" s="5" t="s">
        <v>40</v>
      </c>
      <c r="B425" s="27" t="s">
        <v>262</v>
      </c>
    </row>
    <row r="426" spans="1:3" x14ac:dyDescent="0.25">
      <c r="A426" s="5" t="s">
        <v>31</v>
      </c>
      <c r="B426" s="27" t="s">
        <v>263</v>
      </c>
      <c r="C426" t="s">
        <v>679</v>
      </c>
    </row>
    <row r="427" spans="1:3" x14ac:dyDescent="0.25">
      <c r="A427" s="5" t="s">
        <v>45</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17</v>
      </c>
    </row>
    <row r="428" spans="1:3" x14ac:dyDescent="0.25">
      <c r="A428" s="6" t="s">
        <v>46</v>
      </c>
      <c r="B428" s="27" t="s">
        <v>223</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47</v>
      </c>
      <c r="B429" s="27">
        <v>39.700000000000003</v>
      </c>
    </row>
    <row r="430" spans="1:3" x14ac:dyDescent="0.25">
      <c r="A430" s="5"/>
      <c r="B430" s="27"/>
      <c r="C430" t="s">
        <v>680</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681</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48</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49</v>
      </c>
      <c r="B439" s="27" t="s">
        <v>198</v>
      </c>
      <c r="C439" t="s">
        <v>17</v>
      </c>
    </row>
    <row r="440" spans="1:3" x14ac:dyDescent="0.25">
      <c r="A440" s="6" t="s">
        <v>47</v>
      </c>
      <c r="B440" s="27">
        <v>42.9</v>
      </c>
      <c r="C440" t="s">
        <v>679</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680</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681</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50</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51</v>
      </c>
      <c r="B453" s="27" t="s">
        <v>152</v>
      </c>
      <c r="C453" t="s">
        <v>17</v>
      </c>
    </row>
    <row r="454" spans="1:3" x14ac:dyDescent="0.25">
      <c r="A454" s="6" t="s">
        <v>47</v>
      </c>
      <c r="B454" s="27">
        <v>17.399999999999999</v>
      </c>
      <c r="C454" t="s">
        <v>679</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680</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681</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52</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52</v>
      </c>
      <c r="B467" s="27" t="s">
        <v>154</v>
      </c>
      <c r="C467" t="s">
        <v>17</v>
      </c>
    </row>
    <row r="468" spans="1:3" x14ac:dyDescent="0.25">
      <c r="A468" s="6" t="s">
        <v>47</v>
      </c>
      <c r="B468" s="27"/>
      <c r="C468" t="s">
        <v>679</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680</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681</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50</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51</v>
      </c>
      <c r="B481" s="27" t="s">
        <v>224</v>
      </c>
      <c r="C481" t="s">
        <v>17</v>
      </c>
    </row>
    <row r="482" spans="1:3" x14ac:dyDescent="0.25">
      <c r="A482" s="6" t="s">
        <v>47</v>
      </c>
      <c r="B482" s="27"/>
      <c r="C482" t="s">
        <v>679</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680</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681</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342</v>
      </c>
      <c r="C497" t="str">
        <f>CONCATENATE("&lt;GeneAnalysis gene=",CHAR(34),B497,CHAR(34)," interval=",CHAR(34),B498,CHAR(34),"&gt; ")</f>
        <v xml:space="preserve">&lt;GeneAnalysis gene="CHRNA3" interval="NC_000015.10:g.78593052_78621295"&gt; </v>
      </c>
    </row>
    <row r="498" spans="1:3" x14ac:dyDescent="0.25">
      <c r="A498" s="6" t="s">
        <v>27</v>
      </c>
      <c r="B498" s="27" t="s">
        <v>343</v>
      </c>
    </row>
    <row r="499" spans="1:3" x14ac:dyDescent="0.25">
      <c r="A499" s="6" t="s">
        <v>28</v>
      </c>
      <c r="B499" s="27" t="s">
        <v>339</v>
      </c>
      <c r="C499" t="str">
        <f>CONCATENATE("# What are some common mutations of ",B497,"?")</f>
        <v># What are some common mutations of CHRNA3?</v>
      </c>
    </row>
    <row r="500" spans="1:3" x14ac:dyDescent="0.25">
      <c r="A500" s="6" t="s">
        <v>24</v>
      </c>
      <c r="B500" s="27" t="s">
        <v>25</v>
      </c>
      <c r="C500" t="s">
        <v>17</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29</v>
      </c>
      <c r="B504" s="1" t="s">
        <v>344</v>
      </c>
      <c r="C504" t="str">
        <f>CONCATENATE("  &lt;Variant hgvs=",CHAR(34),B504,CHAR(34)," name=",CHAR(34),B505,CHAR(34),"&gt; ")</f>
        <v xml:space="preserve">  &lt;Variant hgvs="NC_000015.10:g.78606381C&gt;T" name="C78606381T"&gt; </v>
      </c>
    </row>
    <row r="505" spans="1:3" x14ac:dyDescent="0.25">
      <c r="A505" s="5" t="s">
        <v>30</v>
      </c>
      <c r="B505" s="30" t="s">
        <v>346</v>
      </c>
    </row>
    <row r="506" spans="1:3" x14ac:dyDescent="0.25">
      <c r="A506" s="5" t="s">
        <v>31</v>
      </c>
      <c r="B506" s="27" t="s">
        <v>214</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32</v>
      </c>
      <c r="B507" s="27" t="s">
        <v>37</v>
      </c>
      <c r="C507" t="s">
        <v>17</v>
      </c>
    </row>
    <row r="508" spans="1:3" x14ac:dyDescent="0.25">
      <c r="A508" s="5" t="s">
        <v>40</v>
      </c>
      <c r="B508" s="30" t="s">
        <v>348</v>
      </c>
      <c r="C508" t="str">
        <f>"  &lt;/Variant&gt;"</f>
        <v xml:space="preserve">  &lt;/Variant&gt;</v>
      </c>
    </row>
    <row r="509" spans="1:3" x14ac:dyDescent="0.25">
      <c r="B509" s="27"/>
      <c r="C509" t="str">
        <f>CONCATENATE("&lt;# ",B511," #&gt;")</f>
        <v>&lt;# C645T  #&gt;</v>
      </c>
    </row>
    <row r="510" spans="1:3" x14ac:dyDescent="0.25">
      <c r="A510" s="6" t="s">
        <v>29</v>
      </c>
      <c r="B510" s="1" t="s">
        <v>345</v>
      </c>
      <c r="C510" t="str">
        <f>CONCATENATE("  &lt;Variant hgvs=",CHAR(34),B510,CHAR(34)," name=",CHAR(34),B511,CHAR(34),"&gt; ")</f>
        <v xml:space="preserve">  &lt;Variant hgvs="NC_000015.10:g.78601997G&gt;A" name="C645T "&gt; </v>
      </c>
    </row>
    <row r="511" spans="1:3" x14ac:dyDescent="0.25">
      <c r="A511" s="5" t="s">
        <v>30</v>
      </c>
      <c r="B511" s="30" t="s">
        <v>347</v>
      </c>
    </row>
    <row r="512" spans="1:3" x14ac:dyDescent="0.25">
      <c r="A512" s="5" t="s">
        <v>31</v>
      </c>
      <c r="B512" s="27" t="s">
        <v>38</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32</v>
      </c>
      <c r="B513" s="27" t="s">
        <v>66</v>
      </c>
    </row>
    <row r="514" spans="1:3" x14ac:dyDescent="0.25">
      <c r="A514" s="6" t="s">
        <v>40</v>
      </c>
      <c r="B514" s="30" t="s">
        <v>358</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39</v>
      </c>
      <c r="B517" s="40" t="s">
        <v>349</v>
      </c>
      <c r="C517" t="str">
        <f>CONCATENATE("  &lt;Genotype hgvs=",CHAR(34),B517,B518,";",B519,CHAR(34)," name=",CHAR(34),B505,CHAR(34),"&gt; ")</f>
        <v xml:space="preserve">  &lt;Genotype hgvs="NC_000015.10:g.[78606381C&gt;T];[78606381=]" name="C78606381T"&gt; </v>
      </c>
    </row>
    <row r="518" spans="1:3" x14ac:dyDescent="0.25">
      <c r="A518" s="5" t="s">
        <v>40</v>
      </c>
      <c r="B518" s="27" t="s">
        <v>350</v>
      </c>
    </row>
    <row r="519" spans="1:3" x14ac:dyDescent="0.25">
      <c r="A519" s="5" t="s">
        <v>31</v>
      </c>
      <c r="B519" s="27" t="s">
        <v>351</v>
      </c>
      <c r="C519" t="s">
        <v>679</v>
      </c>
    </row>
    <row r="520" spans="1:3" x14ac:dyDescent="0.25">
      <c r="A520" s="5" t="s">
        <v>45</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17</v>
      </c>
    </row>
    <row r="521" spans="1:3" x14ac:dyDescent="0.25">
      <c r="A521" s="6" t="s">
        <v>46</v>
      </c>
      <c r="B521" s="27" t="s">
        <v>223</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47</v>
      </c>
      <c r="B522" s="27">
        <v>37.9</v>
      </c>
    </row>
    <row r="523" spans="1:3" x14ac:dyDescent="0.25">
      <c r="A523" s="5"/>
      <c r="B523" s="27"/>
      <c r="C523" t="s">
        <v>680</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681</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48</v>
      </c>
      <c r="B531" s="27" t="s">
        <v>352</v>
      </c>
      <c r="C531" t="str">
        <f>CONCATENATE("  &lt;Genotype hgvs=",CHAR(34),B517,B518,";",B518,CHAR(34)," name=",CHAR(34),B505,CHAR(34),"&gt; ")</f>
        <v xml:space="preserve">  &lt;Genotype hgvs="NC_000015.10:g.[78606381C&gt;T];[78606381C&gt;T]" name="C78606381T"&gt; </v>
      </c>
    </row>
    <row r="532" spans="1:3" x14ac:dyDescent="0.25">
      <c r="A532" s="6" t="s">
        <v>49</v>
      </c>
      <c r="B532" s="27" t="s">
        <v>198</v>
      </c>
      <c r="C532" t="s">
        <v>17</v>
      </c>
    </row>
    <row r="533" spans="1:3" x14ac:dyDescent="0.25">
      <c r="A533" s="6" t="s">
        <v>47</v>
      </c>
      <c r="B533" s="27">
        <v>15.9</v>
      </c>
      <c r="C533" t="s">
        <v>679</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680</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681</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50</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51</v>
      </c>
      <c r="B546" s="27" t="s">
        <v>152</v>
      </c>
      <c r="C546" t="s">
        <v>17</v>
      </c>
    </row>
    <row r="547" spans="1:3" x14ac:dyDescent="0.25">
      <c r="A547" s="6" t="s">
        <v>47</v>
      </c>
      <c r="B547" s="27">
        <v>46.2</v>
      </c>
      <c r="C547" t="s">
        <v>679</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680</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681</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39</v>
      </c>
      <c r="B560" s="1" t="s">
        <v>242</v>
      </c>
      <c r="C560" t="str">
        <f>CONCATENATE("  &lt;Genotype hgvs=",CHAR(34),B560,B561,";",B562,CHAR(34)," name=",CHAR(34),B511,CHAR(34),"&gt; ")</f>
        <v xml:space="preserve">  &lt;Genotype hgvs="NC_000017.11:g.[30237328T&gt;C];[30237328=]" name="C645T "&gt; </v>
      </c>
    </row>
    <row r="561" spans="1:3" x14ac:dyDescent="0.25">
      <c r="A561" s="5" t="s">
        <v>40</v>
      </c>
      <c r="B561" s="27" t="s">
        <v>262</v>
      </c>
    </row>
    <row r="562" spans="1:3" x14ac:dyDescent="0.25">
      <c r="A562" s="5" t="s">
        <v>31</v>
      </c>
      <c r="B562" s="27" t="s">
        <v>263</v>
      </c>
      <c r="C562" t="s">
        <v>679</v>
      </c>
    </row>
    <row r="563" spans="1:3" x14ac:dyDescent="0.25">
      <c r="A563" s="5" t="s">
        <v>45</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17</v>
      </c>
    </row>
    <row r="564" spans="1:3" x14ac:dyDescent="0.25">
      <c r="A564" s="6" t="s">
        <v>46</v>
      </c>
      <c r="B564" s="27" t="s">
        <v>223</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47</v>
      </c>
      <c r="B565" s="27">
        <v>39.700000000000003</v>
      </c>
    </row>
    <row r="566" spans="1:3" x14ac:dyDescent="0.25">
      <c r="A566" s="5"/>
      <c r="B566" s="27"/>
      <c r="C566" t="s">
        <v>680</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681</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48</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49</v>
      </c>
      <c r="B575" s="27" t="s">
        <v>198</v>
      </c>
      <c r="C575" t="s">
        <v>17</v>
      </c>
    </row>
    <row r="576" spans="1:3" x14ac:dyDescent="0.25">
      <c r="A576" s="6" t="s">
        <v>47</v>
      </c>
      <c r="B576" s="27">
        <v>42.9</v>
      </c>
      <c r="C576" t="s">
        <v>679</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680</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681</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50</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51</v>
      </c>
      <c r="B589" s="27" t="s">
        <v>152</v>
      </c>
      <c r="C589" t="s">
        <v>17</v>
      </c>
    </row>
    <row r="590" spans="1:3" x14ac:dyDescent="0.25">
      <c r="A590" s="6" t="s">
        <v>47</v>
      </c>
      <c r="B590" s="27">
        <v>17.399999999999999</v>
      </c>
      <c r="C590" t="s">
        <v>679</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680</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681</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52</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52</v>
      </c>
      <c r="B603" s="27" t="s">
        <v>154</v>
      </c>
      <c r="C603" t="s">
        <v>17</v>
      </c>
    </row>
    <row r="604" spans="1:3" x14ac:dyDescent="0.25">
      <c r="A604" s="6" t="s">
        <v>47</v>
      </c>
      <c r="B604" s="27"/>
      <c r="C604" t="s">
        <v>679</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680</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681</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50</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51</v>
      </c>
      <c r="B617" s="27" t="s">
        <v>224</v>
      </c>
      <c r="C617" t="s">
        <v>17</v>
      </c>
    </row>
    <row r="618" spans="1:3" x14ac:dyDescent="0.25">
      <c r="A618" s="6" t="s">
        <v>47</v>
      </c>
      <c r="B618" s="27"/>
      <c r="C618" t="s">
        <v>679</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680</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681</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342</v>
      </c>
      <c r="C633" t="str">
        <f>CONCATENATE("&lt;GeneAnalysis gene=",CHAR(34),B633,CHAR(34)," interval=",CHAR(34),B634,CHAR(34),"&gt; ")</f>
        <v xml:space="preserve">&lt;GeneAnalysis gene="CHRNA3" interval="NC_000015.10:g.78593052_78621295"&gt; </v>
      </c>
    </row>
    <row r="634" spans="1:3" x14ac:dyDescent="0.25">
      <c r="A634" s="6" t="s">
        <v>27</v>
      </c>
      <c r="B634" s="27" t="s">
        <v>343</v>
      </c>
    </row>
    <row r="635" spans="1:3" x14ac:dyDescent="0.25">
      <c r="A635" s="6" t="s">
        <v>28</v>
      </c>
      <c r="B635" s="27" t="s">
        <v>339</v>
      </c>
      <c r="C635" t="str">
        <f>CONCATENATE("# What are some common mutations of ",B633,"?")</f>
        <v># What are some common mutations of CHRNA3?</v>
      </c>
    </row>
    <row r="636" spans="1:3" x14ac:dyDescent="0.25">
      <c r="A636" s="6" t="s">
        <v>24</v>
      </c>
      <c r="B636" s="27" t="s">
        <v>25</v>
      </c>
      <c r="C636" t="s">
        <v>17</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29</v>
      </c>
      <c r="B640" s="1" t="s">
        <v>344</v>
      </c>
      <c r="C640" t="str">
        <f>CONCATENATE("  &lt;Variant hgvs=",CHAR(34),B640,CHAR(34)," name=",CHAR(34),B641,CHAR(34),"&gt; ")</f>
        <v xml:space="preserve">  &lt;Variant hgvs="NC_000015.10:g.78606381C&gt;T" name="C78606381T"&gt; </v>
      </c>
    </row>
    <row r="641" spans="1:3" x14ac:dyDescent="0.25">
      <c r="A641" s="5" t="s">
        <v>30</v>
      </c>
      <c r="B641" s="30" t="s">
        <v>346</v>
      </c>
    </row>
    <row r="642" spans="1:3" x14ac:dyDescent="0.25">
      <c r="A642" s="5" t="s">
        <v>31</v>
      </c>
      <c r="B642" s="27" t="s">
        <v>214</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32</v>
      </c>
      <c r="B643" s="27" t="s">
        <v>37</v>
      </c>
      <c r="C643" t="s">
        <v>17</v>
      </c>
    </row>
    <row r="644" spans="1:3" x14ac:dyDescent="0.25">
      <c r="A644" s="5" t="s">
        <v>40</v>
      </c>
      <c r="B644" s="30" t="s">
        <v>348</v>
      </c>
      <c r="C644" t="str">
        <f>"  &lt;/Variant&gt;"</f>
        <v xml:space="preserve">  &lt;/Variant&gt;</v>
      </c>
    </row>
    <row r="645" spans="1:3" x14ac:dyDescent="0.25">
      <c r="B645" s="27"/>
      <c r="C645" t="str">
        <f>CONCATENATE("&lt;# ",B647," #&gt;")</f>
        <v>&lt;# C645T  #&gt;</v>
      </c>
    </row>
    <row r="646" spans="1:3" x14ac:dyDescent="0.25">
      <c r="A646" s="6" t="s">
        <v>29</v>
      </c>
      <c r="B646" s="1" t="s">
        <v>345</v>
      </c>
      <c r="C646" t="str">
        <f>CONCATENATE("  &lt;Variant hgvs=",CHAR(34),B646,CHAR(34)," name=",CHAR(34),B647,CHAR(34),"&gt; ")</f>
        <v xml:space="preserve">  &lt;Variant hgvs="NC_000015.10:g.78601997G&gt;A" name="C645T "&gt; </v>
      </c>
    </row>
    <row r="647" spans="1:3" x14ac:dyDescent="0.25">
      <c r="A647" s="5" t="s">
        <v>30</v>
      </c>
      <c r="B647" s="30" t="s">
        <v>347</v>
      </c>
    </row>
    <row r="648" spans="1:3" x14ac:dyDescent="0.25">
      <c r="A648" s="5" t="s">
        <v>31</v>
      </c>
      <c r="B648" s="27" t="s">
        <v>38</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32</v>
      </c>
      <c r="B649" s="27" t="s">
        <v>66</v>
      </c>
    </row>
    <row r="650" spans="1:3" x14ac:dyDescent="0.25">
      <c r="A650" s="6" t="s">
        <v>40</v>
      </c>
      <c r="B650" s="30" t="s">
        <v>358</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39</v>
      </c>
      <c r="B653" s="40" t="s">
        <v>349</v>
      </c>
      <c r="C653" t="str">
        <f>CONCATENATE("  &lt;Genotype hgvs=",CHAR(34),B653,B654,";",B655,CHAR(34)," name=",CHAR(34),B641,CHAR(34),"&gt; ")</f>
        <v xml:space="preserve">  &lt;Genotype hgvs="NC_000015.10:g.[78606381C&gt;T];[78606381=]" name="C78606381T"&gt; </v>
      </c>
    </row>
    <row r="654" spans="1:3" x14ac:dyDescent="0.25">
      <c r="A654" s="5" t="s">
        <v>40</v>
      </c>
      <c r="B654" s="27" t="s">
        <v>350</v>
      </c>
    </row>
    <row r="655" spans="1:3" x14ac:dyDescent="0.25">
      <c r="A655" s="5" t="s">
        <v>31</v>
      </c>
      <c r="B655" s="27" t="s">
        <v>351</v>
      </c>
      <c r="C655" t="s">
        <v>679</v>
      </c>
    </row>
    <row r="656" spans="1:3" x14ac:dyDescent="0.25">
      <c r="A656" s="5" t="s">
        <v>45</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17</v>
      </c>
    </row>
    <row r="657" spans="1:3" x14ac:dyDescent="0.25">
      <c r="A657" s="6" t="s">
        <v>46</v>
      </c>
      <c r="B657" s="27" t="s">
        <v>223</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47</v>
      </c>
      <c r="B658" s="27">
        <v>37.9</v>
      </c>
    </row>
    <row r="659" spans="1:3" x14ac:dyDescent="0.25">
      <c r="A659" s="5"/>
      <c r="B659" s="27"/>
      <c r="C659" t="s">
        <v>680</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681</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48</v>
      </c>
      <c r="B667" s="27" t="s">
        <v>352</v>
      </c>
      <c r="C667" t="str">
        <f>CONCATENATE("  &lt;Genotype hgvs=",CHAR(34),B653,B654,";",B654,CHAR(34)," name=",CHAR(34),B641,CHAR(34),"&gt; ")</f>
        <v xml:space="preserve">  &lt;Genotype hgvs="NC_000015.10:g.[78606381C&gt;T];[78606381C&gt;T]" name="C78606381T"&gt; </v>
      </c>
    </row>
    <row r="668" spans="1:3" x14ac:dyDescent="0.25">
      <c r="A668" s="6" t="s">
        <v>49</v>
      </c>
      <c r="B668" s="27" t="s">
        <v>198</v>
      </c>
      <c r="C668" t="s">
        <v>17</v>
      </c>
    </row>
    <row r="669" spans="1:3" x14ac:dyDescent="0.25">
      <c r="A669" s="6" t="s">
        <v>47</v>
      </c>
      <c r="B669" s="27">
        <v>15.9</v>
      </c>
      <c r="C669" t="s">
        <v>679</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680</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681</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50</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51</v>
      </c>
      <c r="B682" s="27" t="s">
        <v>152</v>
      </c>
      <c r="C682" t="s">
        <v>17</v>
      </c>
    </row>
    <row r="683" spans="1:3" x14ac:dyDescent="0.25">
      <c r="A683" s="6" t="s">
        <v>47</v>
      </c>
      <c r="B683" s="27">
        <v>46.2</v>
      </c>
      <c r="C683" t="s">
        <v>679</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680</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681</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39</v>
      </c>
      <c r="B696" s="1" t="s">
        <v>242</v>
      </c>
      <c r="C696" t="str">
        <f>CONCATENATE("  &lt;Genotype hgvs=",CHAR(34),B696,B697,";",B698,CHAR(34)," name=",CHAR(34),B647,CHAR(34),"&gt; ")</f>
        <v xml:space="preserve">  &lt;Genotype hgvs="NC_000017.11:g.[30237328T&gt;C];[30237328=]" name="C645T "&gt; </v>
      </c>
    </row>
    <row r="697" spans="1:3" x14ac:dyDescent="0.25">
      <c r="A697" s="5" t="s">
        <v>40</v>
      </c>
      <c r="B697" s="27" t="s">
        <v>262</v>
      </c>
    </row>
    <row r="698" spans="1:3" x14ac:dyDescent="0.25">
      <c r="A698" s="5" t="s">
        <v>31</v>
      </c>
      <c r="B698" s="27" t="s">
        <v>263</v>
      </c>
      <c r="C698" t="s">
        <v>679</v>
      </c>
    </row>
    <row r="699" spans="1:3" x14ac:dyDescent="0.25">
      <c r="A699" s="5" t="s">
        <v>45</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17</v>
      </c>
    </row>
    <row r="700" spans="1:3" x14ac:dyDescent="0.25">
      <c r="A700" s="6" t="s">
        <v>46</v>
      </c>
      <c r="B700" s="27" t="s">
        <v>223</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47</v>
      </c>
      <c r="B701" s="27">
        <v>39.700000000000003</v>
      </c>
    </row>
    <row r="702" spans="1:3" x14ac:dyDescent="0.25">
      <c r="A702" s="5"/>
      <c r="B702" s="27"/>
      <c r="C702" t="s">
        <v>680</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681</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48</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49</v>
      </c>
      <c r="B711" s="27" t="s">
        <v>198</v>
      </c>
      <c r="C711" t="s">
        <v>17</v>
      </c>
    </row>
    <row r="712" spans="1:3" x14ac:dyDescent="0.25">
      <c r="A712" s="6" t="s">
        <v>47</v>
      </c>
      <c r="B712" s="27">
        <v>42.9</v>
      </c>
      <c r="C712" t="s">
        <v>679</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680</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681</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50</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51</v>
      </c>
      <c r="B725" s="27" t="s">
        <v>152</v>
      </c>
      <c r="C725" t="s">
        <v>17</v>
      </c>
    </row>
    <row r="726" spans="1:3" x14ac:dyDescent="0.25">
      <c r="A726" s="6" t="s">
        <v>47</v>
      </c>
      <c r="B726" s="27">
        <v>17.399999999999999</v>
      </c>
      <c r="C726" t="s">
        <v>679</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680</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681</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52</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52</v>
      </c>
      <c r="B739" s="27" t="s">
        <v>154</v>
      </c>
      <c r="C739" t="s">
        <v>17</v>
      </c>
    </row>
    <row r="740" spans="1:3" x14ac:dyDescent="0.25">
      <c r="A740" s="6" t="s">
        <v>47</v>
      </c>
      <c r="B740" s="27"/>
      <c r="C740" t="s">
        <v>679</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680</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681</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50</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51</v>
      </c>
      <c r="B753" s="27" t="s">
        <v>224</v>
      </c>
      <c r="C753" t="s">
        <v>17</v>
      </c>
    </row>
    <row r="754" spans="1:3" x14ac:dyDescent="0.25">
      <c r="A754" s="6" t="s">
        <v>47</v>
      </c>
      <c r="B754" s="27"/>
      <c r="C754" t="s">
        <v>679</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680</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681</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342</v>
      </c>
      <c r="C769" t="str">
        <f>CONCATENATE("&lt;GeneAnalysis gene=",CHAR(34),B769,CHAR(34)," interval=",CHAR(34),B770,CHAR(34),"&gt; ")</f>
        <v xml:space="preserve">&lt;GeneAnalysis gene="CHRNA3" interval="NC_000015.10:g.78593052_78621295"&gt; </v>
      </c>
    </row>
    <row r="770" spans="1:3" x14ac:dyDescent="0.25">
      <c r="A770" s="6" t="s">
        <v>27</v>
      </c>
      <c r="B770" s="27" t="s">
        <v>343</v>
      </c>
    </row>
    <row r="771" spans="1:3" x14ac:dyDescent="0.25">
      <c r="A771" s="6" t="s">
        <v>28</v>
      </c>
      <c r="B771" s="27" t="s">
        <v>339</v>
      </c>
      <c r="C771" t="str">
        <f>CONCATENATE("# What are some common mutations of ",B769,"?")</f>
        <v># What are some common mutations of CHRNA3?</v>
      </c>
    </row>
    <row r="772" spans="1:3" x14ac:dyDescent="0.25">
      <c r="A772" s="6" t="s">
        <v>24</v>
      </c>
      <c r="B772" s="27" t="s">
        <v>25</v>
      </c>
      <c r="C772" t="s">
        <v>17</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29</v>
      </c>
      <c r="B776" s="1" t="s">
        <v>344</v>
      </c>
      <c r="C776" t="str">
        <f>CONCATENATE("  &lt;Variant hgvs=",CHAR(34),B776,CHAR(34)," name=",CHAR(34),B777,CHAR(34),"&gt; ")</f>
        <v xml:space="preserve">  &lt;Variant hgvs="NC_000015.10:g.78606381C&gt;T" name="C78606381T"&gt; </v>
      </c>
    </row>
    <row r="777" spans="1:3" x14ac:dyDescent="0.25">
      <c r="A777" s="5" t="s">
        <v>30</v>
      </c>
      <c r="B777" s="30" t="s">
        <v>346</v>
      </c>
    </row>
    <row r="778" spans="1:3" x14ac:dyDescent="0.25">
      <c r="A778" s="5" t="s">
        <v>31</v>
      </c>
      <c r="B778" s="27" t="s">
        <v>214</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32</v>
      </c>
      <c r="B779" s="27" t="s">
        <v>37</v>
      </c>
      <c r="C779" t="s">
        <v>17</v>
      </c>
    </row>
    <row r="780" spans="1:3" x14ac:dyDescent="0.25">
      <c r="A780" s="5" t="s">
        <v>40</v>
      </c>
      <c r="B780" s="30" t="s">
        <v>348</v>
      </c>
      <c r="C780" t="str">
        <f>"  &lt;/Variant&gt;"</f>
        <v xml:space="preserve">  &lt;/Variant&gt;</v>
      </c>
    </row>
    <row r="781" spans="1:3" x14ac:dyDescent="0.25">
      <c r="B781" s="27"/>
      <c r="C781" t="str">
        <f>CONCATENATE("&lt;# ",B783," #&gt;")</f>
        <v>&lt;# C645T  #&gt;</v>
      </c>
    </row>
    <row r="782" spans="1:3" x14ac:dyDescent="0.25">
      <c r="A782" s="6" t="s">
        <v>29</v>
      </c>
      <c r="B782" s="1" t="s">
        <v>345</v>
      </c>
      <c r="C782" t="str">
        <f>CONCATENATE("  &lt;Variant hgvs=",CHAR(34),B782,CHAR(34)," name=",CHAR(34),B783,CHAR(34),"&gt; ")</f>
        <v xml:space="preserve">  &lt;Variant hgvs="NC_000015.10:g.78601997G&gt;A" name="C645T "&gt; </v>
      </c>
    </row>
    <row r="783" spans="1:3" x14ac:dyDescent="0.25">
      <c r="A783" s="5" t="s">
        <v>30</v>
      </c>
      <c r="B783" s="30" t="s">
        <v>347</v>
      </c>
    </row>
    <row r="784" spans="1:3" x14ac:dyDescent="0.25">
      <c r="A784" s="5" t="s">
        <v>31</v>
      </c>
      <c r="B784" s="27" t="s">
        <v>38</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32</v>
      </c>
      <c r="B785" s="27" t="s">
        <v>66</v>
      </c>
    </row>
    <row r="786" spans="1:3" x14ac:dyDescent="0.25">
      <c r="A786" s="6" t="s">
        <v>40</v>
      </c>
      <c r="B786" s="30" t="s">
        <v>358</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39</v>
      </c>
      <c r="B789" s="40" t="s">
        <v>349</v>
      </c>
      <c r="C789" t="str">
        <f>CONCATENATE("  &lt;Genotype hgvs=",CHAR(34),B789,B790,";",B791,CHAR(34)," name=",CHAR(34),B777,CHAR(34),"&gt; ")</f>
        <v xml:space="preserve">  &lt;Genotype hgvs="NC_000015.10:g.[78606381C&gt;T];[78606381=]" name="C78606381T"&gt; </v>
      </c>
    </row>
    <row r="790" spans="1:3" x14ac:dyDescent="0.25">
      <c r="A790" s="5" t="s">
        <v>40</v>
      </c>
      <c r="B790" s="27" t="s">
        <v>350</v>
      </c>
    </row>
    <row r="791" spans="1:3" x14ac:dyDescent="0.25">
      <c r="A791" s="5" t="s">
        <v>31</v>
      </c>
      <c r="B791" s="27" t="s">
        <v>351</v>
      </c>
      <c r="C791" t="s">
        <v>679</v>
      </c>
    </row>
    <row r="792" spans="1:3" x14ac:dyDescent="0.25">
      <c r="A792" s="5" t="s">
        <v>45</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17</v>
      </c>
    </row>
    <row r="793" spans="1:3" x14ac:dyDescent="0.25">
      <c r="A793" s="6" t="s">
        <v>46</v>
      </c>
      <c r="B793" s="27" t="s">
        <v>223</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47</v>
      </c>
      <c r="B794" s="27">
        <v>37.9</v>
      </c>
    </row>
    <row r="795" spans="1:3" x14ac:dyDescent="0.25">
      <c r="A795" s="5"/>
      <c r="B795" s="27"/>
      <c r="C795" t="s">
        <v>680</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681</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48</v>
      </c>
      <c r="B803" s="27" t="s">
        <v>352</v>
      </c>
      <c r="C803" t="str">
        <f>CONCATENATE("  &lt;Genotype hgvs=",CHAR(34),B789,B790,";",B790,CHAR(34)," name=",CHAR(34),B777,CHAR(34),"&gt; ")</f>
        <v xml:space="preserve">  &lt;Genotype hgvs="NC_000015.10:g.[78606381C&gt;T];[78606381C&gt;T]" name="C78606381T"&gt; </v>
      </c>
    </row>
    <row r="804" spans="1:3" x14ac:dyDescent="0.25">
      <c r="A804" s="6" t="s">
        <v>49</v>
      </c>
      <c r="B804" s="27" t="s">
        <v>198</v>
      </c>
      <c r="C804" t="s">
        <v>17</v>
      </c>
    </row>
    <row r="805" spans="1:3" x14ac:dyDescent="0.25">
      <c r="A805" s="6" t="s">
        <v>47</v>
      </c>
      <c r="B805" s="27">
        <v>15.9</v>
      </c>
      <c r="C805" t="s">
        <v>679</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680</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681</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50</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51</v>
      </c>
      <c r="B818" s="27" t="s">
        <v>152</v>
      </c>
      <c r="C818" t="s">
        <v>17</v>
      </c>
    </row>
    <row r="819" spans="1:3" x14ac:dyDescent="0.25">
      <c r="A819" s="6" t="s">
        <v>47</v>
      </c>
      <c r="B819" s="27">
        <v>46.2</v>
      </c>
      <c r="C819" t="s">
        <v>679</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680</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681</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39</v>
      </c>
      <c r="B832" s="1" t="s">
        <v>242</v>
      </c>
      <c r="C832" t="str">
        <f>CONCATENATE("  &lt;Genotype hgvs=",CHAR(34),B832,B833,";",B834,CHAR(34)," name=",CHAR(34),B783,CHAR(34),"&gt; ")</f>
        <v xml:space="preserve">  &lt;Genotype hgvs="NC_000017.11:g.[30237328T&gt;C];[30237328=]" name="C645T "&gt; </v>
      </c>
    </row>
    <row r="833" spans="1:3" x14ac:dyDescent="0.25">
      <c r="A833" s="5" t="s">
        <v>40</v>
      </c>
      <c r="B833" s="27" t="s">
        <v>262</v>
      </c>
    </row>
    <row r="834" spans="1:3" x14ac:dyDescent="0.25">
      <c r="A834" s="5" t="s">
        <v>31</v>
      </c>
      <c r="B834" s="27" t="s">
        <v>263</v>
      </c>
      <c r="C834" t="s">
        <v>679</v>
      </c>
    </row>
    <row r="835" spans="1:3" x14ac:dyDescent="0.25">
      <c r="A835" s="5" t="s">
        <v>45</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17</v>
      </c>
    </row>
    <row r="836" spans="1:3" x14ac:dyDescent="0.25">
      <c r="A836" s="6" t="s">
        <v>46</v>
      </c>
      <c r="B836" s="27" t="s">
        <v>223</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47</v>
      </c>
      <c r="B837" s="27">
        <v>39.700000000000003</v>
      </c>
    </row>
    <row r="838" spans="1:3" x14ac:dyDescent="0.25">
      <c r="A838" s="5"/>
      <c r="B838" s="27"/>
      <c r="C838" t="s">
        <v>680</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681</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48</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49</v>
      </c>
      <c r="B847" s="27" t="s">
        <v>198</v>
      </c>
      <c r="C847" t="s">
        <v>17</v>
      </c>
    </row>
    <row r="848" spans="1:3" x14ac:dyDescent="0.25">
      <c r="A848" s="6" t="s">
        <v>47</v>
      </c>
      <c r="B848" s="27">
        <v>42.9</v>
      </c>
      <c r="C848" t="s">
        <v>679</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680</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681</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50</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51</v>
      </c>
      <c r="B861" s="27" t="s">
        <v>152</v>
      </c>
      <c r="C861" t="s">
        <v>17</v>
      </c>
    </row>
    <row r="862" spans="1:3" x14ac:dyDescent="0.25">
      <c r="A862" s="6" t="s">
        <v>47</v>
      </c>
      <c r="B862" s="27">
        <v>17.399999999999999</v>
      </c>
      <c r="C862" t="s">
        <v>679</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680</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681</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52</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52</v>
      </c>
      <c r="B875" s="27" t="s">
        <v>154</v>
      </c>
      <c r="C875" t="s">
        <v>17</v>
      </c>
    </row>
    <row r="876" spans="1:3" x14ac:dyDescent="0.25">
      <c r="A876" s="6" t="s">
        <v>47</v>
      </c>
      <c r="B876" s="27"/>
      <c r="C876" t="s">
        <v>679</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680</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681</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50</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51</v>
      </c>
      <c r="B889" s="27" t="s">
        <v>224</v>
      </c>
      <c r="C889" t="s">
        <v>17</v>
      </c>
    </row>
    <row r="890" spans="1:3" x14ac:dyDescent="0.25">
      <c r="A890" s="6" t="s">
        <v>47</v>
      </c>
      <c r="B890" s="27"/>
      <c r="C890" t="s">
        <v>679</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680</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681</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342</v>
      </c>
      <c r="C905" t="str">
        <f>CONCATENATE("&lt;GeneAnalysis gene=",CHAR(34),B905,CHAR(34)," interval=",CHAR(34),B906,CHAR(34),"&gt; ")</f>
        <v xml:space="preserve">&lt;GeneAnalysis gene="CHRNA3" interval="NC_000015.10:g.78593052_78621295"&gt; </v>
      </c>
    </row>
    <row r="906" spans="1:3" x14ac:dyDescent="0.25">
      <c r="A906" s="6" t="s">
        <v>27</v>
      </c>
      <c r="B906" s="27" t="s">
        <v>343</v>
      </c>
    </row>
    <row r="907" spans="1:3" x14ac:dyDescent="0.25">
      <c r="A907" s="6" t="s">
        <v>28</v>
      </c>
      <c r="B907" s="27" t="s">
        <v>339</v>
      </c>
      <c r="C907" t="str">
        <f>CONCATENATE("# What are some common mutations of ",B905,"?")</f>
        <v># What are some common mutations of CHRNA3?</v>
      </c>
    </row>
    <row r="908" spans="1:3" x14ac:dyDescent="0.25">
      <c r="A908" s="6" t="s">
        <v>24</v>
      </c>
      <c r="B908" s="27" t="s">
        <v>25</v>
      </c>
      <c r="C908" t="s">
        <v>17</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29</v>
      </c>
      <c r="B912" s="1" t="s">
        <v>344</v>
      </c>
      <c r="C912" t="str">
        <f>CONCATENATE("  &lt;Variant hgvs=",CHAR(34),B912,CHAR(34)," name=",CHAR(34),B913,CHAR(34),"&gt; ")</f>
        <v xml:space="preserve">  &lt;Variant hgvs="NC_000015.10:g.78606381C&gt;T" name="C78606381T"&gt; </v>
      </c>
    </row>
    <row r="913" spans="1:3" x14ac:dyDescent="0.25">
      <c r="A913" s="5" t="s">
        <v>30</v>
      </c>
      <c r="B913" s="30" t="s">
        <v>346</v>
      </c>
    </row>
    <row r="914" spans="1:3" x14ac:dyDescent="0.25">
      <c r="A914" s="5" t="s">
        <v>31</v>
      </c>
      <c r="B914" s="27" t="s">
        <v>214</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32</v>
      </c>
      <c r="B915" s="27" t="s">
        <v>37</v>
      </c>
      <c r="C915" t="s">
        <v>17</v>
      </c>
    </row>
    <row r="916" spans="1:3" x14ac:dyDescent="0.25">
      <c r="A916" s="5" t="s">
        <v>40</v>
      </c>
      <c r="B916" s="30" t="s">
        <v>348</v>
      </c>
      <c r="C916" t="str">
        <f>"  &lt;/Variant&gt;"</f>
        <v xml:space="preserve">  &lt;/Variant&gt;</v>
      </c>
    </row>
    <row r="917" spans="1:3" x14ac:dyDescent="0.25">
      <c r="B917" s="27"/>
      <c r="C917" t="str">
        <f>CONCATENATE("&lt;# ",B919," #&gt;")</f>
        <v>&lt;# C645T  #&gt;</v>
      </c>
    </row>
    <row r="918" spans="1:3" x14ac:dyDescent="0.25">
      <c r="A918" s="6" t="s">
        <v>29</v>
      </c>
      <c r="B918" s="1" t="s">
        <v>345</v>
      </c>
      <c r="C918" t="str">
        <f>CONCATENATE("  &lt;Variant hgvs=",CHAR(34),B918,CHAR(34)," name=",CHAR(34),B919,CHAR(34),"&gt; ")</f>
        <v xml:space="preserve">  &lt;Variant hgvs="NC_000015.10:g.78601997G&gt;A" name="C645T "&gt; </v>
      </c>
    </row>
    <row r="919" spans="1:3" x14ac:dyDescent="0.25">
      <c r="A919" s="5" t="s">
        <v>30</v>
      </c>
      <c r="B919" s="30" t="s">
        <v>347</v>
      </c>
    </row>
    <row r="920" spans="1:3" x14ac:dyDescent="0.25">
      <c r="A920" s="5" t="s">
        <v>31</v>
      </c>
      <c r="B920" s="27" t="s">
        <v>38</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32</v>
      </c>
      <c r="B921" s="27" t="s">
        <v>66</v>
      </c>
    </row>
    <row r="922" spans="1:3" x14ac:dyDescent="0.25">
      <c r="A922" s="6" t="s">
        <v>40</v>
      </c>
      <c r="B922" s="30" t="s">
        <v>358</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39</v>
      </c>
      <c r="B925" s="40" t="s">
        <v>349</v>
      </c>
      <c r="C925" t="str">
        <f>CONCATENATE("  &lt;Genotype hgvs=",CHAR(34),B925,B926,";",B927,CHAR(34)," name=",CHAR(34),B913,CHAR(34),"&gt; ")</f>
        <v xml:space="preserve">  &lt;Genotype hgvs="NC_000015.10:g.[78606381C&gt;T];[78606381=]" name="C78606381T"&gt; </v>
      </c>
    </row>
    <row r="926" spans="1:3" x14ac:dyDescent="0.25">
      <c r="A926" s="5" t="s">
        <v>40</v>
      </c>
      <c r="B926" s="27" t="s">
        <v>350</v>
      </c>
    </row>
    <row r="927" spans="1:3" x14ac:dyDescent="0.25">
      <c r="A927" s="5" t="s">
        <v>31</v>
      </c>
      <c r="B927" s="27" t="s">
        <v>351</v>
      </c>
      <c r="C927" t="s">
        <v>679</v>
      </c>
    </row>
    <row r="928" spans="1:3" x14ac:dyDescent="0.25">
      <c r="A928" s="5" t="s">
        <v>45</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17</v>
      </c>
    </row>
    <row r="929" spans="1:3" x14ac:dyDescent="0.25">
      <c r="A929" s="6" t="s">
        <v>46</v>
      </c>
      <c r="B929" s="27" t="s">
        <v>223</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47</v>
      </c>
      <c r="B930" s="27">
        <v>37.9</v>
      </c>
    </row>
    <row r="931" spans="1:3" x14ac:dyDescent="0.25">
      <c r="A931" s="5"/>
      <c r="B931" s="27"/>
      <c r="C931" t="s">
        <v>680</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681</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48</v>
      </c>
      <c r="B939" s="27" t="s">
        <v>352</v>
      </c>
      <c r="C939" t="str">
        <f>CONCATENATE("  &lt;Genotype hgvs=",CHAR(34),B925,B926,";",B926,CHAR(34)," name=",CHAR(34),B913,CHAR(34),"&gt; ")</f>
        <v xml:space="preserve">  &lt;Genotype hgvs="NC_000015.10:g.[78606381C&gt;T];[78606381C&gt;T]" name="C78606381T"&gt; </v>
      </c>
    </row>
    <row r="940" spans="1:3" x14ac:dyDescent="0.25">
      <c r="A940" s="6" t="s">
        <v>49</v>
      </c>
      <c r="B940" s="27" t="s">
        <v>198</v>
      </c>
      <c r="C940" t="s">
        <v>17</v>
      </c>
    </row>
    <row r="941" spans="1:3" x14ac:dyDescent="0.25">
      <c r="A941" s="6" t="s">
        <v>47</v>
      </c>
      <c r="B941" s="27">
        <v>15.9</v>
      </c>
      <c r="C941" t="s">
        <v>679</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680</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681</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50</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51</v>
      </c>
      <c r="B954" s="27" t="s">
        <v>152</v>
      </c>
      <c r="C954" t="s">
        <v>17</v>
      </c>
    </row>
    <row r="955" spans="1:3" x14ac:dyDescent="0.25">
      <c r="A955" s="6" t="s">
        <v>47</v>
      </c>
      <c r="B955" s="27">
        <v>46.2</v>
      </c>
      <c r="C955" t="s">
        <v>679</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680</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681</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39</v>
      </c>
      <c r="B968" s="1" t="s">
        <v>242</v>
      </c>
      <c r="C968" t="str">
        <f>CONCATENATE("  &lt;Genotype hgvs=",CHAR(34),B968,B969,";",B970,CHAR(34)," name=",CHAR(34),B919,CHAR(34),"&gt; ")</f>
        <v xml:space="preserve">  &lt;Genotype hgvs="NC_000017.11:g.[30237328T&gt;C];[30237328=]" name="C645T "&gt; </v>
      </c>
    </row>
    <row r="969" spans="1:3" x14ac:dyDescent="0.25">
      <c r="A969" s="5" t="s">
        <v>40</v>
      </c>
      <c r="B969" s="27" t="s">
        <v>262</v>
      </c>
    </row>
    <row r="970" spans="1:3" x14ac:dyDescent="0.25">
      <c r="A970" s="5" t="s">
        <v>31</v>
      </c>
      <c r="B970" s="27" t="s">
        <v>263</v>
      </c>
      <c r="C970" t="s">
        <v>679</v>
      </c>
    </row>
    <row r="971" spans="1:3" x14ac:dyDescent="0.25">
      <c r="A971" s="5" t="s">
        <v>45</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17</v>
      </c>
    </row>
    <row r="972" spans="1:3" x14ac:dyDescent="0.25">
      <c r="A972" s="6" t="s">
        <v>46</v>
      </c>
      <c r="B972" s="27" t="s">
        <v>223</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47</v>
      </c>
      <c r="B973" s="27">
        <v>39.700000000000003</v>
      </c>
    </row>
    <row r="974" spans="1:3" x14ac:dyDescent="0.25">
      <c r="A974" s="5"/>
      <c r="B974" s="27"/>
      <c r="C974" t="s">
        <v>680</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681</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48</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49</v>
      </c>
      <c r="B983" s="27" t="s">
        <v>198</v>
      </c>
      <c r="C983" t="s">
        <v>17</v>
      </c>
    </row>
    <row r="984" spans="1:3" x14ac:dyDescent="0.25">
      <c r="A984" s="6" t="s">
        <v>47</v>
      </c>
      <c r="B984" s="27">
        <v>42.9</v>
      </c>
      <c r="C984" t="s">
        <v>679</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680</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681</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50</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51</v>
      </c>
      <c r="B997" s="27" t="s">
        <v>152</v>
      </c>
      <c r="C997" t="s">
        <v>17</v>
      </c>
    </row>
    <row r="998" spans="1:3" x14ac:dyDescent="0.25">
      <c r="A998" s="6" t="s">
        <v>47</v>
      </c>
      <c r="B998" s="27">
        <v>17.399999999999999</v>
      </c>
      <c r="C998" t="s">
        <v>679</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680</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681</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52</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52</v>
      </c>
      <c r="B1011" s="27" t="s">
        <v>154</v>
      </c>
      <c r="C1011" t="s">
        <v>17</v>
      </c>
    </row>
    <row r="1012" spans="1:3" x14ac:dyDescent="0.25">
      <c r="A1012" s="6" t="s">
        <v>47</v>
      </c>
      <c r="B1012" s="27"/>
      <c r="C1012" t="s">
        <v>679</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680</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681</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50</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51</v>
      </c>
      <c r="B1025" s="27" t="s">
        <v>224</v>
      </c>
      <c r="C1025" t="s">
        <v>17</v>
      </c>
    </row>
    <row r="1026" spans="1:3" x14ac:dyDescent="0.25">
      <c r="A1026" s="6" t="s">
        <v>47</v>
      </c>
      <c r="B1026" s="27"/>
      <c r="C1026" t="s">
        <v>679</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680</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681</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342</v>
      </c>
      <c r="C1041" t="str">
        <f>CONCATENATE("&lt;GeneAnalysis gene=",CHAR(34),B1041,CHAR(34)," interval=",CHAR(34),B1042,CHAR(34),"&gt; ")</f>
        <v xml:space="preserve">&lt;GeneAnalysis gene="CHRNA3" interval="NC_000015.10:g.78593052_78621295"&gt; </v>
      </c>
    </row>
    <row r="1042" spans="1:3" x14ac:dyDescent="0.25">
      <c r="A1042" s="6" t="s">
        <v>27</v>
      </c>
      <c r="B1042" s="27" t="s">
        <v>343</v>
      </c>
    </row>
    <row r="1043" spans="1:3" x14ac:dyDescent="0.25">
      <c r="A1043" s="6" t="s">
        <v>28</v>
      </c>
      <c r="B1043" s="27" t="s">
        <v>339</v>
      </c>
      <c r="C1043" t="str">
        <f>CONCATENATE("# What are some common mutations of ",B1041,"?")</f>
        <v># What are some common mutations of CHRNA3?</v>
      </c>
    </row>
    <row r="1044" spans="1:3" x14ac:dyDescent="0.25">
      <c r="A1044" s="6" t="s">
        <v>24</v>
      </c>
      <c r="B1044" s="27" t="s">
        <v>25</v>
      </c>
      <c r="C1044" t="s">
        <v>17</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29</v>
      </c>
      <c r="B1048" s="1" t="s">
        <v>344</v>
      </c>
      <c r="C1048" t="str">
        <f>CONCATENATE("  &lt;Variant hgvs=",CHAR(34),B1048,CHAR(34)," name=",CHAR(34),B1049,CHAR(34),"&gt; ")</f>
        <v xml:space="preserve">  &lt;Variant hgvs="NC_000015.10:g.78606381C&gt;T" name="C78606381T"&gt; </v>
      </c>
    </row>
    <row r="1049" spans="1:3" x14ac:dyDescent="0.25">
      <c r="A1049" s="5" t="s">
        <v>30</v>
      </c>
      <c r="B1049" s="30" t="s">
        <v>346</v>
      </c>
    </row>
    <row r="1050" spans="1:3" x14ac:dyDescent="0.25">
      <c r="A1050" s="5" t="s">
        <v>31</v>
      </c>
      <c r="B1050" s="27" t="s">
        <v>214</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32</v>
      </c>
      <c r="B1051" s="27" t="s">
        <v>37</v>
      </c>
      <c r="C1051" t="s">
        <v>17</v>
      </c>
    </row>
    <row r="1052" spans="1:3" x14ac:dyDescent="0.25">
      <c r="A1052" s="5" t="s">
        <v>40</v>
      </c>
      <c r="B1052" s="30" t="s">
        <v>348</v>
      </c>
      <c r="C1052" t="str">
        <f>"  &lt;/Variant&gt;"</f>
        <v xml:space="preserve">  &lt;/Variant&gt;</v>
      </c>
    </row>
    <row r="1053" spans="1:3" x14ac:dyDescent="0.25">
      <c r="B1053" s="27"/>
      <c r="C1053" t="str">
        <f>CONCATENATE("&lt;# ",B1055," #&gt;")</f>
        <v>&lt;# C645T  #&gt;</v>
      </c>
    </row>
    <row r="1054" spans="1:3" x14ac:dyDescent="0.25">
      <c r="A1054" s="6" t="s">
        <v>29</v>
      </c>
      <c r="B1054" s="1" t="s">
        <v>345</v>
      </c>
      <c r="C1054" t="str">
        <f>CONCATENATE("  &lt;Variant hgvs=",CHAR(34),B1054,CHAR(34)," name=",CHAR(34),B1055,CHAR(34),"&gt; ")</f>
        <v xml:space="preserve">  &lt;Variant hgvs="NC_000015.10:g.78601997G&gt;A" name="C645T "&gt; </v>
      </c>
    </row>
    <row r="1055" spans="1:3" x14ac:dyDescent="0.25">
      <c r="A1055" s="5" t="s">
        <v>30</v>
      </c>
      <c r="B1055" s="30" t="s">
        <v>347</v>
      </c>
    </row>
    <row r="1056" spans="1:3" x14ac:dyDescent="0.25">
      <c r="A1056" s="5" t="s">
        <v>31</v>
      </c>
      <c r="B1056" s="27" t="s">
        <v>38</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32</v>
      </c>
      <c r="B1057" s="27" t="s">
        <v>66</v>
      </c>
    </row>
    <row r="1058" spans="1:3" x14ac:dyDescent="0.25">
      <c r="A1058" s="6" t="s">
        <v>40</v>
      </c>
      <c r="B1058" s="30" t="s">
        <v>358</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39</v>
      </c>
      <c r="B1061" s="40" t="s">
        <v>349</v>
      </c>
      <c r="C1061" t="str">
        <f>CONCATENATE("  &lt;Genotype hgvs=",CHAR(34),B1061,B1062,";",B1063,CHAR(34)," name=",CHAR(34),B1049,CHAR(34),"&gt; ")</f>
        <v xml:space="preserve">  &lt;Genotype hgvs="NC_000015.10:g.[78606381C&gt;T];[78606381=]" name="C78606381T"&gt; </v>
      </c>
    </row>
    <row r="1062" spans="1:3" x14ac:dyDescent="0.25">
      <c r="A1062" s="5" t="s">
        <v>40</v>
      </c>
      <c r="B1062" s="27" t="s">
        <v>350</v>
      </c>
    </row>
    <row r="1063" spans="1:3" x14ac:dyDescent="0.25">
      <c r="A1063" s="5" t="s">
        <v>31</v>
      </c>
      <c r="B1063" s="27" t="s">
        <v>351</v>
      </c>
      <c r="C1063" t="s">
        <v>679</v>
      </c>
    </row>
    <row r="1064" spans="1:3" x14ac:dyDescent="0.25">
      <c r="A1064" s="5" t="s">
        <v>45</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17</v>
      </c>
    </row>
    <row r="1065" spans="1:3" x14ac:dyDescent="0.25">
      <c r="A1065" s="6" t="s">
        <v>46</v>
      </c>
      <c r="B1065" s="27" t="s">
        <v>223</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47</v>
      </c>
      <c r="B1066" s="27">
        <v>37.9</v>
      </c>
    </row>
    <row r="1067" spans="1:3" x14ac:dyDescent="0.25">
      <c r="A1067" s="5"/>
      <c r="B1067" s="27"/>
      <c r="C1067" t="s">
        <v>680</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681</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48</v>
      </c>
      <c r="B1075" s="27" t="s">
        <v>352</v>
      </c>
      <c r="C1075" t="str">
        <f>CONCATENATE("  &lt;Genotype hgvs=",CHAR(34),B1061,B1062,";",B1062,CHAR(34)," name=",CHAR(34),B1049,CHAR(34),"&gt; ")</f>
        <v xml:space="preserve">  &lt;Genotype hgvs="NC_000015.10:g.[78606381C&gt;T];[78606381C&gt;T]" name="C78606381T"&gt; </v>
      </c>
    </row>
    <row r="1076" spans="1:3" x14ac:dyDescent="0.25">
      <c r="A1076" s="6" t="s">
        <v>49</v>
      </c>
      <c r="B1076" s="27" t="s">
        <v>198</v>
      </c>
      <c r="C1076" t="s">
        <v>17</v>
      </c>
    </row>
    <row r="1077" spans="1:3" x14ac:dyDescent="0.25">
      <c r="A1077" s="6" t="s">
        <v>47</v>
      </c>
      <c r="B1077" s="27">
        <v>15.9</v>
      </c>
      <c r="C1077" t="s">
        <v>679</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680</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681</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50</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51</v>
      </c>
      <c r="B1090" s="27" t="s">
        <v>152</v>
      </c>
      <c r="C1090" t="s">
        <v>17</v>
      </c>
    </row>
    <row r="1091" spans="1:3" x14ac:dyDescent="0.25">
      <c r="A1091" s="6" t="s">
        <v>47</v>
      </c>
      <c r="B1091" s="27">
        <v>46.2</v>
      </c>
      <c r="C1091" t="s">
        <v>679</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680</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681</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39</v>
      </c>
      <c r="B1104" s="1" t="s">
        <v>242</v>
      </c>
      <c r="C1104" t="str">
        <f>CONCATENATE("  &lt;Genotype hgvs=",CHAR(34),B1104,B1105,";",B1106,CHAR(34)," name=",CHAR(34),B1055,CHAR(34),"&gt; ")</f>
        <v xml:space="preserve">  &lt;Genotype hgvs="NC_000017.11:g.[30237328T&gt;C];[30237328=]" name="C645T "&gt; </v>
      </c>
    </row>
    <row r="1105" spans="1:3" x14ac:dyDescent="0.25">
      <c r="A1105" s="5" t="s">
        <v>40</v>
      </c>
      <c r="B1105" s="27" t="s">
        <v>262</v>
      </c>
    </row>
    <row r="1106" spans="1:3" x14ac:dyDescent="0.25">
      <c r="A1106" s="5" t="s">
        <v>31</v>
      </c>
      <c r="B1106" s="27" t="s">
        <v>263</v>
      </c>
      <c r="C1106" t="s">
        <v>679</v>
      </c>
    </row>
    <row r="1107" spans="1:3" x14ac:dyDescent="0.25">
      <c r="A1107" s="5" t="s">
        <v>45</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17</v>
      </c>
    </row>
    <row r="1108" spans="1:3" x14ac:dyDescent="0.25">
      <c r="A1108" s="6" t="s">
        <v>46</v>
      </c>
      <c r="B1108" s="27" t="s">
        <v>223</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47</v>
      </c>
      <c r="B1109" s="27">
        <v>39.700000000000003</v>
      </c>
    </row>
    <row r="1110" spans="1:3" x14ac:dyDescent="0.25">
      <c r="A1110" s="5"/>
      <c r="B1110" s="27"/>
      <c r="C1110" t="s">
        <v>680</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681</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48</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49</v>
      </c>
      <c r="B1119" s="27" t="s">
        <v>198</v>
      </c>
      <c r="C1119" t="s">
        <v>17</v>
      </c>
    </row>
    <row r="1120" spans="1:3" x14ac:dyDescent="0.25">
      <c r="A1120" s="6" t="s">
        <v>47</v>
      </c>
      <c r="B1120" s="27">
        <v>42.9</v>
      </c>
      <c r="C1120" t="s">
        <v>679</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680</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681</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50</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51</v>
      </c>
      <c r="B1133" s="27" t="s">
        <v>152</v>
      </c>
      <c r="C1133" t="s">
        <v>17</v>
      </c>
    </row>
    <row r="1134" spans="1:3" x14ac:dyDescent="0.25">
      <c r="A1134" s="6" t="s">
        <v>47</v>
      </c>
      <c r="B1134" s="27">
        <v>17.399999999999999</v>
      </c>
      <c r="C1134" t="s">
        <v>679</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680</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681</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52</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52</v>
      </c>
      <c r="B1147" s="27" t="s">
        <v>154</v>
      </c>
      <c r="C1147" t="s">
        <v>17</v>
      </c>
    </row>
    <row r="1148" spans="1:3" x14ac:dyDescent="0.25">
      <c r="A1148" s="6" t="s">
        <v>47</v>
      </c>
      <c r="B1148" s="27"/>
      <c r="C1148" t="s">
        <v>679</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680</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681</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50</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51</v>
      </c>
      <c r="B1161" s="27" t="s">
        <v>224</v>
      </c>
      <c r="C1161" t="s">
        <v>17</v>
      </c>
    </row>
    <row r="1162" spans="1:3" x14ac:dyDescent="0.25">
      <c r="A1162" s="6" t="s">
        <v>47</v>
      </c>
      <c r="B1162" s="27"/>
      <c r="C1162" t="s">
        <v>679</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680</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681</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342</v>
      </c>
      <c r="C1177" t="str">
        <f>CONCATENATE("&lt;GeneAnalysis gene=",CHAR(34),B1177,CHAR(34)," interval=",CHAR(34),B1178,CHAR(34),"&gt; ")</f>
        <v xml:space="preserve">&lt;GeneAnalysis gene="CHRNA3" interval="NC_000015.10:g.78593052_78621295"&gt; </v>
      </c>
    </row>
    <row r="1178" spans="1:3" x14ac:dyDescent="0.25">
      <c r="A1178" s="6" t="s">
        <v>27</v>
      </c>
      <c r="B1178" s="27" t="s">
        <v>343</v>
      </c>
    </row>
    <row r="1179" spans="1:3" x14ac:dyDescent="0.25">
      <c r="A1179" s="6" t="s">
        <v>28</v>
      </c>
      <c r="B1179" s="27" t="s">
        <v>339</v>
      </c>
      <c r="C1179" t="str">
        <f>CONCATENATE("# What are some common mutations of ",B1177,"?")</f>
        <v># What are some common mutations of CHRNA3?</v>
      </c>
    </row>
    <row r="1180" spans="1:3" x14ac:dyDescent="0.25">
      <c r="A1180" s="6" t="s">
        <v>24</v>
      </c>
      <c r="B1180" s="27" t="s">
        <v>25</v>
      </c>
      <c r="C1180" t="s">
        <v>17</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29</v>
      </c>
      <c r="B1184" s="1" t="s">
        <v>344</v>
      </c>
      <c r="C1184" t="str">
        <f>CONCATENATE("  &lt;Variant hgvs=",CHAR(34),B1184,CHAR(34)," name=",CHAR(34),B1185,CHAR(34),"&gt; ")</f>
        <v xml:space="preserve">  &lt;Variant hgvs="NC_000015.10:g.78606381C&gt;T" name="C78606381T"&gt; </v>
      </c>
    </row>
    <row r="1185" spans="1:3" x14ac:dyDescent="0.25">
      <c r="A1185" s="5" t="s">
        <v>30</v>
      </c>
      <c r="B1185" s="30" t="s">
        <v>346</v>
      </c>
    </row>
    <row r="1186" spans="1:3" x14ac:dyDescent="0.25">
      <c r="A1186" s="5" t="s">
        <v>31</v>
      </c>
      <c r="B1186" s="27" t="s">
        <v>214</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32</v>
      </c>
      <c r="B1187" s="27" t="s">
        <v>37</v>
      </c>
      <c r="C1187" t="s">
        <v>17</v>
      </c>
    </row>
    <row r="1188" spans="1:3" x14ac:dyDescent="0.25">
      <c r="A1188" s="5" t="s">
        <v>40</v>
      </c>
      <c r="B1188" s="30" t="s">
        <v>348</v>
      </c>
      <c r="C1188" t="str">
        <f>"  &lt;/Variant&gt;"</f>
        <v xml:space="preserve">  &lt;/Variant&gt;</v>
      </c>
    </row>
    <row r="1189" spans="1:3" x14ac:dyDescent="0.25">
      <c r="B1189" s="27"/>
      <c r="C1189" t="str">
        <f>CONCATENATE("&lt;# ",B1191," #&gt;")</f>
        <v>&lt;# C645T  #&gt;</v>
      </c>
    </row>
    <row r="1190" spans="1:3" x14ac:dyDescent="0.25">
      <c r="A1190" s="6" t="s">
        <v>29</v>
      </c>
      <c r="B1190" s="1" t="s">
        <v>345</v>
      </c>
      <c r="C1190" t="str">
        <f>CONCATENATE("  &lt;Variant hgvs=",CHAR(34),B1190,CHAR(34)," name=",CHAR(34),B1191,CHAR(34),"&gt; ")</f>
        <v xml:space="preserve">  &lt;Variant hgvs="NC_000015.10:g.78601997G&gt;A" name="C645T "&gt; </v>
      </c>
    </row>
    <row r="1191" spans="1:3" x14ac:dyDescent="0.25">
      <c r="A1191" s="5" t="s">
        <v>30</v>
      </c>
      <c r="B1191" s="30" t="s">
        <v>347</v>
      </c>
    </row>
    <row r="1192" spans="1:3" x14ac:dyDescent="0.25">
      <c r="A1192" s="5" t="s">
        <v>31</v>
      </c>
      <c r="B1192" s="27" t="s">
        <v>38</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32</v>
      </c>
      <c r="B1193" s="27" t="s">
        <v>66</v>
      </c>
    </row>
    <row r="1194" spans="1:3" x14ac:dyDescent="0.25">
      <c r="A1194" s="6" t="s">
        <v>40</v>
      </c>
      <c r="B1194" s="30" t="s">
        <v>358</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39</v>
      </c>
      <c r="B1197" s="40" t="s">
        <v>349</v>
      </c>
      <c r="C1197" t="str">
        <f>CONCATENATE("  &lt;Genotype hgvs=",CHAR(34),B1197,B1198,";",B1199,CHAR(34)," name=",CHAR(34),B1185,CHAR(34),"&gt; ")</f>
        <v xml:space="preserve">  &lt;Genotype hgvs="NC_000015.10:g.[78606381C&gt;T];[78606381=]" name="C78606381T"&gt; </v>
      </c>
    </row>
    <row r="1198" spans="1:3" x14ac:dyDescent="0.25">
      <c r="A1198" s="5" t="s">
        <v>40</v>
      </c>
      <c r="B1198" s="27" t="s">
        <v>350</v>
      </c>
    </row>
    <row r="1199" spans="1:3" x14ac:dyDescent="0.25">
      <c r="A1199" s="5" t="s">
        <v>31</v>
      </c>
      <c r="B1199" s="27" t="s">
        <v>351</v>
      </c>
      <c r="C1199" t="s">
        <v>679</v>
      </c>
    </row>
    <row r="1200" spans="1:3" x14ac:dyDescent="0.25">
      <c r="A1200" s="5" t="s">
        <v>45</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17</v>
      </c>
    </row>
    <row r="1201" spans="1:3" x14ac:dyDescent="0.25">
      <c r="A1201" s="6" t="s">
        <v>46</v>
      </c>
      <c r="B1201" s="27" t="s">
        <v>223</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47</v>
      </c>
      <c r="B1202" s="27">
        <v>37.9</v>
      </c>
    </row>
    <row r="1203" spans="1:3" x14ac:dyDescent="0.25">
      <c r="A1203" s="5"/>
      <c r="B1203" s="27"/>
      <c r="C1203" t="s">
        <v>680</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681</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48</v>
      </c>
      <c r="B1211" s="27" t="s">
        <v>352</v>
      </c>
      <c r="C1211" t="str">
        <f>CONCATENATE("  &lt;Genotype hgvs=",CHAR(34),B1197,B1198,";",B1198,CHAR(34)," name=",CHAR(34),B1185,CHAR(34),"&gt; ")</f>
        <v xml:space="preserve">  &lt;Genotype hgvs="NC_000015.10:g.[78606381C&gt;T];[78606381C&gt;T]" name="C78606381T"&gt; </v>
      </c>
    </row>
    <row r="1212" spans="1:3" x14ac:dyDescent="0.25">
      <c r="A1212" s="6" t="s">
        <v>49</v>
      </c>
      <c r="B1212" s="27" t="s">
        <v>198</v>
      </c>
      <c r="C1212" t="s">
        <v>17</v>
      </c>
    </row>
    <row r="1213" spans="1:3" x14ac:dyDescent="0.25">
      <c r="A1213" s="6" t="s">
        <v>47</v>
      </c>
      <c r="B1213" s="27">
        <v>15.9</v>
      </c>
      <c r="C1213" t="s">
        <v>679</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680</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681</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50</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51</v>
      </c>
      <c r="B1226" s="27" t="s">
        <v>152</v>
      </c>
      <c r="C1226" t="s">
        <v>17</v>
      </c>
    </row>
    <row r="1227" spans="1:3" x14ac:dyDescent="0.25">
      <c r="A1227" s="6" t="s">
        <v>47</v>
      </c>
      <c r="B1227" s="27">
        <v>46.2</v>
      </c>
      <c r="C1227" t="s">
        <v>679</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680</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681</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39</v>
      </c>
      <c r="B1240" s="1" t="s">
        <v>242</v>
      </c>
      <c r="C1240" t="str">
        <f>CONCATENATE("  &lt;Genotype hgvs=",CHAR(34),B1240,B1241,";",B1242,CHAR(34)," name=",CHAR(34),B1191,CHAR(34),"&gt; ")</f>
        <v xml:space="preserve">  &lt;Genotype hgvs="NC_000017.11:g.[30237328T&gt;C];[30237328=]" name="C645T "&gt; </v>
      </c>
    </row>
    <row r="1241" spans="1:3" x14ac:dyDescent="0.25">
      <c r="A1241" s="5" t="s">
        <v>40</v>
      </c>
      <c r="B1241" s="27" t="s">
        <v>262</v>
      </c>
    </row>
    <row r="1242" spans="1:3" x14ac:dyDescent="0.25">
      <c r="A1242" s="5" t="s">
        <v>31</v>
      </c>
      <c r="B1242" s="27" t="s">
        <v>263</v>
      </c>
      <c r="C1242" t="s">
        <v>679</v>
      </c>
    </row>
    <row r="1243" spans="1:3" x14ac:dyDescent="0.25">
      <c r="A1243" s="5" t="s">
        <v>45</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17</v>
      </c>
    </row>
    <row r="1244" spans="1:3" x14ac:dyDescent="0.25">
      <c r="A1244" s="6" t="s">
        <v>46</v>
      </c>
      <c r="B1244" s="27" t="s">
        <v>223</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47</v>
      </c>
      <c r="B1245" s="27">
        <v>39.700000000000003</v>
      </c>
    </row>
    <row r="1246" spans="1:3" x14ac:dyDescent="0.25">
      <c r="A1246" s="5"/>
      <c r="B1246" s="27"/>
      <c r="C1246" t="s">
        <v>680</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681</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48</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49</v>
      </c>
      <c r="B1255" s="27" t="s">
        <v>198</v>
      </c>
      <c r="C1255" t="s">
        <v>17</v>
      </c>
    </row>
    <row r="1256" spans="1:3" x14ac:dyDescent="0.25">
      <c r="A1256" s="6" t="s">
        <v>47</v>
      </c>
      <c r="B1256" s="27">
        <v>42.9</v>
      </c>
      <c r="C1256" t="s">
        <v>679</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680</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681</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50</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51</v>
      </c>
      <c r="B1269" s="27" t="s">
        <v>152</v>
      </c>
      <c r="C1269" t="s">
        <v>17</v>
      </c>
    </row>
    <row r="1270" spans="1:3" x14ac:dyDescent="0.25">
      <c r="A1270" s="6" t="s">
        <v>47</v>
      </c>
      <c r="B1270" s="27">
        <v>17.399999999999999</v>
      </c>
      <c r="C1270" t="s">
        <v>679</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680</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681</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52</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52</v>
      </c>
      <c r="B1283" s="27" t="s">
        <v>154</v>
      </c>
      <c r="C1283" t="s">
        <v>17</v>
      </c>
    </row>
    <row r="1284" spans="1:3" x14ac:dyDescent="0.25">
      <c r="A1284" s="6" t="s">
        <v>47</v>
      </c>
      <c r="B1284" s="27"/>
      <c r="C1284" t="s">
        <v>679</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680</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681</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50</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51</v>
      </c>
      <c r="B1297" s="27" t="s">
        <v>224</v>
      </c>
      <c r="C1297" t="s">
        <v>17</v>
      </c>
    </row>
    <row r="1298" spans="1:3" x14ac:dyDescent="0.25">
      <c r="A1298" s="6" t="s">
        <v>47</v>
      </c>
      <c r="B1298" s="27"/>
      <c r="C1298" t="s">
        <v>679</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680</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681</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342</v>
      </c>
      <c r="C1313" t="str">
        <f>CONCATENATE("&lt;GeneAnalysis gene=",CHAR(34),B1313,CHAR(34)," interval=",CHAR(34),B1314,CHAR(34),"&gt; ")</f>
        <v xml:space="preserve">&lt;GeneAnalysis gene="CHRNA3" interval="NC_000015.10:g.78593052_78621295"&gt; </v>
      </c>
    </row>
    <row r="1314" spans="1:3" x14ac:dyDescent="0.25">
      <c r="A1314" s="6" t="s">
        <v>27</v>
      </c>
      <c r="B1314" s="27" t="s">
        <v>343</v>
      </c>
    </row>
    <row r="1315" spans="1:3" x14ac:dyDescent="0.25">
      <c r="A1315" s="6" t="s">
        <v>28</v>
      </c>
      <c r="B1315" s="27" t="s">
        <v>339</v>
      </c>
      <c r="C1315" t="str">
        <f>CONCATENATE("# What are some common mutations of ",B1313,"?")</f>
        <v># What are some common mutations of CHRNA3?</v>
      </c>
    </row>
    <row r="1316" spans="1:3" x14ac:dyDescent="0.25">
      <c r="A1316" s="6" t="s">
        <v>24</v>
      </c>
      <c r="B1316" s="27" t="s">
        <v>25</v>
      </c>
      <c r="C1316" t="s">
        <v>17</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29</v>
      </c>
      <c r="B1320" s="1" t="s">
        <v>344</v>
      </c>
      <c r="C1320" t="str">
        <f>CONCATENATE("  &lt;Variant hgvs=",CHAR(34),B1320,CHAR(34)," name=",CHAR(34),B1321,CHAR(34),"&gt; ")</f>
        <v xml:space="preserve">  &lt;Variant hgvs="NC_000015.10:g.78606381C&gt;T" name="C78606381T"&gt; </v>
      </c>
    </row>
    <row r="1321" spans="1:3" x14ac:dyDescent="0.25">
      <c r="A1321" s="5" t="s">
        <v>30</v>
      </c>
      <c r="B1321" s="30" t="s">
        <v>346</v>
      </c>
    </row>
    <row r="1322" spans="1:3" x14ac:dyDescent="0.25">
      <c r="A1322" s="5" t="s">
        <v>31</v>
      </c>
      <c r="B1322" s="27" t="s">
        <v>214</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32</v>
      </c>
      <c r="B1323" s="27" t="s">
        <v>37</v>
      </c>
      <c r="C1323" t="s">
        <v>17</v>
      </c>
    </row>
    <row r="1324" spans="1:3" x14ac:dyDescent="0.25">
      <c r="A1324" s="5" t="s">
        <v>40</v>
      </c>
      <c r="B1324" s="30" t="s">
        <v>348</v>
      </c>
      <c r="C1324" t="str">
        <f>"  &lt;/Variant&gt;"</f>
        <v xml:space="preserve">  &lt;/Variant&gt;</v>
      </c>
    </row>
    <row r="1325" spans="1:3" x14ac:dyDescent="0.25">
      <c r="B1325" s="27"/>
      <c r="C1325" t="str">
        <f>CONCATENATE("&lt;# ",B1327," #&gt;")</f>
        <v>&lt;# C645T  #&gt;</v>
      </c>
    </row>
    <row r="1326" spans="1:3" x14ac:dyDescent="0.25">
      <c r="A1326" s="6" t="s">
        <v>29</v>
      </c>
      <c r="B1326" s="1" t="s">
        <v>345</v>
      </c>
      <c r="C1326" t="str">
        <f>CONCATENATE("  &lt;Variant hgvs=",CHAR(34),B1326,CHAR(34)," name=",CHAR(34),B1327,CHAR(34),"&gt; ")</f>
        <v xml:space="preserve">  &lt;Variant hgvs="NC_000015.10:g.78601997G&gt;A" name="C645T "&gt; </v>
      </c>
    </row>
    <row r="1327" spans="1:3" x14ac:dyDescent="0.25">
      <c r="A1327" s="5" t="s">
        <v>30</v>
      </c>
      <c r="B1327" s="30" t="s">
        <v>347</v>
      </c>
    </row>
    <row r="1328" spans="1:3" x14ac:dyDescent="0.25">
      <c r="A1328" s="5" t="s">
        <v>31</v>
      </c>
      <c r="B1328" s="27" t="s">
        <v>38</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32</v>
      </c>
      <c r="B1329" s="27" t="s">
        <v>66</v>
      </c>
    </row>
    <row r="1330" spans="1:3" x14ac:dyDescent="0.25">
      <c r="A1330" s="6" t="s">
        <v>40</v>
      </c>
      <c r="B1330" s="30" t="s">
        <v>358</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39</v>
      </c>
      <c r="B1333" s="40" t="s">
        <v>349</v>
      </c>
      <c r="C1333" t="str">
        <f>CONCATENATE("  &lt;Genotype hgvs=",CHAR(34),B1333,B1334,";",B1335,CHAR(34)," name=",CHAR(34),B1321,CHAR(34),"&gt; ")</f>
        <v xml:space="preserve">  &lt;Genotype hgvs="NC_000015.10:g.[78606381C&gt;T];[78606381=]" name="C78606381T"&gt; </v>
      </c>
    </row>
    <row r="1334" spans="1:3" x14ac:dyDescent="0.25">
      <c r="A1334" s="5" t="s">
        <v>40</v>
      </c>
      <c r="B1334" s="27" t="s">
        <v>350</v>
      </c>
    </row>
    <row r="1335" spans="1:3" x14ac:dyDescent="0.25">
      <c r="A1335" s="5" t="s">
        <v>31</v>
      </c>
      <c r="B1335" s="27" t="s">
        <v>351</v>
      </c>
      <c r="C1335" t="s">
        <v>679</v>
      </c>
    </row>
    <row r="1336" spans="1:3" x14ac:dyDescent="0.25">
      <c r="A1336" s="5" t="s">
        <v>45</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17</v>
      </c>
    </row>
    <row r="1337" spans="1:3" x14ac:dyDescent="0.25">
      <c r="A1337" s="6" t="s">
        <v>46</v>
      </c>
      <c r="B1337" s="27" t="s">
        <v>223</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47</v>
      </c>
      <c r="B1338" s="27">
        <v>37.9</v>
      </c>
    </row>
    <row r="1339" spans="1:3" x14ac:dyDescent="0.25">
      <c r="A1339" s="5"/>
      <c r="B1339" s="27"/>
      <c r="C1339" t="s">
        <v>680</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681</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48</v>
      </c>
      <c r="B1347" s="27" t="s">
        <v>352</v>
      </c>
      <c r="C1347" t="str">
        <f>CONCATENATE("  &lt;Genotype hgvs=",CHAR(34),B1333,B1334,";",B1334,CHAR(34)," name=",CHAR(34),B1321,CHAR(34),"&gt; ")</f>
        <v xml:space="preserve">  &lt;Genotype hgvs="NC_000015.10:g.[78606381C&gt;T];[78606381C&gt;T]" name="C78606381T"&gt; </v>
      </c>
    </row>
    <row r="1348" spans="1:3" x14ac:dyDescent="0.25">
      <c r="A1348" s="6" t="s">
        <v>49</v>
      </c>
      <c r="B1348" s="27" t="s">
        <v>198</v>
      </c>
      <c r="C1348" t="s">
        <v>17</v>
      </c>
    </row>
    <row r="1349" spans="1:3" x14ac:dyDescent="0.25">
      <c r="A1349" s="6" t="s">
        <v>47</v>
      </c>
      <c r="B1349" s="27">
        <v>15.9</v>
      </c>
      <c r="C1349" t="s">
        <v>679</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680</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681</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50</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51</v>
      </c>
      <c r="B1362" s="27" t="s">
        <v>152</v>
      </c>
      <c r="C1362" t="s">
        <v>17</v>
      </c>
    </row>
    <row r="1363" spans="1:3" x14ac:dyDescent="0.25">
      <c r="A1363" s="6" t="s">
        <v>47</v>
      </c>
      <c r="B1363" s="27">
        <v>46.2</v>
      </c>
      <c r="C1363" t="s">
        <v>679</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680</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681</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39</v>
      </c>
      <c r="B1376" s="1" t="s">
        <v>242</v>
      </c>
      <c r="C1376" t="str">
        <f>CONCATENATE("  &lt;Genotype hgvs=",CHAR(34),B1376,B1377,";",B1378,CHAR(34)," name=",CHAR(34),B1327,CHAR(34),"&gt; ")</f>
        <v xml:space="preserve">  &lt;Genotype hgvs="NC_000017.11:g.[30237328T&gt;C];[30237328=]" name="C645T "&gt; </v>
      </c>
    </row>
    <row r="1377" spans="1:3" x14ac:dyDescent="0.25">
      <c r="A1377" s="5" t="s">
        <v>40</v>
      </c>
      <c r="B1377" s="27" t="s">
        <v>262</v>
      </c>
    </row>
    <row r="1378" spans="1:3" x14ac:dyDescent="0.25">
      <c r="A1378" s="5" t="s">
        <v>31</v>
      </c>
      <c r="B1378" s="27" t="s">
        <v>263</v>
      </c>
      <c r="C1378" t="s">
        <v>679</v>
      </c>
    </row>
    <row r="1379" spans="1:3" x14ac:dyDescent="0.25">
      <c r="A1379" s="5" t="s">
        <v>45</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17</v>
      </c>
    </row>
    <row r="1380" spans="1:3" x14ac:dyDescent="0.25">
      <c r="A1380" s="6" t="s">
        <v>46</v>
      </c>
      <c r="B1380" s="27" t="s">
        <v>223</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47</v>
      </c>
      <c r="B1381" s="27">
        <v>39.700000000000003</v>
      </c>
    </row>
    <row r="1382" spans="1:3" x14ac:dyDescent="0.25">
      <c r="A1382" s="5"/>
      <c r="B1382" s="27"/>
      <c r="C1382" t="s">
        <v>680</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681</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48</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49</v>
      </c>
      <c r="B1391" s="27" t="s">
        <v>198</v>
      </c>
      <c r="C1391" t="s">
        <v>17</v>
      </c>
    </row>
    <row r="1392" spans="1:3" x14ac:dyDescent="0.25">
      <c r="A1392" s="6" t="s">
        <v>47</v>
      </c>
      <c r="B1392" s="27">
        <v>42.9</v>
      </c>
      <c r="C1392" t="s">
        <v>679</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680</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681</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50</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51</v>
      </c>
      <c r="B1405" s="27" t="s">
        <v>152</v>
      </c>
      <c r="C1405" t="s">
        <v>17</v>
      </c>
    </row>
    <row r="1406" spans="1:3" x14ac:dyDescent="0.25">
      <c r="A1406" s="6" t="s">
        <v>47</v>
      </c>
      <c r="B1406" s="27">
        <v>17.399999999999999</v>
      </c>
      <c r="C1406" t="s">
        <v>679</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680</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681</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52</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52</v>
      </c>
      <c r="B1419" s="27" t="s">
        <v>154</v>
      </c>
      <c r="C1419" t="s">
        <v>17</v>
      </c>
    </row>
    <row r="1420" spans="1:3" x14ac:dyDescent="0.25">
      <c r="A1420" s="6" t="s">
        <v>47</v>
      </c>
      <c r="B1420" s="27"/>
      <c r="C1420" t="s">
        <v>679</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680</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681</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50</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51</v>
      </c>
      <c r="B1433" s="27" t="s">
        <v>224</v>
      </c>
      <c r="C1433" t="s">
        <v>17</v>
      </c>
    </row>
    <row r="1434" spans="1:3" x14ac:dyDescent="0.25">
      <c r="A1434" s="6" t="s">
        <v>47</v>
      </c>
      <c r="B1434" s="27"/>
      <c r="C1434" t="s">
        <v>679</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680</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681</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342</v>
      </c>
      <c r="C1449" t="str">
        <f>CONCATENATE("&lt;GeneAnalysis gene=",CHAR(34),B1449,CHAR(34)," interval=",CHAR(34),B1450,CHAR(34),"&gt; ")</f>
        <v xml:space="preserve">&lt;GeneAnalysis gene="CHRNA3" interval="NC_000015.10:g.78593052_78621295"&gt; </v>
      </c>
    </row>
    <row r="1450" spans="1:3" x14ac:dyDescent="0.25">
      <c r="A1450" s="6" t="s">
        <v>27</v>
      </c>
      <c r="B1450" s="27" t="s">
        <v>343</v>
      </c>
    </row>
    <row r="1451" spans="1:3" x14ac:dyDescent="0.25">
      <c r="A1451" s="6" t="s">
        <v>28</v>
      </c>
      <c r="B1451" s="27" t="s">
        <v>339</v>
      </c>
      <c r="C1451" t="str">
        <f>CONCATENATE("# What are some common mutations of ",B1449,"?")</f>
        <v># What are some common mutations of CHRNA3?</v>
      </c>
    </row>
    <row r="1452" spans="1:3" x14ac:dyDescent="0.25">
      <c r="A1452" s="6" t="s">
        <v>24</v>
      </c>
      <c r="B1452" s="27" t="s">
        <v>25</v>
      </c>
      <c r="C1452" t="s">
        <v>17</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29</v>
      </c>
      <c r="B1456" s="1" t="s">
        <v>344</v>
      </c>
      <c r="C1456" t="str">
        <f>CONCATENATE("  &lt;Variant hgvs=",CHAR(34),B1456,CHAR(34)," name=",CHAR(34),B1457,CHAR(34),"&gt; ")</f>
        <v xml:space="preserve">  &lt;Variant hgvs="NC_000015.10:g.78606381C&gt;T" name="C78606381T"&gt; </v>
      </c>
    </row>
    <row r="1457" spans="1:3" x14ac:dyDescent="0.25">
      <c r="A1457" s="5" t="s">
        <v>30</v>
      </c>
      <c r="B1457" s="30" t="s">
        <v>346</v>
      </c>
    </row>
    <row r="1458" spans="1:3" x14ac:dyDescent="0.25">
      <c r="A1458" s="5" t="s">
        <v>31</v>
      </c>
      <c r="B1458" s="27" t="s">
        <v>214</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32</v>
      </c>
      <c r="B1459" s="27" t="s">
        <v>37</v>
      </c>
      <c r="C1459" t="s">
        <v>17</v>
      </c>
    </row>
    <row r="1460" spans="1:3" x14ac:dyDescent="0.25">
      <c r="A1460" s="5" t="s">
        <v>40</v>
      </c>
      <c r="B1460" s="30" t="s">
        <v>348</v>
      </c>
      <c r="C1460" t="str">
        <f>"  &lt;/Variant&gt;"</f>
        <v xml:space="preserve">  &lt;/Variant&gt;</v>
      </c>
    </row>
    <row r="1461" spans="1:3" x14ac:dyDescent="0.25">
      <c r="B1461" s="27"/>
      <c r="C1461" t="str">
        <f>CONCATENATE("&lt;# ",B1463," #&gt;")</f>
        <v>&lt;# C645T  #&gt;</v>
      </c>
    </row>
    <row r="1462" spans="1:3" x14ac:dyDescent="0.25">
      <c r="A1462" s="6" t="s">
        <v>29</v>
      </c>
      <c r="B1462" s="1" t="s">
        <v>345</v>
      </c>
      <c r="C1462" t="str">
        <f>CONCATENATE("  &lt;Variant hgvs=",CHAR(34),B1462,CHAR(34)," name=",CHAR(34),B1463,CHAR(34),"&gt; ")</f>
        <v xml:space="preserve">  &lt;Variant hgvs="NC_000015.10:g.78601997G&gt;A" name="C645T "&gt; </v>
      </c>
    </row>
    <row r="1463" spans="1:3" x14ac:dyDescent="0.25">
      <c r="A1463" s="5" t="s">
        <v>30</v>
      </c>
      <c r="B1463" s="30" t="s">
        <v>347</v>
      </c>
    </row>
    <row r="1464" spans="1:3" x14ac:dyDescent="0.25">
      <c r="A1464" s="5" t="s">
        <v>31</v>
      </c>
      <c r="B1464" s="27" t="s">
        <v>38</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32</v>
      </c>
      <c r="B1465" s="27" t="s">
        <v>66</v>
      </c>
    </row>
    <row r="1466" spans="1:3" x14ac:dyDescent="0.25">
      <c r="A1466" s="6" t="s">
        <v>40</v>
      </c>
      <c r="B1466" s="30" t="s">
        <v>358</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39</v>
      </c>
      <c r="B1469" s="40" t="s">
        <v>349</v>
      </c>
      <c r="C1469" t="str">
        <f>CONCATENATE("  &lt;Genotype hgvs=",CHAR(34),B1469,B1470,";",B1471,CHAR(34)," name=",CHAR(34),B1457,CHAR(34),"&gt; ")</f>
        <v xml:space="preserve">  &lt;Genotype hgvs="NC_000015.10:g.[78606381C&gt;T];[78606381=]" name="C78606381T"&gt; </v>
      </c>
    </row>
    <row r="1470" spans="1:3" x14ac:dyDescent="0.25">
      <c r="A1470" s="5" t="s">
        <v>40</v>
      </c>
      <c r="B1470" s="27" t="s">
        <v>350</v>
      </c>
    </row>
    <row r="1471" spans="1:3" x14ac:dyDescent="0.25">
      <c r="A1471" s="5" t="s">
        <v>31</v>
      </c>
      <c r="B1471" s="27" t="s">
        <v>351</v>
      </c>
      <c r="C1471" t="s">
        <v>679</v>
      </c>
    </row>
    <row r="1472" spans="1:3" x14ac:dyDescent="0.25">
      <c r="A1472" s="5" t="s">
        <v>45</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17</v>
      </c>
    </row>
    <row r="1473" spans="1:3" x14ac:dyDescent="0.25">
      <c r="A1473" s="6" t="s">
        <v>46</v>
      </c>
      <c r="B1473" s="27" t="s">
        <v>223</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47</v>
      </c>
      <c r="B1474" s="27">
        <v>37.9</v>
      </c>
    </row>
    <row r="1475" spans="1:3" x14ac:dyDescent="0.25">
      <c r="A1475" s="5"/>
      <c r="B1475" s="27"/>
      <c r="C1475" t="s">
        <v>680</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681</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48</v>
      </c>
      <c r="B1483" s="27" t="s">
        <v>352</v>
      </c>
      <c r="C1483" t="str">
        <f>CONCATENATE("  &lt;Genotype hgvs=",CHAR(34),B1469,B1470,";",B1470,CHAR(34)," name=",CHAR(34),B1457,CHAR(34),"&gt; ")</f>
        <v xml:space="preserve">  &lt;Genotype hgvs="NC_000015.10:g.[78606381C&gt;T];[78606381C&gt;T]" name="C78606381T"&gt; </v>
      </c>
    </row>
    <row r="1484" spans="1:3" x14ac:dyDescent="0.25">
      <c r="A1484" s="6" t="s">
        <v>49</v>
      </c>
      <c r="B1484" s="27" t="s">
        <v>198</v>
      </c>
      <c r="C1484" t="s">
        <v>17</v>
      </c>
    </row>
    <row r="1485" spans="1:3" x14ac:dyDescent="0.25">
      <c r="A1485" s="6" t="s">
        <v>47</v>
      </c>
      <c r="B1485" s="27">
        <v>15.9</v>
      </c>
      <c r="C1485" t="s">
        <v>679</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680</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681</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50</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51</v>
      </c>
      <c r="B1498" s="27" t="s">
        <v>152</v>
      </c>
      <c r="C1498" t="s">
        <v>17</v>
      </c>
    </row>
    <row r="1499" spans="1:3" x14ac:dyDescent="0.25">
      <c r="A1499" s="6" t="s">
        <v>47</v>
      </c>
      <c r="B1499" s="27">
        <v>46.2</v>
      </c>
      <c r="C1499" t="s">
        <v>679</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680</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681</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39</v>
      </c>
      <c r="B1512" s="1" t="s">
        <v>242</v>
      </c>
      <c r="C1512" t="str">
        <f>CONCATENATE("  &lt;Genotype hgvs=",CHAR(34),B1512,B1513,";",B1514,CHAR(34)," name=",CHAR(34),B1463,CHAR(34),"&gt; ")</f>
        <v xml:space="preserve">  &lt;Genotype hgvs="NC_000017.11:g.[30237328T&gt;C];[30237328=]" name="C645T "&gt; </v>
      </c>
    </row>
    <row r="1513" spans="1:3" x14ac:dyDescent="0.25">
      <c r="A1513" s="5" t="s">
        <v>40</v>
      </c>
      <c r="B1513" s="27" t="s">
        <v>262</v>
      </c>
    </row>
    <row r="1514" spans="1:3" x14ac:dyDescent="0.25">
      <c r="A1514" s="5" t="s">
        <v>31</v>
      </c>
      <c r="B1514" s="27" t="s">
        <v>263</v>
      </c>
      <c r="C1514" t="s">
        <v>679</v>
      </c>
    </row>
    <row r="1515" spans="1:3" x14ac:dyDescent="0.25">
      <c r="A1515" s="5" t="s">
        <v>45</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17</v>
      </c>
    </row>
    <row r="1516" spans="1:3" x14ac:dyDescent="0.25">
      <c r="A1516" s="6" t="s">
        <v>46</v>
      </c>
      <c r="B1516" s="27" t="s">
        <v>223</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47</v>
      </c>
      <c r="B1517" s="27">
        <v>39.700000000000003</v>
      </c>
    </row>
    <row r="1518" spans="1:3" x14ac:dyDescent="0.25">
      <c r="A1518" s="5"/>
      <c r="B1518" s="27"/>
      <c r="C1518" t="s">
        <v>680</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681</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48</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49</v>
      </c>
      <c r="B1527" s="27" t="s">
        <v>198</v>
      </c>
      <c r="C1527" t="s">
        <v>17</v>
      </c>
    </row>
    <row r="1528" spans="1:3" x14ac:dyDescent="0.25">
      <c r="A1528" s="6" t="s">
        <v>47</v>
      </c>
      <c r="B1528" s="27">
        <v>42.9</v>
      </c>
      <c r="C1528" t="s">
        <v>679</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680</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681</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50</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51</v>
      </c>
      <c r="B1541" s="27" t="s">
        <v>152</v>
      </c>
      <c r="C1541" t="s">
        <v>17</v>
      </c>
    </row>
    <row r="1542" spans="1:3" x14ac:dyDescent="0.25">
      <c r="A1542" s="6" t="s">
        <v>47</v>
      </c>
      <c r="B1542" s="27">
        <v>17.399999999999999</v>
      </c>
      <c r="C1542" t="s">
        <v>679</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680</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681</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52</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52</v>
      </c>
      <c r="B1555" s="27" t="s">
        <v>154</v>
      </c>
      <c r="C1555" t="s">
        <v>17</v>
      </c>
    </row>
    <row r="1556" spans="1:3" x14ac:dyDescent="0.25">
      <c r="A1556" s="6" t="s">
        <v>47</v>
      </c>
      <c r="B1556" s="27"/>
      <c r="C1556" t="s">
        <v>679</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680</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681</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50</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51</v>
      </c>
      <c r="B1569" s="27" t="s">
        <v>224</v>
      </c>
      <c r="C1569" t="s">
        <v>17</v>
      </c>
    </row>
    <row r="1570" spans="1:3" x14ac:dyDescent="0.25">
      <c r="A1570" s="6" t="s">
        <v>47</v>
      </c>
      <c r="B1570" s="27"/>
      <c r="C1570" t="s">
        <v>679</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680</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681</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342</v>
      </c>
      <c r="C1585" t="str">
        <f>CONCATENATE("&lt;GeneAnalysis gene=",CHAR(34),B1585,CHAR(34)," interval=",CHAR(34),B1586,CHAR(34),"&gt; ")</f>
        <v xml:space="preserve">&lt;GeneAnalysis gene="CHRNA3" interval="NC_000015.10:g.78593052_78621295"&gt; </v>
      </c>
    </row>
    <row r="1586" spans="1:3" x14ac:dyDescent="0.25">
      <c r="A1586" s="6" t="s">
        <v>27</v>
      </c>
      <c r="B1586" s="27" t="s">
        <v>343</v>
      </c>
    </row>
    <row r="1587" spans="1:3" x14ac:dyDescent="0.25">
      <c r="A1587" s="6" t="s">
        <v>28</v>
      </c>
      <c r="B1587" s="27" t="s">
        <v>339</v>
      </c>
      <c r="C1587" t="str">
        <f>CONCATENATE("# What are some common mutations of ",B1585,"?")</f>
        <v># What are some common mutations of CHRNA3?</v>
      </c>
    </row>
    <row r="1588" spans="1:3" x14ac:dyDescent="0.25">
      <c r="A1588" s="6" t="s">
        <v>24</v>
      </c>
      <c r="B1588" s="27" t="s">
        <v>25</v>
      </c>
      <c r="C1588" t="s">
        <v>17</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29</v>
      </c>
      <c r="B1592" s="1" t="s">
        <v>344</v>
      </c>
      <c r="C1592" t="str">
        <f>CONCATENATE("  &lt;Variant hgvs=",CHAR(34),B1592,CHAR(34)," name=",CHAR(34),B1593,CHAR(34),"&gt; ")</f>
        <v xml:space="preserve">  &lt;Variant hgvs="NC_000015.10:g.78606381C&gt;T" name="C78606381T"&gt; </v>
      </c>
    </row>
    <row r="1593" spans="1:3" x14ac:dyDescent="0.25">
      <c r="A1593" s="5" t="s">
        <v>30</v>
      </c>
      <c r="B1593" s="30" t="s">
        <v>346</v>
      </c>
    </row>
    <row r="1594" spans="1:3" x14ac:dyDescent="0.25">
      <c r="A1594" s="5" t="s">
        <v>31</v>
      </c>
      <c r="B1594" s="27" t="s">
        <v>214</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32</v>
      </c>
      <c r="B1595" s="27" t="s">
        <v>37</v>
      </c>
      <c r="C1595" t="s">
        <v>17</v>
      </c>
    </row>
    <row r="1596" spans="1:3" x14ac:dyDescent="0.25">
      <c r="A1596" s="5" t="s">
        <v>40</v>
      </c>
      <c r="B1596" s="30" t="s">
        <v>348</v>
      </c>
      <c r="C1596" t="str">
        <f>"  &lt;/Variant&gt;"</f>
        <v xml:space="preserve">  &lt;/Variant&gt;</v>
      </c>
    </row>
    <row r="1597" spans="1:3" x14ac:dyDescent="0.25">
      <c r="B1597" s="27"/>
      <c r="C1597" t="str">
        <f>CONCATENATE("&lt;# ",B1599," #&gt;")</f>
        <v>&lt;# C645T  #&gt;</v>
      </c>
    </row>
    <row r="1598" spans="1:3" x14ac:dyDescent="0.25">
      <c r="A1598" s="6" t="s">
        <v>29</v>
      </c>
      <c r="B1598" s="1" t="s">
        <v>345</v>
      </c>
      <c r="C1598" t="str">
        <f>CONCATENATE("  &lt;Variant hgvs=",CHAR(34),B1598,CHAR(34)," name=",CHAR(34),B1599,CHAR(34),"&gt; ")</f>
        <v xml:space="preserve">  &lt;Variant hgvs="NC_000015.10:g.78601997G&gt;A" name="C645T "&gt; </v>
      </c>
    </row>
    <row r="1599" spans="1:3" x14ac:dyDescent="0.25">
      <c r="A1599" s="5" t="s">
        <v>30</v>
      </c>
      <c r="B1599" s="30" t="s">
        <v>347</v>
      </c>
    </row>
    <row r="1600" spans="1:3" x14ac:dyDescent="0.25">
      <c r="A1600" s="5" t="s">
        <v>31</v>
      </c>
      <c r="B1600" s="27" t="s">
        <v>38</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32</v>
      </c>
      <c r="B1601" s="27" t="s">
        <v>66</v>
      </c>
    </row>
    <row r="1602" spans="1:3" x14ac:dyDescent="0.25">
      <c r="A1602" s="6" t="s">
        <v>40</v>
      </c>
      <c r="B1602" s="30" t="s">
        <v>358</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39</v>
      </c>
      <c r="B1605" s="40" t="s">
        <v>349</v>
      </c>
      <c r="C1605" t="str">
        <f>CONCATENATE("  &lt;Genotype hgvs=",CHAR(34),B1605,B1606,";",B1607,CHAR(34)," name=",CHAR(34),B1593,CHAR(34),"&gt; ")</f>
        <v xml:space="preserve">  &lt;Genotype hgvs="NC_000015.10:g.[78606381C&gt;T];[78606381=]" name="C78606381T"&gt; </v>
      </c>
    </row>
    <row r="1606" spans="1:3" x14ac:dyDescent="0.25">
      <c r="A1606" s="5" t="s">
        <v>40</v>
      </c>
      <c r="B1606" s="27" t="s">
        <v>350</v>
      </c>
    </row>
    <row r="1607" spans="1:3" x14ac:dyDescent="0.25">
      <c r="A1607" s="5" t="s">
        <v>31</v>
      </c>
      <c r="B1607" s="27" t="s">
        <v>351</v>
      </c>
      <c r="C1607" t="s">
        <v>679</v>
      </c>
    </row>
    <row r="1608" spans="1:3" x14ac:dyDescent="0.25">
      <c r="A1608" s="5" t="s">
        <v>45</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17</v>
      </c>
    </row>
    <row r="1609" spans="1:3" x14ac:dyDescent="0.25">
      <c r="A1609" s="6" t="s">
        <v>46</v>
      </c>
      <c r="B1609" s="27" t="s">
        <v>223</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47</v>
      </c>
      <c r="B1610" s="27">
        <v>37.9</v>
      </c>
    </row>
    <row r="1611" spans="1:3" x14ac:dyDescent="0.25">
      <c r="A1611" s="5"/>
      <c r="B1611" s="27"/>
      <c r="C1611" t="s">
        <v>680</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681</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48</v>
      </c>
      <c r="B1619" s="27" t="s">
        <v>352</v>
      </c>
      <c r="C1619" t="str">
        <f>CONCATENATE("  &lt;Genotype hgvs=",CHAR(34),B1605,B1606,";",B1606,CHAR(34)," name=",CHAR(34),B1593,CHAR(34),"&gt; ")</f>
        <v xml:space="preserve">  &lt;Genotype hgvs="NC_000015.10:g.[78606381C&gt;T];[78606381C&gt;T]" name="C78606381T"&gt; </v>
      </c>
    </row>
    <row r="1620" spans="1:3" x14ac:dyDescent="0.25">
      <c r="A1620" s="6" t="s">
        <v>49</v>
      </c>
      <c r="B1620" s="27" t="s">
        <v>198</v>
      </c>
      <c r="C1620" t="s">
        <v>17</v>
      </c>
    </row>
    <row r="1621" spans="1:3" x14ac:dyDescent="0.25">
      <c r="A1621" s="6" t="s">
        <v>47</v>
      </c>
      <c r="B1621" s="27">
        <v>15.9</v>
      </c>
      <c r="C1621" t="s">
        <v>679</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680</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681</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50</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51</v>
      </c>
      <c r="B1634" s="27" t="s">
        <v>152</v>
      </c>
      <c r="C1634" t="s">
        <v>17</v>
      </c>
    </row>
    <row r="1635" spans="1:3" x14ac:dyDescent="0.25">
      <c r="A1635" s="6" t="s">
        <v>47</v>
      </c>
      <c r="B1635" s="27">
        <v>46.2</v>
      </c>
      <c r="C1635" t="s">
        <v>679</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680</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681</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39</v>
      </c>
      <c r="B1648" s="1" t="s">
        <v>242</v>
      </c>
      <c r="C1648" t="str">
        <f>CONCATENATE("  &lt;Genotype hgvs=",CHAR(34),B1648,B1649,";",B1650,CHAR(34)," name=",CHAR(34),B1599,CHAR(34),"&gt; ")</f>
        <v xml:space="preserve">  &lt;Genotype hgvs="NC_000017.11:g.[30237328T&gt;C];[30237328=]" name="C645T "&gt; </v>
      </c>
    </row>
    <row r="1649" spans="1:3" x14ac:dyDescent="0.25">
      <c r="A1649" s="5" t="s">
        <v>40</v>
      </c>
      <c r="B1649" s="27" t="s">
        <v>262</v>
      </c>
    </row>
    <row r="1650" spans="1:3" x14ac:dyDescent="0.25">
      <c r="A1650" s="5" t="s">
        <v>31</v>
      </c>
      <c r="B1650" s="27" t="s">
        <v>263</v>
      </c>
      <c r="C1650" t="s">
        <v>679</v>
      </c>
    </row>
    <row r="1651" spans="1:3" x14ac:dyDescent="0.25">
      <c r="A1651" s="5" t="s">
        <v>45</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17</v>
      </c>
    </row>
    <row r="1652" spans="1:3" x14ac:dyDescent="0.25">
      <c r="A1652" s="6" t="s">
        <v>46</v>
      </c>
      <c r="B1652" s="27" t="s">
        <v>223</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47</v>
      </c>
      <c r="B1653" s="27">
        <v>39.700000000000003</v>
      </c>
    </row>
    <row r="1654" spans="1:3" x14ac:dyDescent="0.25">
      <c r="A1654" s="5"/>
      <c r="B1654" s="27"/>
      <c r="C1654" t="s">
        <v>680</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681</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48</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49</v>
      </c>
      <c r="B1663" s="27" t="s">
        <v>198</v>
      </c>
      <c r="C1663" t="s">
        <v>17</v>
      </c>
    </row>
    <row r="1664" spans="1:3" x14ac:dyDescent="0.25">
      <c r="A1664" s="6" t="s">
        <v>47</v>
      </c>
      <c r="B1664" s="27">
        <v>42.9</v>
      </c>
      <c r="C1664" t="s">
        <v>679</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680</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681</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50</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51</v>
      </c>
      <c r="B1677" s="27" t="s">
        <v>152</v>
      </c>
      <c r="C1677" t="s">
        <v>17</v>
      </c>
    </row>
    <row r="1678" spans="1:3" x14ac:dyDescent="0.25">
      <c r="A1678" s="6" t="s">
        <v>47</v>
      </c>
      <c r="B1678" s="27">
        <v>17.399999999999999</v>
      </c>
      <c r="C1678" t="s">
        <v>679</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680</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681</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52</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52</v>
      </c>
      <c r="B1691" s="27" t="s">
        <v>154</v>
      </c>
      <c r="C1691" t="s">
        <v>17</v>
      </c>
    </row>
    <row r="1692" spans="1:3" x14ac:dyDescent="0.25">
      <c r="A1692" s="6" t="s">
        <v>47</v>
      </c>
      <c r="B1692" s="27"/>
      <c r="C1692" t="s">
        <v>679</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680</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681</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50</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51</v>
      </c>
      <c r="B1705" s="27" t="s">
        <v>224</v>
      </c>
      <c r="C1705" t="s">
        <v>17</v>
      </c>
    </row>
    <row r="1706" spans="1:3" x14ac:dyDescent="0.25">
      <c r="A1706" s="6" t="s">
        <v>47</v>
      </c>
      <c r="B1706" s="27"/>
      <c r="C1706" t="s">
        <v>679</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680</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681</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342</v>
      </c>
      <c r="C1721" t="str">
        <f>CONCATENATE("&lt;GeneAnalysis gene=",CHAR(34),B1721,CHAR(34)," interval=",CHAR(34),B1722,CHAR(34),"&gt; ")</f>
        <v xml:space="preserve">&lt;GeneAnalysis gene="CHRNA3" interval="NC_000015.10:g.78593052_78621295"&gt; </v>
      </c>
    </row>
    <row r="1722" spans="1:3" x14ac:dyDescent="0.25">
      <c r="A1722" s="6" t="s">
        <v>27</v>
      </c>
      <c r="B1722" s="27" t="s">
        <v>343</v>
      </c>
    </row>
    <row r="1723" spans="1:3" x14ac:dyDescent="0.25">
      <c r="A1723" s="6" t="s">
        <v>28</v>
      </c>
      <c r="B1723" s="27" t="s">
        <v>339</v>
      </c>
      <c r="C1723" t="str">
        <f>CONCATENATE("# What are some common mutations of ",B1721,"?")</f>
        <v># What are some common mutations of CHRNA3?</v>
      </c>
    </row>
    <row r="1724" spans="1:3" x14ac:dyDescent="0.25">
      <c r="A1724" s="6" t="s">
        <v>24</v>
      </c>
      <c r="B1724" s="27" t="s">
        <v>25</v>
      </c>
      <c r="C1724" t="s">
        <v>17</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29</v>
      </c>
      <c r="B1728" s="1" t="s">
        <v>344</v>
      </c>
      <c r="C1728" t="str">
        <f>CONCATENATE("  &lt;Variant hgvs=",CHAR(34),B1728,CHAR(34)," name=",CHAR(34),B1729,CHAR(34),"&gt; ")</f>
        <v xml:space="preserve">  &lt;Variant hgvs="NC_000015.10:g.78606381C&gt;T" name="C78606381T"&gt; </v>
      </c>
    </row>
    <row r="1729" spans="1:3" x14ac:dyDescent="0.25">
      <c r="A1729" s="5" t="s">
        <v>30</v>
      </c>
      <c r="B1729" s="30" t="s">
        <v>346</v>
      </c>
    </row>
    <row r="1730" spans="1:3" x14ac:dyDescent="0.25">
      <c r="A1730" s="5" t="s">
        <v>31</v>
      </c>
      <c r="B1730" s="27" t="s">
        <v>214</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32</v>
      </c>
      <c r="B1731" s="27" t="s">
        <v>37</v>
      </c>
      <c r="C1731" t="s">
        <v>17</v>
      </c>
    </row>
    <row r="1732" spans="1:3" x14ac:dyDescent="0.25">
      <c r="A1732" s="5" t="s">
        <v>40</v>
      </c>
      <c r="B1732" s="30" t="s">
        <v>348</v>
      </c>
      <c r="C1732" t="str">
        <f>"  &lt;/Variant&gt;"</f>
        <v xml:space="preserve">  &lt;/Variant&gt;</v>
      </c>
    </row>
    <row r="1733" spans="1:3" x14ac:dyDescent="0.25">
      <c r="B1733" s="27"/>
      <c r="C1733" t="str">
        <f>CONCATENATE("&lt;# ",B1735," #&gt;")</f>
        <v>&lt;# C645T  #&gt;</v>
      </c>
    </row>
    <row r="1734" spans="1:3" x14ac:dyDescent="0.25">
      <c r="A1734" s="6" t="s">
        <v>29</v>
      </c>
      <c r="B1734" s="1" t="s">
        <v>345</v>
      </c>
      <c r="C1734" t="str">
        <f>CONCATENATE("  &lt;Variant hgvs=",CHAR(34),B1734,CHAR(34)," name=",CHAR(34),B1735,CHAR(34),"&gt; ")</f>
        <v xml:space="preserve">  &lt;Variant hgvs="NC_000015.10:g.78601997G&gt;A" name="C645T "&gt; </v>
      </c>
    </row>
    <row r="1735" spans="1:3" x14ac:dyDescent="0.25">
      <c r="A1735" s="5" t="s">
        <v>30</v>
      </c>
      <c r="B1735" s="30" t="s">
        <v>347</v>
      </c>
    </row>
    <row r="1736" spans="1:3" x14ac:dyDescent="0.25">
      <c r="A1736" s="5" t="s">
        <v>31</v>
      </c>
      <c r="B1736" s="27" t="s">
        <v>38</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32</v>
      </c>
      <c r="B1737" s="27" t="s">
        <v>66</v>
      </c>
    </row>
    <row r="1738" spans="1:3" x14ac:dyDescent="0.25">
      <c r="A1738" s="6" t="s">
        <v>40</v>
      </c>
      <c r="B1738" s="30" t="s">
        <v>358</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39</v>
      </c>
      <c r="B1741" s="40" t="s">
        <v>349</v>
      </c>
      <c r="C1741" t="str">
        <f>CONCATENATE("  &lt;Genotype hgvs=",CHAR(34),B1741,B1742,";",B1743,CHAR(34)," name=",CHAR(34),B1729,CHAR(34),"&gt; ")</f>
        <v xml:space="preserve">  &lt;Genotype hgvs="NC_000015.10:g.[78606381C&gt;T];[78606381=]" name="C78606381T"&gt; </v>
      </c>
    </row>
    <row r="1742" spans="1:3" x14ac:dyDescent="0.25">
      <c r="A1742" s="5" t="s">
        <v>40</v>
      </c>
      <c r="B1742" s="27" t="s">
        <v>350</v>
      </c>
    </row>
    <row r="1743" spans="1:3" x14ac:dyDescent="0.25">
      <c r="A1743" s="5" t="s">
        <v>31</v>
      </c>
      <c r="B1743" s="27" t="s">
        <v>351</v>
      </c>
      <c r="C1743" t="s">
        <v>679</v>
      </c>
    </row>
    <row r="1744" spans="1:3" x14ac:dyDescent="0.25">
      <c r="A1744" s="5" t="s">
        <v>45</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17</v>
      </c>
    </row>
    <row r="1745" spans="1:3" x14ac:dyDescent="0.25">
      <c r="A1745" s="6" t="s">
        <v>46</v>
      </c>
      <c r="B1745" s="27" t="s">
        <v>223</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47</v>
      </c>
      <c r="B1746" s="27">
        <v>37.9</v>
      </c>
    </row>
    <row r="1747" spans="1:3" x14ac:dyDescent="0.25">
      <c r="A1747" s="5"/>
      <c r="B1747" s="27"/>
      <c r="C1747" t="s">
        <v>680</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681</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48</v>
      </c>
      <c r="B1755" s="27" t="s">
        <v>352</v>
      </c>
      <c r="C1755" t="str">
        <f>CONCATENATE("  &lt;Genotype hgvs=",CHAR(34),B1741,B1742,";",B1742,CHAR(34)," name=",CHAR(34),B1729,CHAR(34),"&gt; ")</f>
        <v xml:space="preserve">  &lt;Genotype hgvs="NC_000015.10:g.[78606381C&gt;T];[78606381C&gt;T]" name="C78606381T"&gt; </v>
      </c>
    </row>
    <row r="1756" spans="1:3" x14ac:dyDescent="0.25">
      <c r="A1756" s="6" t="s">
        <v>49</v>
      </c>
      <c r="B1756" s="27" t="s">
        <v>198</v>
      </c>
      <c r="C1756" t="s">
        <v>17</v>
      </c>
    </row>
    <row r="1757" spans="1:3" x14ac:dyDescent="0.25">
      <c r="A1757" s="6" t="s">
        <v>47</v>
      </c>
      <c r="B1757" s="27">
        <v>15.9</v>
      </c>
      <c r="C1757" t="s">
        <v>679</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680</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681</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50</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51</v>
      </c>
      <c r="B1770" s="27" t="s">
        <v>152</v>
      </c>
      <c r="C1770" t="s">
        <v>17</v>
      </c>
    </row>
    <row r="1771" spans="1:3" x14ac:dyDescent="0.25">
      <c r="A1771" s="6" t="s">
        <v>47</v>
      </c>
      <c r="B1771" s="27">
        <v>46.2</v>
      </c>
      <c r="C1771" t="s">
        <v>679</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680</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681</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39</v>
      </c>
      <c r="B1784" s="1" t="s">
        <v>242</v>
      </c>
      <c r="C1784" t="str">
        <f>CONCATENATE("  &lt;Genotype hgvs=",CHAR(34),B1784,B1785,";",B1786,CHAR(34)," name=",CHAR(34),B1735,CHAR(34),"&gt; ")</f>
        <v xml:space="preserve">  &lt;Genotype hgvs="NC_000017.11:g.[30237328T&gt;C];[30237328=]" name="C645T "&gt; </v>
      </c>
    </row>
    <row r="1785" spans="1:3" x14ac:dyDescent="0.25">
      <c r="A1785" s="5" t="s">
        <v>40</v>
      </c>
      <c r="B1785" s="27" t="s">
        <v>262</v>
      </c>
    </row>
    <row r="1786" spans="1:3" x14ac:dyDescent="0.25">
      <c r="A1786" s="5" t="s">
        <v>31</v>
      </c>
      <c r="B1786" s="27" t="s">
        <v>263</v>
      </c>
      <c r="C1786" t="s">
        <v>679</v>
      </c>
    </row>
    <row r="1787" spans="1:3" x14ac:dyDescent="0.25">
      <c r="A1787" s="5" t="s">
        <v>45</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17</v>
      </c>
    </row>
    <row r="1788" spans="1:3" x14ac:dyDescent="0.25">
      <c r="A1788" s="6" t="s">
        <v>46</v>
      </c>
      <c r="B1788" s="27" t="s">
        <v>223</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47</v>
      </c>
      <c r="B1789" s="27">
        <v>39.700000000000003</v>
      </c>
    </row>
    <row r="1790" spans="1:3" x14ac:dyDescent="0.25">
      <c r="A1790" s="5"/>
      <c r="B1790" s="27"/>
      <c r="C1790" t="s">
        <v>680</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681</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48</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49</v>
      </c>
      <c r="B1799" s="27" t="s">
        <v>198</v>
      </c>
      <c r="C1799" t="s">
        <v>17</v>
      </c>
    </row>
    <row r="1800" spans="1:3" x14ac:dyDescent="0.25">
      <c r="A1800" s="6" t="s">
        <v>47</v>
      </c>
      <c r="B1800" s="27">
        <v>42.9</v>
      </c>
      <c r="C1800" t="s">
        <v>679</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680</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681</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50</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51</v>
      </c>
      <c r="B1813" s="27" t="s">
        <v>152</v>
      </c>
      <c r="C1813" t="s">
        <v>17</v>
      </c>
    </row>
    <row r="1814" spans="1:3" x14ac:dyDescent="0.25">
      <c r="A1814" s="6" t="s">
        <v>47</v>
      </c>
      <c r="B1814" s="27">
        <v>17.399999999999999</v>
      </c>
      <c r="C1814" t="s">
        <v>679</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680</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681</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52</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52</v>
      </c>
      <c r="B1827" s="27" t="s">
        <v>154</v>
      </c>
      <c r="C1827" t="s">
        <v>17</v>
      </c>
    </row>
    <row r="1828" spans="1:3" x14ac:dyDescent="0.25">
      <c r="A1828" s="6" t="s">
        <v>47</v>
      </c>
      <c r="B1828" s="27"/>
      <c r="C1828" t="s">
        <v>679</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680</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681</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50</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51</v>
      </c>
      <c r="B1841" s="27" t="s">
        <v>224</v>
      </c>
      <c r="C1841" t="s">
        <v>17</v>
      </c>
    </row>
    <row r="1842" spans="1:3" x14ac:dyDescent="0.25">
      <c r="A1842" s="6" t="s">
        <v>47</v>
      </c>
      <c r="B1842" s="27"/>
      <c r="C1842" t="s">
        <v>679</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680</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681</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342</v>
      </c>
      <c r="C1857" t="str">
        <f>CONCATENATE("&lt;GeneAnalysis gene=",CHAR(34),B1857,CHAR(34)," interval=",CHAR(34),B1858,CHAR(34),"&gt; ")</f>
        <v xml:space="preserve">&lt;GeneAnalysis gene="CHRNA3" interval="NC_000015.10:g.78593052_78621295"&gt; </v>
      </c>
    </row>
    <row r="1858" spans="1:3" x14ac:dyDescent="0.25">
      <c r="A1858" s="6" t="s">
        <v>27</v>
      </c>
      <c r="B1858" s="27" t="s">
        <v>343</v>
      </c>
    </row>
    <row r="1859" spans="1:3" x14ac:dyDescent="0.25">
      <c r="A1859" s="6" t="s">
        <v>28</v>
      </c>
      <c r="B1859" s="27" t="s">
        <v>339</v>
      </c>
      <c r="C1859" t="str">
        <f>CONCATENATE("# What are some common mutations of ",B1857,"?")</f>
        <v># What are some common mutations of CHRNA3?</v>
      </c>
    </row>
    <row r="1860" spans="1:3" x14ac:dyDescent="0.25">
      <c r="A1860" s="6" t="s">
        <v>24</v>
      </c>
      <c r="B1860" s="27" t="s">
        <v>25</v>
      </c>
      <c r="C1860" t="s">
        <v>17</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29</v>
      </c>
      <c r="B1864" s="1" t="s">
        <v>344</v>
      </c>
      <c r="C1864" t="str">
        <f>CONCATENATE("  &lt;Variant hgvs=",CHAR(34),B1864,CHAR(34)," name=",CHAR(34),B1865,CHAR(34),"&gt; ")</f>
        <v xml:space="preserve">  &lt;Variant hgvs="NC_000015.10:g.78606381C&gt;T" name="C78606381T"&gt; </v>
      </c>
    </row>
    <row r="1865" spans="1:3" x14ac:dyDescent="0.25">
      <c r="A1865" s="5" t="s">
        <v>30</v>
      </c>
      <c r="B1865" s="30" t="s">
        <v>346</v>
      </c>
    </row>
    <row r="1866" spans="1:3" x14ac:dyDescent="0.25">
      <c r="A1866" s="5" t="s">
        <v>31</v>
      </c>
      <c r="B1866" s="27" t="s">
        <v>214</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32</v>
      </c>
      <c r="B1867" s="27" t="s">
        <v>37</v>
      </c>
      <c r="C1867" t="s">
        <v>17</v>
      </c>
    </row>
    <row r="1868" spans="1:3" x14ac:dyDescent="0.25">
      <c r="A1868" s="5" t="s">
        <v>40</v>
      </c>
      <c r="B1868" s="30" t="s">
        <v>348</v>
      </c>
      <c r="C1868" t="str">
        <f>"  &lt;/Variant&gt;"</f>
        <v xml:space="preserve">  &lt;/Variant&gt;</v>
      </c>
    </row>
    <row r="1869" spans="1:3" x14ac:dyDescent="0.25">
      <c r="B1869" s="27"/>
      <c r="C1869" t="str">
        <f>CONCATENATE("&lt;# ",B1871," #&gt;")</f>
        <v>&lt;# C645T  #&gt;</v>
      </c>
    </row>
    <row r="1870" spans="1:3" x14ac:dyDescent="0.25">
      <c r="A1870" s="6" t="s">
        <v>29</v>
      </c>
      <c r="B1870" s="1" t="s">
        <v>345</v>
      </c>
      <c r="C1870" t="str">
        <f>CONCATENATE("  &lt;Variant hgvs=",CHAR(34),B1870,CHAR(34)," name=",CHAR(34),B1871,CHAR(34),"&gt; ")</f>
        <v xml:space="preserve">  &lt;Variant hgvs="NC_000015.10:g.78601997G&gt;A" name="C645T "&gt; </v>
      </c>
    </row>
    <row r="1871" spans="1:3" x14ac:dyDescent="0.25">
      <c r="A1871" s="5" t="s">
        <v>30</v>
      </c>
      <c r="B1871" s="30" t="s">
        <v>347</v>
      </c>
    </row>
    <row r="1872" spans="1:3" x14ac:dyDescent="0.25">
      <c r="A1872" s="5" t="s">
        <v>31</v>
      </c>
      <c r="B1872" s="27" t="s">
        <v>38</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32</v>
      </c>
      <c r="B1873" s="27" t="s">
        <v>66</v>
      </c>
    </row>
    <row r="1874" spans="1:3" x14ac:dyDescent="0.25">
      <c r="A1874" s="6" t="s">
        <v>40</v>
      </c>
      <c r="B1874" s="30" t="s">
        <v>358</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39</v>
      </c>
      <c r="B1877" s="40" t="s">
        <v>349</v>
      </c>
      <c r="C1877" t="str">
        <f>CONCATENATE("  &lt;Genotype hgvs=",CHAR(34),B1877,B1878,";",B1879,CHAR(34)," name=",CHAR(34),B1865,CHAR(34),"&gt; ")</f>
        <v xml:space="preserve">  &lt;Genotype hgvs="NC_000015.10:g.[78606381C&gt;T];[78606381=]" name="C78606381T"&gt; </v>
      </c>
    </row>
    <row r="1878" spans="1:3" x14ac:dyDescent="0.25">
      <c r="A1878" s="5" t="s">
        <v>40</v>
      </c>
      <c r="B1878" s="27" t="s">
        <v>350</v>
      </c>
    </row>
    <row r="1879" spans="1:3" x14ac:dyDescent="0.25">
      <c r="A1879" s="5" t="s">
        <v>31</v>
      </c>
      <c r="B1879" s="27" t="s">
        <v>351</v>
      </c>
      <c r="C1879" t="s">
        <v>679</v>
      </c>
    </row>
    <row r="1880" spans="1:3" x14ac:dyDescent="0.25">
      <c r="A1880" s="5" t="s">
        <v>45</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17</v>
      </c>
    </row>
    <row r="1881" spans="1:3" x14ac:dyDescent="0.25">
      <c r="A1881" s="6" t="s">
        <v>46</v>
      </c>
      <c r="B1881" s="27" t="s">
        <v>223</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47</v>
      </c>
      <c r="B1882" s="27">
        <v>37.9</v>
      </c>
    </row>
    <row r="1883" spans="1:3" x14ac:dyDescent="0.25">
      <c r="A1883" s="5"/>
      <c r="B1883" s="27"/>
      <c r="C1883" t="s">
        <v>680</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681</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48</v>
      </c>
      <c r="B1891" s="27" t="s">
        <v>352</v>
      </c>
      <c r="C1891" t="str">
        <f>CONCATENATE("  &lt;Genotype hgvs=",CHAR(34),B1877,B1878,";",B1878,CHAR(34)," name=",CHAR(34),B1865,CHAR(34),"&gt; ")</f>
        <v xml:space="preserve">  &lt;Genotype hgvs="NC_000015.10:g.[78606381C&gt;T];[78606381C&gt;T]" name="C78606381T"&gt; </v>
      </c>
    </row>
    <row r="1892" spans="1:3" x14ac:dyDescent="0.25">
      <c r="A1892" s="6" t="s">
        <v>49</v>
      </c>
      <c r="B1892" s="27" t="s">
        <v>198</v>
      </c>
      <c r="C1892" t="s">
        <v>17</v>
      </c>
    </row>
    <row r="1893" spans="1:3" x14ac:dyDescent="0.25">
      <c r="A1893" s="6" t="s">
        <v>47</v>
      </c>
      <c r="B1893" s="27">
        <v>15.9</v>
      </c>
      <c r="C1893" t="s">
        <v>679</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680</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681</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50</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51</v>
      </c>
      <c r="B1906" s="27" t="s">
        <v>152</v>
      </c>
      <c r="C1906" t="s">
        <v>17</v>
      </c>
    </row>
    <row r="1907" spans="1:3" x14ac:dyDescent="0.25">
      <c r="A1907" s="6" t="s">
        <v>47</v>
      </c>
      <c r="B1907" s="27">
        <v>46.2</v>
      </c>
      <c r="C1907" t="s">
        <v>679</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680</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681</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39</v>
      </c>
      <c r="B1920" s="1" t="s">
        <v>242</v>
      </c>
      <c r="C1920" t="str">
        <f>CONCATENATE("  &lt;Genotype hgvs=",CHAR(34),B1920,B1921,";",B1922,CHAR(34)," name=",CHAR(34),B1871,CHAR(34),"&gt; ")</f>
        <v xml:space="preserve">  &lt;Genotype hgvs="NC_000017.11:g.[30237328T&gt;C];[30237328=]" name="C645T "&gt; </v>
      </c>
    </row>
    <row r="1921" spans="1:3" x14ac:dyDescent="0.25">
      <c r="A1921" s="5" t="s">
        <v>40</v>
      </c>
      <c r="B1921" s="27" t="s">
        <v>262</v>
      </c>
    </row>
    <row r="1922" spans="1:3" x14ac:dyDescent="0.25">
      <c r="A1922" s="5" t="s">
        <v>31</v>
      </c>
      <c r="B1922" s="27" t="s">
        <v>263</v>
      </c>
      <c r="C1922" t="s">
        <v>679</v>
      </c>
    </row>
    <row r="1923" spans="1:3" x14ac:dyDescent="0.25">
      <c r="A1923" s="5" t="s">
        <v>45</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17</v>
      </c>
    </row>
    <row r="1924" spans="1:3" x14ac:dyDescent="0.25">
      <c r="A1924" s="6" t="s">
        <v>46</v>
      </c>
      <c r="B1924" s="27" t="s">
        <v>223</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47</v>
      </c>
      <c r="B1925" s="27">
        <v>39.700000000000003</v>
      </c>
    </row>
    <row r="1926" spans="1:3" x14ac:dyDescent="0.25">
      <c r="A1926" s="5"/>
      <c r="B1926" s="27"/>
      <c r="C1926" t="s">
        <v>680</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681</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48</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49</v>
      </c>
      <c r="B1935" s="27" t="s">
        <v>198</v>
      </c>
      <c r="C1935" t="s">
        <v>17</v>
      </c>
    </row>
    <row r="1936" spans="1:3" x14ac:dyDescent="0.25">
      <c r="A1936" s="6" t="s">
        <v>47</v>
      </c>
      <c r="B1936" s="27">
        <v>42.9</v>
      </c>
      <c r="C1936" t="s">
        <v>679</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680</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681</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50</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51</v>
      </c>
      <c r="B1949" s="27" t="s">
        <v>152</v>
      </c>
      <c r="C1949" t="s">
        <v>17</v>
      </c>
    </row>
    <row r="1950" spans="1:3" x14ac:dyDescent="0.25">
      <c r="A1950" s="6" t="s">
        <v>47</v>
      </c>
      <c r="B1950" s="27">
        <v>17.399999999999999</v>
      </c>
      <c r="C1950" t="s">
        <v>679</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680</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681</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52</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52</v>
      </c>
      <c r="B1963" s="27" t="s">
        <v>154</v>
      </c>
      <c r="C1963" t="s">
        <v>17</v>
      </c>
    </row>
    <row r="1964" spans="1:3" x14ac:dyDescent="0.25">
      <c r="A1964" s="6" t="s">
        <v>47</v>
      </c>
      <c r="B1964" s="27"/>
      <c r="C1964" t="s">
        <v>679</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680</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681</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50</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51</v>
      </c>
      <c r="B1977" s="27" t="s">
        <v>224</v>
      </c>
      <c r="C1977" t="s">
        <v>17</v>
      </c>
    </row>
    <row r="1978" spans="1:3" x14ac:dyDescent="0.25">
      <c r="A1978" s="6" t="s">
        <v>47</v>
      </c>
      <c r="B1978" s="27"/>
      <c r="C1978" t="s">
        <v>679</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680</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681</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342</v>
      </c>
      <c r="C1993" t="str">
        <f>CONCATENATE("&lt;GeneAnalysis gene=",CHAR(34),B1993,CHAR(34)," interval=",CHAR(34),B1994,CHAR(34),"&gt; ")</f>
        <v xml:space="preserve">&lt;GeneAnalysis gene="CHRNA3" interval="NC_000015.10:g.78593052_78621295"&gt; </v>
      </c>
    </row>
    <row r="1994" spans="1:3" x14ac:dyDescent="0.25">
      <c r="A1994" s="6" t="s">
        <v>27</v>
      </c>
      <c r="B1994" s="27" t="s">
        <v>343</v>
      </c>
    </row>
    <row r="1995" spans="1:3" x14ac:dyDescent="0.25">
      <c r="A1995" s="6" t="s">
        <v>28</v>
      </c>
      <c r="B1995" s="27" t="s">
        <v>339</v>
      </c>
      <c r="C1995" t="str">
        <f>CONCATENATE("# What are some common mutations of ",B1993,"?")</f>
        <v># What are some common mutations of CHRNA3?</v>
      </c>
    </row>
    <row r="1996" spans="1:3" x14ac:dyDescent="0.25">
      <c r="A1996" s="6" t="s">
        <v>24</v>
      </c>
      <c r="B1996" s="27" t="s">
        <v>25</v>
      </c>
      <c r="C1996" t="s">
        <v>17</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29</v>
      </c>
      <c r="B2000" s="1" t="s">
        <v>344</v>
      </c>
      <c r="C2000" t="str">
        <f>CONCATENATE("  &lt;Variant hgvs=",CHAR(34),B2000,CHAR(34)," name=",CHAR(34),B2001,CHAR(34),"&gt; ")</f>
        <v xml:space="preserve">  &lt;Variant hgvs="NC_000015.10:g.78606381C&gt;T" name="C78606381T"&gt; </v>
      </c>
    </row>
    <row r="2001" spans="1:3" x14ac:dyDescent="0.25">
      <c r="A2001" s="5" t="s">
        <v>30</v>
      </c>
      <c r="B2001" s="30" t="s">
        <v>346</v>
      </c>
    </row>
    <row r="2002" spans="1:3" x14ac:dyDescent="0.25">
      <c r="A2002" s="5" t="s">
        <v>31</v>
      </c>
      <c r="B2002" s="27" t="s">
        <v>214</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32</v>
      </c>
      <c r="B2003" s="27" t="s">
        <v>37</v>
      </c>
      <c r="C2003" t="s">
        <v>17</v>
      </c>
    </row>
    <row r="2004" spans="1:3" x14ac:dyDescent="0.25">
      <c r="A2004" s="5" t="s">
        <v>40</v>
      </c>
      <c r="B2004" s="30" t="s">
        <v>348</v>
      </c>
      <c r="C2004" t="str">
        <f>"  &lt;/Variant&gt;"</f>
        <v xml:space="preserve">  &lt;/Variant&gt;</v>
      </c>
    </row>
    <row r="2005" spans="1:3" x14ac:dyDescent="0.25">
      <c r="B2005" s="27"/>
      <c r="C2005" t="str">
        <f>CONCATENATE("&lt;# ",B2007," #&gt;")</f>
        <v>&lt;# C645T  #&gt;</v>
      </c>
    </row>
    <row r="2006" spans="1:3" x14ac:dyDescent="0.25">
      <c r="A2006" s="6" t="s">
        <v>29</v>
      </c>
      <c r="B2006" s="1" t="s">
        <v>345</v>
      </c>
      <c r="C2006" t="str">
        <f>CONCATENATE("  &lt;Variant hgvs=",CHAR(34),B2006,CHAR(34)," name=",CHAR(34),B2007,CHAR(34),"&gt; ")</f>
        <v xml:space="preserve">  &lt;Variant hgvs="NC_000015.10:g.78601997G&gt;A" name="C645T "&gt; </v>
      </c>
    </row>
    <row r="2007" spans="1:3" x14ac:dyDescent="0.25">
      <c r="A2007" s="5" t="s">
        <v>30</v>
      </c>
      <c r="B2007" s="30" t="s">
        <v>347</v>
      </c>
    </row>
    <row r="2008" spans="1:3" x14ac:dyDescent="0.25">
      <c r="A2008" s="5" t="s">
        <v>31</v>
      </c>
      <c r="B2008" s="27" t="s">
        <v>38</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32</v>
      </c>
      <c r="B2009" s="27" t="s">
        <v>66</v>
      </c>
    </row>
    <row r="2010" spans="1:3" x14ac:dyDescent="0.25">
      <c r="A2010" s="6" t="s">
        <v>40</v>
      </c>
      <c r="B2010" s="30" t="s">
        <v>358</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39</v>
      </c>
      <c r="B2013" s="40" t="s">
        <v>349</v>
      </c>
      <c r="C2013" t="str">
        <f>CONCATENATE("  &lt;Genotype hgvs=",CHAR(34),B2013,B2014,";",B2015,CHAR(34)," name=",CHAR(34),B2001,CHAR(34),"&gt; ")</f>
        <v xml:space="preserve">  &lt;Genotype hgvs="NC_000015.10:g.[78606381C&gt;T];[78606381=]" name="C78606381T"&gt; </v>
      </c>
    </row>
    <row r="2014" spans="1:3" x14ac:dyDescent="0.25">
      <c r="A2014" s="5" t="s">
        <v>40</v>
      </c>
      <c r="B2014" s="27" t="s">
        <v>350</v>
      </c>
    </row>
    <row r="2015" spans="1:3" x14ac:dyDescent="0.25">
      <c r="A2015" s="5" t="s">
        <v>31</v>
      </c>
      <c r="B2015" s="27" t="s">
        <v>351</v>
      </c>
      <c r="C2015" t="s">
        <v>679</v>
      </c>
    </row>
    <row r="2016" spans="1:3" x14ac:dyDescent="0.25">
      <c r="A2016" s="5" t="s">
        <v>45</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17</v>
      </c>
    </row>
    <row r="2017" spans="1:3" x14ac:dyDescent="0.25">
      <c r="A2017" s="6" t="s">
        <v>46</v>
      </c>
      <c r="B2017" s="27" t="s">
        <v>223</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47</v>
      </c>
      <c r="B2018" s="27">
        <v>37.9</v>
      </c>
    </row>
    <row r="2019" spans="1:3" x14ac:dyDescent="0.25">
      <c r="A2019" s="5"/>
      <c r="B2019" s="27"/>
      <c r="C2019" t="s">
        <v>680</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681</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48</v>
      </c>
      <c r="B2027" s="27" t="s">
        <v>352</v>
      </c>
      <c r="C2027" t="str">
        <f>CONCATENATE("  &lt;Genotype hgvs=",CHAR(34),B2013,B2014,";",B2014,CHAR(34)," name=",CHAR(34),B2001,CHAR(34),"&gt; ")</f>
        <v xml:space="preserve">  &lt;Genotype hgvs="NC_000015.10:g.[78606381C&gt;T];[78606381C&gt;T]" name="C78606381T"&gt; </v>
      </c>
    </row>
    <row r="2028" spans="1:3" x14ac:dyDescent="0.25">
      <c r="A2028" s="6" t="s">
        <v>49</v>
      </c>
      <c r="B2028" s="27" t="s">
        <v>198</v>
      </c>
      <c r="C2028" t="s">
        <v>17</v>
      </c>
    </row>
    <row r="2029" spans="1:3" x14ac:dyDescent="0.25">
      <c r="A2029" s="6" t="s">
        <v>47</v>
      </c>
      <c r="B2029" s="27">
        <v>15.9</v>
      </c>
      <c r="C2029" t="s">
        <v>679</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680</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681</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50</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51</v>
      </c>
      <c r="B2042" s="27" t="s">
        <v>152</v>
      </c>
      <c r="C2042" t="s">
        <v>17</v>
      </c>
    </row>
    <row r="2043" spans="1:3" x14ac:dyDescent="0.25">
      <c r="A2043" s="6" t="s">
        <v>47</v>
      </c>
      <c r="B2043" s="27">
        <v>46.2</v>
      </c>
      <c r="C2043" t="s">
        <v>679</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680</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681</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39</v>
      </c>
      <c r="B2056" s="1" t="s">
        <v>242</v>
      </c>
      <c r="C2056" t="str">
        <f>CONCATENATE("  &lt;Genotype hgvs=",CHAR(34),B2056,B2057,";",B2058,CHAR(34)," name=",CHAR(34),B2007,CHAR(34),"&gt; ")</f>
        <v xml:space="preserve">  &lt;Genotype hgvs="NC_000017.11:g.[30237328T&gt;C];[30237328=]" name="C645T "&gt; </v>
      </c>
    </row>
    <row r="2057" spans="1:3" x14ac:dyDescent="0.25">
      <c r="A2057" s="5" t="s">
        <v>40</v>
      </c>
      <c r="B2057" s="27" t="s">
        <v>262</v>
      </c>
    </row>
    <row r="2058" spans="1:3" x14ac:dyDescent="0.25">
      <c r="A2058" s="5" t="s">
        <v>31</v>
      </c>
      <c r="B2058" s="27" t="s">
        <v>263</v>
      </c>
      <c r="C2058" t="s">
        <v>679</v>
      </c>
    </row>
    <row r="2059" spans="1:3" x14ac:dyDescent="0.25">
      <c r="A2059" s="5" t="s">
        <v>45</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17</v>
      </c>
    </row>
    <row r="2060" spans="1:3" x14ac:dyDescent="0.25">
      <c r="A2060" s="6" t="s">
        <v>46</v>
      </c>
      <c r="B2060" s="27" t="s">
        <v>223</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47</v>
      </c>
      <c r="B2061" s="27">
        <v>39.700000000000003</v>
      </c>
    </row>
    <row r="2062" spans="1:3" x14ac:dyDescent="0.25">
      <c r="A2062" s="5"/>
      <c r="B2062" s="27"/>
      <c r="C2062" t="s">
        <v>680</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681</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48</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49</v>
      </c>
      <c r="B2071" s="27" t="s">
        <v>198</v>
      </c>
      <c r="C2071" t="s">
        <v>17</v>
      </c>
    </row>
    <row r="2072" spans="1:3" x14ac:dyDescent="0.25">
      <c r="A2072" s="6" t="s">
        <v>47</v>
      </c>
      <c r="B2072" s="27">
        <v>42.9</v>
      </c>
      <c r="C2072" t="s">
        <v>679</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680</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681</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50</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51</v>
      </c>
      <c r="B2085" s="27" t="s">
        <v>152</v>
      </c>
      <c r="C2085" t="s">
        <v>17</v>
      </c>
    </row>
    <row r="2086" spans="1:3" x14ac:dyDescent="0.25">
      <c r="A2086" s="6" t="s">
        <v>47</v>
      </c>
      <c r="B2086" s="27">
        <v>17.399999999999999</v>
      </c>
      <c r="C2086" t="s">
        <v>679</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680</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681</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52</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52</v>
      </c>
      <c r="B2099" s="27" t="s">
        <v>154</v>
      </c>
      <c r="C2099" t="s">
        <v>17</v>
      </c>
    </row>
    <row r="2100" spans="1:3" x14ac:dyDescent="0.25">
      <c r="A2100" s="6" t="s">
        <v>47</v>
      </c>
      <c r="B2100" s="27"/>
      <c r="C2100" t="s">
        <v>679</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680</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681</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50</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51</v>
      </c>
      <c r="B2113" s="27" t="s">
        <v>224</v>
      </c>
      <c r="C2113" t="s">
        <v>17</v>
      </c>
    </row>
    <row r="2114" spans="1:3" x14ac:dyDescent="0.25">
      <c r="A2114" s="6" t="s">
        <v>47</v>
      </c>
      <c r="B2114" s="27"/>
      <c r="C2114" t="s">
        <v>679</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680</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681</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342</v>
      </c>
      <c r="C2129" t="str">
        <f>CONCATENATE("&lt;GeneAnalysis gene=",CHAR(34),B2129,CHAR(34)," interval=",CHAR(34),B2130,CHAR(34),"&gt; ")</f>
        <v xml:space="preserve">&lt;GeneAnalysis gene="CHRNA3" interval="NC_000015.10:g.78593052_78621295"&gt; </v>
      </c>
    </row>
    <row r="2130" spans="1:3" x14ac:dyDescent="0.25">
      <c r="A2130" s="6" t="s">
        <v>27</v>
      </c>
      <c r="B2130" s="27" t="s">
        <v>343</v>
      </c>
    </row>
    <row r="2131" spans="1:3" x14ac:dyDescent="0.25">
      <c r="A2131" s="6" t="s">
        <v>28</v>
      </c>
      <c r="B2131" s="27" t="s">
        <v>339</v>
      </c>
      <c r="C2131" t="str">
        <f>CONCATENATE("# What are some common mutations of ",B2129,"?")</f>
        <v># What are some common mutations of CHRNA3?</v>
      </c>
    </row>
    <row r="2132" spans="1:3" x14ac:dyDescent="0.25">
      <c r="A2132" s="6" t="s">
        <v>24</v>
      </c>
      <c r="B2132" s="27" t="s">
        <v>25</v>
      </c>
      <c r="C2132" t="s">
        <v>17</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29</v>
      </c>
      <c r="B2136" s="1" t="s">
        <v>344</v>
      </c>
      <c r="C2136" t="str">
        <f>CONCATENATE("  &lt;Variant hgvs=",CHAR(34),B2136,CHAR(34)," name=",CHAR(34),B2137,CHAR(34),"&gt; ")</f>
        <v xml:space="preserve">  &lt;Variant hgvs="NC_000015.10:g.78606381C&gt;T" name="C78606381T"&gt; </v>
      </c>
    </row>
    <row r="2137" spans="1:3" x14ac:dyDescent="0.25">
      <c r="A2137" s="5" t="s">
        <v>30</v>
      </c>
      <c r="B2137" s="30" t="s">
        <v>346</v>
      </c>
    </row>
    <row r="2138" spans="1:3" x14ac:dyDescent="0.25">
      <c r="A2138" s="5" t="s">
        <v>31</v>
      </c>
      <c r="B2138" s="27" t="s">
        <v>214</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32</v>
      </c>
      <c r="B2139" s="27" t="s">
        <v>37</v>
      </c>
      <c r="C2139" t="s">
        <v>17</v>
      </c>
    </row>
    <row r="2140" spans="1:3" x14ac:dyDescent="0.25">
      <c r="A2140" s="5" t="s">
        <v>40</v>
      </c>
      <c r="B2140" s="30" t="s">
        <v>348</v>
      </c>
      <c r="C2140" t="str">
        <f>"  &lt;/Variant&gt;"</f>
        <v xml:space="preserve">  &lt;/Variant&gt;</v>
      </c>
    </row>
    <row r="2141" spans="1:3" x14ac:dyDescent="0.25">
      <c r="B2141" s="27"/>
      <c r="C2141" t="str">
        <f>CONCATENATE("&lt;# ",B2143," #&gt;")</f>
        <v>&lt;# C645T  #&gt;</v>
      </c>
    </row>
    <row r="2142" spans="1:3" x14ac:dyDescent="0.25">
      <c r="A2142" s="6" t="s">
        <v>29</v>
      </c>
      <c r="B2142" s="1" t="s">
        <v>345</v>
      </c>
      <c r="C2142" t="str">
        <f>CONCATENATE("  &lt;Variant hgvs=",CHAR(34),B2142,CHAR(34)," name=",CHAR(34),B2143,CHAR(34),"&gt; ")</f>
        <v xml:space="preserve">  &lt;Variant hgvs="NC_000015.10:g.78601997G&gt;A" name="C645T "&gt; </v>
      </c>
    </row>
    <row r="2143" spans="1:3" x14ac:dyDescent="0.25">
      <c r="A2143" s="5" t="s">
        <v>30</v>
      </c>
      <c r="B2143" s="30" t="s">
        <v>347</v>
      </c>
    </row>
    <row r="2144" spans="1:3" x14ac:dyDescent="0.25">
      <c r="A2144" s="5" t="s">
        <v>31</v>
      </c>
      <c r="B2144" s="27" t="s">
        <v>38</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32</v>
      </c>
      <c r="B2145" s="27" t="s">
        <v>66</v>
      </c>
    </row>
    <row r="2146" spans="1:3" x14ac:dyDescent="0.25">
      <c r="A2146" s="6" t="s">
        <v>40</v>
      </c>
      <c r="B2146" s="30" t="s">
        <v>358</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39</v>
      </c>
      <c r="B2149" s="40" t="s">
        <v>349</v>
      </c>
      <c r="C2149" t="str">
        <f>CONCATENATE("  &lt;Genotype hgvs=",CHAR(34),B2149,B2150,";",B2151,CHAR(34)," name=",CHAR(34),B2137,CHAR(34),"&gt; ")</f>
        <v xml:space="preserve">  &lt;Genotype hgvs="NC_000015.10:g.[78606381C&gt;T];[78606381=]" name="C78606381T"&gt; </v>
      </c>
    </row>
    <row r="2150" spans="1:3" x14ac:dyDescent="0.25">
      <c r="A2150" s="5" t="s">
        <v>40</v>
      </c>
      <c r="B2150" s="27" t="s">
        <v>350</v>
      </c>
    </row>
    <row r="2151" spans="1:3" x14ac:dyDescent="0.25">
      <c r="A2151" s="5" t="s">
        <v>31</v>
      </c>
      <c r="B2151" s="27" t="s">
        <v>351</v>
      </c>
      <c r="C2151" t="s">
        <v>679</v>
      </c>
    </row>
    <row r="2152" spans="1:3" x14ac:dyDescent="0.25">
      <c r="A2152" s="5" t="s">
        <v>45</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17</v>
      </c>
    </row>
    <row r="2153" spans="1:3" x14ac:dyDescent="0.25">
      <c r="A2153" s="6" t="s">
        <v>46</v>
      </c>
      <c r="B2153" s="27" t="s">
        <v>223</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47</v>
      </c>
      <c r="B2154" s="27">
        <v>37.9</v>
      </c>
    </row>
    <row r="2155" spans="1:3" x14ac:dyDescent="0.25">
      <c r="A2155" s="5"/>
      <c r="B2155" s="27"/>
      <c r="C2155" t="s">
        <v>680</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681</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48</v>
      </c>
      <c r="B2163" s="27" t="s">
        <v>352</v>
      </c>
      <c r="C2163" t="str">
        <f>CONCATENATE("  &lt;Genotype hgvs=",CHAR(34),B2149,B2150,";",B2150,CHAR(34)," name=",CHAR(34),B2137,CHAR(34),"&gt; ")</f>
        <v xml:space="preserve">  &lt;Genotype hgvs="NC_000015.10:g.[78606381C&gt;T];[78606381C&gt;T]" name="C78606381T"&gt; </v>
      </c>
    </row>
    <row r="2164" spans="1:3" x14ac:dyDescent="0.25">
      <c r="A2164" s="6" t="s">
        <v>49</v>
      </c>
      <c r="B2164" s="27" t="s">
        <v>198</v>
      </c>
      <c r="C2164" t="s">
        <v>17</v>
      </c>
    </row>
    <row r="2165" spans="1:3" x14ac:dyDescent="0.25">
      <c r="A2165" s="6" t="s">
        <v>47</v>
      </c>
      <c r="B2165" s="27">
        <v>15.9</v>
      </c>
      <c r="C2165" t="s">
        <v>679</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680</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681</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50</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51</v>
      </c>
      <c r="B2178" s="27" t="s">
        <v>152</v>
      </c>
      <c r="C2178" t="s">
        <v>17</v>
      </c>
    </row>
    <row r="2179" spans="1:3" x14ac:dyDescent="0.25">
      <c r="A2179" s="6" t="s">
        <v>47</v>
      </c>
      <c r="B2179" s="27">
        <v>46.2</v>
      </c>
      <c r="C2179" t="s">
        <v>679</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680</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681</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39</v>
      </c>
      <c r="B2192" s="1" t="s">
        <v>242</v>
      </c>
      <c r="C2192" t="str">
        <f>CONCATENATE("  &lt;Genotype hgvs=",CHAR(34),B2192,B2193,";",B2194,CHAR(34)," name=",CHAR(34),B2143,CHAR(34),"&gt; ")</f>
        <v xml:space="preserve">  &lt;Genotype hgvs="NC_000017.11:g.[30237328T&gt;C];[30237328=]" name="C645T "&gt; </v>
      </c>
    </row>
    <row r="2193" spans="1:3" x14ac:dyDescent="0.25">
      <c r="A2193" s="5" t="s">
        <v>40</v>
      </c>
      <c r="B2193" s="27" t="s">
        <v>262</v>
      </c>
    </row>
    <row r="2194" spans="1:3" x14ac:dyDescent="0.25">
      <c r="A2194" s="5" t="s">
        <v>31</v>
      </c>
      <c r="B2194" s="27" t="s">
        <v>263</v>
      </c>
      <c r="C2194" t="s">
        <v>679</v>
      </c>
    </row>
    <row r="2195" spans="1:3" x14ac:dyDescent="0.25">
      <c r="A2195" s="5" t="s">
        <v>45</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17</v>
      </c>
    </row>
    <row r="2196" spans="1:3" x14ac:dyDescent="0.25">
      <c r="A2196" s="6" t="s">
        <v>46</v>
      </c>
      <c r="B2196" s="27" t="s">
        <v>223</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47</v>
      </c>
      <c r="B2197" s="27">
        <v>39.700000000000003</v>
      </c>
    </row>
    <row r="2198" spans="1:3" x14ac:dyDescent="0.25">
      <c r="A2198" s="5"/>
      <c r="B2198" s="27"/>
      <c r="C2198" t="s">
        <v>680</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681</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48</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49</v>
      </c>
      <c r="B2207" s="27" t="s">
        <v>198</v>
      </c>
      <c r="C2207" t="s">
        <v>17</v>
      </c>
    </row>
    <row r="2208" spans="1:3" x14ac:dyDescent="0.25">
      <c r="A2208" s="6" t="s">
        <v>47</v>
      </c>
      <c r="B2208" s="27">
        <v>42.9</v>
      </c>
      <c r="C2208" t="s">
        <v>679</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680</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681</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50</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51</v>
      </c>
      <c r="B2221" s="27" t="s">
        <v>152</v>
      </c>
      <c r="C2221" t="s">
        <v>17</v>
      </c>
    </row>
    <row r="2222" spans="1:3" x14ac:dyDescent="0.25">
      <c r="A2222" s="6" t="s">
        <v>47</v>
      </c>
      <c r="B2222" s="27">
        <v>17.399999999999999</v>
      </c>
      <c r="C2222" t="s">
        <v>679</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680</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681</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52</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52</v>
      </c>
      <c r="B2235" s="27" t="s">
        <v>154</v>
      </c>
      <c r="C2235" t="s">
        <v>17</v>
      </c>
    </row>
    <row r="2236" spans="1:3" x14ac:dyDescent="0.25">
      <c r="A2236" s="6" t="s">
        <v>47</v>
      </c>
      <c r="B2236" s="27"/>
      <c r="C2236" t="s">
        <v>679</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680</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681</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50</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51</v>
      </c>
      <c r="B2249" s="27" t="s">
        <v>224</v>
      </c>
      <c r="C2249" t="s">
        <v>17</v>
      </c>
    </row>
    <row r="2250" spans="1:3" x14ac:dyDescent="0.25">
      <c r="A2250" s="6" t="s">
        <v>47</v>
      </c>
      <c r="B2250" s="27"/>
      <c r="C2250" t="s">
        <v>679</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680</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681</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342</v>
      </c>
      <c r="C2265" t="str">
        <f>CONCATENATE("&lt;GeneAnalysis gene=",CHAR(34),B2265,CHAR(34)," interval=",CHAR(34),B2266,CHAR(34),"&gt; ")</f>
        <v xml:space="preserve">&lt;GeneAnalysis gene="CHRNA3" interval="NC_000015.10:g.78593052_78621295"&gt; </v>
      </c>
    </row>
    <row r="2266" spans="1:3" x14ac:dyDescent="0.25">
      <c r="A2266" s="6" t="s">
        <v>27</v>
      </c>
      <c r="B2266" s="27" t="s">
        <v>343</v>
      </c>
    </row>
    <row r="2267" spans="1:3" x14ac:dyDescent="0.25">
      <c r="A2267" s="6" t="s">
        <v>28</v>
      </c>
      <c r="B2267" s="27" t="s">
        <v>339</v>
      </c>
      <c r="C2267" t="str">
        <f>CONCATENATE("# What are some common mutations of ",B2265,"?")</f>
        <v># What are some common mutations of CHRNA3?</v>
      </c>
    </row>
    <row r="2268" spans="1:3" x14ac:dyDescent="0.25">
      <c r="A2268" s="6" t="s">
        <v>24</v>
      </c>
      <c r="B2268" s="27" t="s">
        <v>25</v>
      </c>
      <c r="C2268" t="s">
        <v>17</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29</v>
      </c>
      <c r="B2272" s="1" t="s">
        <v>344</v>
      </c>
      <c r="C2272" t="str">
        <f>CONCATENATE("  &lt;Variant hgvs=",CHAR(34),B2272,CHAR(34)," name=",CHAR(34),B2273,CHAR(34),"&gt; ")</f>
        <v xml:space="preserve">  &lt;Variant hgvs="NC_000015.10:g.78606381C&gt;T" name="C78606381T"&gt; </v>
      </c>
    </row>
    <row r="2273" spans="1:3" x14ac:dyDescent="0.25">
      <c r="A2273" s="5" t="s">
        <v>30</v>
      </c>
      <c r="B2273" s="30" t="s">
        <v>346</v>
      </c>
    </row>
    <row r="2274" spans="1:3" x14ac:dyDescent="0.25">
      <c r="A2274" s="5" t="s">
        <v>31</v>
      </c>
      <c r="B2274" s="27" t="s">
        <v>214</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32</v>
      </c>
      <c r="B2275" s="27" t="s">
        <v>37</v>
      </c>
      <c r="C2275" t="s">
        <v>17</v>
      </c>
    </row>
    <row r="2276" spans="1:3" x14ac:dyDescent="0.25">
      <c r="A2276" s="5" t="s">
        <v>40</v>
      </c>
      <c r="B2276" s="30" t="s">
        <v>348</v>
      </c>
      <c r="C2276" t="str">
        <f>"  &lt;/Variant&gt;"</f>
        <v xml:space="preserve">  &lt;/Variant&gt;</v>
      </c>
    </row>
    <row r="2277" spans="1:3" x14ac:dyDescent="0.25">
      <c r="B2277" s="27"/>
      <c r="C2277" t="str">
        <f>CONCATENATE("&lt;# ",B2279," #&gt;")</f>
        <v>&lt;# C645T  #&gt;</v>
      </c>
    </row>
    <row r="2278" spans="1:3" x14ac:dyDescent="0.25">
      <c r="A2278" s="6" t="s">
        <v>29</v>
      </c>
      <c r="B2278" s="1" t="s">
        <v>345</v>
      </c>
      <c r="C2278" t="str">
        <f>CONCATENATE("  &lt;Variant hgvs=",CHAR(34),B2278,CHAR(34)," name=",CHAR(34),B2279,CHAR(34),"&gt; ")</f>
        <v xml:space="preserve">  &lt;Variant hgvs="NC_000015.10:g.78601997G&gt;A" name="C645T "&gt; </v>
      </c>
    </row>
    <row r="2279" spans="1:3" x14ac:dyDescent="0.25">
      <c r="A2279" s="5" t="s">
        <v>30</v>
      </c>
      <c r="B2279" s="30" t="s">
        <v>347</v>
      </c>
    </row>
    <row r="2280" spans="1:3" x14ac:dyDescent="0.25">
      <c r="A2280" s="5" t="s">
        <v>31</v>
      </c>
      <c r="B2280" s="27" t="s">
        <v>38</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32</v>
      </c>
      <c r="B2281" s="27" t="s">
        <v>66</v>
      </c>
    </row>
    <row r="2282" spans="1:3" x14ac:dyDescent="0.25">
      <c r="A2282" s="6" t="s">
        <v>40</v>
      </c>
      <c r="B2282" s="30" t="s">
        <v>358</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39</v>
      </c>
      <c r="B2285" s="40" t="s">
        <v>349</v>
      </c>
      <c r="C2285" t="str">
        <f>CONCATENATE("  &lt;Genotype hgvs=",CHAR(34),B2285,B2286,";",B2287,CHAR(34)," name=",CHAR(34),B2273,CHAR(34),"&gt; ")</f>
        <v xml:space="preserve">  &lt;Genotype hgvs="NC_000015.10:g.[78606381C&gt;T];[78606381=]" name="C78606381T"&gt; </v>
      </c>
    </row>
    <row r="2286" spans="1:3" x14ac:dyDescent="0.25">
      <c r="A2286" s="5" t="s">
        <v>40</v>
      </c>
      <c r="B2286" s="27" t="s">
        <v>350</v>
      </c>
    </row>
    <row r="2287" spans="1:3" x14ac:dyDescent="0.25">
      <c r="A2287" s="5" t="s">
        <v>31</v>
      </c>
      <c r="B2287" s="27" t="s">
        <v>351</v>
      </c>
      <c r="C2287" t="s">
        <v>679</v>
      </c>
    </row>
    <row r="2288" spans="1:3" x14ac:dyDescent="0.25">
      <c r="A2288" s="5" t="s">
        <v>45</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17</v>
      </c>
    </row>
    <row r="2289" spans="1:3" x14ac:dyDescent="0.25">
      <c r="A2289" s="6" t="s">
        <v>46</v>
      </c>
      <c r="B2289" s="27" t="s">
        <v>223</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47</v>
      </c>
      <c r="B2290" s="27">
        <v>37.9</v>
      </c>
    </row>
    <row r="2291" spans="1:3" x14ac:dyDescent="0.25">
      <c r="A2291" s="5"/>
      <c r="B2291" s="27"/>
      <c r="C2291" t="s">
        <v>680</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681</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48</v>
      </c>
      <c r="B2299" s="27" t="s">
        <v>352</v>
      </c>
      <c r="C2299" t="str">
        <f>CONCATENATE("  &lt;Genotype hgvs=",CHAR(34),B2285,B2286,";",B2286,CHAR(34)," name=",CHAR(34),B2273,CHAR(34),"&gt; ")</f>
        <v xml:space="preserve">  &lt;Genotype hgvs="NC_000015.10:g.[78606381C&gt;T];[78606381C&gt;T]" name="C78606381T"&gt; </v>
      </c>
    </row>
    <row r="2300" spans="1:3" x14ac:dyDescent="0.25">
      <c r="A2300" s="6" t="s">
        <v>49</v>
      </c>
      <c r="B2300" s="27" t="s">
        <v>198</v>
      </c>
      <c r="C2300" t="s">
        <v>17</v>
      </c>
    </row>
    <row r="2301" spans="1:3" x14ac:dyDescent="0.25">
      <c r="A2301" s="6" t="s">
        <v>47</v>
      </c>
      <c r="B2301" s="27">
        <v>15.9</v>
      </c>
      <c r="C2301" t="s">
        <v>679</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680</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681</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50</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51</v>
      </c>
      <c r="B2314" s="27" t="s">
        <v>152</v>
      </c>
      <c r="C2314" t="s">
        <v>17</v>
      </c>
    </row>
    <row r="2315" spans="1:3" x14ac:dyDescent="0.25">
      <c r="A2315" s="6" t="s">
        <v>47</v>
      </c>
      <c r="B2315" s="27">
        <v>46.2</v>
      </c>
      <c r="C2315" t="s">
        <v>679</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680</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681</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39</v>
      </c>
      <c r="B2328" s="1" t="s">
        <v>242</v>
      </c>
      <c r="C2328" t="str">
        <f>CONCATENATE("  &lt;Genotype hgvs=",CHAR(34),B2328,B2329,";",B2330,CHAR(34)," name=",CHAR(34),B2279,CHAR(34),"&gt; ")</f>
        <v xml:space="preserve">  &lt;Genotype hgvs="NC_000017.11:g.[30237328T&gt;C];[30237328=]" name="C645T "&gt; </v>
      </c>
    </row>
    <row r="2329" spans="1:3" x14ac:dyDescent="0.25">
      <c r="A2329" s="5" t="s">
        <v>40</v>
      </c>
      <c r="B2329" s="27" t="s">
        <v>262</v>
      </c>
    </row>
    <row r="2330" spans="1:3" x14ac:dyDescent="0.25">
      <c r="A2330" s="5" t="s">
        <v>31</v>
      </c>
      <c r="B2330" s="27" t="s">
        <v>263</v>
      </c>
      <c r="C2330" t="s">
        <v>679</v>
      </c>
    </row>
    <row r="2331" spans="1:3" x14ac:dyDescent="0.25">
      <c r="A2331" s="5" t="s">
        <v>45</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17</v>
      </c>
    </row>
    <row r="2332" spans="1:3" x14ac:dyDescent="0.25">
      <c r="A2332" s="6" t="s">
        <v>46</v>
      </c>
      <c r="B2332" s="27" t="s">
        <v>223</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47</v>
      </c>
      <c r="B2333" s="27">
        <v>39.700000000000003</v>
      </c>
    </row>
    <row r="2334" spans="1:3" x14ac:dyDescent="0.25">
      <c r="A2334" s="5"/>
      <c r="B2334" s="27"/>
      <c r="C2334" t="s">
        <v>680</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681</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48</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49</v>
      </c>
      <c r="B2343" s="27" t="s">
        <v>198</v>
      </c>
      <c r="C2343" t="s">
        <v>17</v>
      </c>
    </row>
    <row r="2344" spans="1:3" x14ac:dyDescent="0.25">
      <c r="A2344" s="6" t="s">
        <v>47</v>
      </c>
      <c r="B2344" s="27">
        <v>42.9</v>
      </c>
      <c r="C2344" t="s">
        <v>679</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680</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681</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50</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51</v>
      </c>
      <c r="B2357" s="27" t="s">
        <v>152</v>
      </c>
      <c r="C2357" t="s">
        <v>17</v>
      </c>
    </row>
    <row r="2358" spans="1:3" x14ac:dyDescent="0.25">
      <c r="A2358" s="6" t="s">
        <v>47</v>
      </c>
      <c r="B2358" s="27">
        <v>17.399999999999999</v>
      </c>
      <c r="C2358" t="s">
        <v>679</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680</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681</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52</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52</v>
      </c>
      <c r="B2371" s="27" t="s">
        <v>154</v>
      </c>
      <c r="C2371" t="s">
        <v>17</v>
      </c>
    </row>
    <row r="2372" spans="1:3" x14ac:dyDescent="0.25">
      <c r="A2372" s="6" t="s">
        <v>47</v>
      </c>
      <c r="B2372" s="27"/>
      <c r="C2372" t="s">
        <v>679</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680</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681</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50</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51</v>
      </c>
      <c r="B2385" s="27" t="s">
        <v>224</v>
      </c>
      <c r="C2385" t="s">
        <v>17</v>
      </c>
    </row>
    <row r="2386" spans="1:3" x14ac:dyDescent="0.25">
      <c r="A2386" s="6" t="s">
        <v>47</v>
      </c>
      <c r="B2386" s="27"/>
      <c r="C2386" t="s">
        <v>679</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680</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681</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342</v>
      </c>
      <c r="C2401" t="str">
        <f>CONCATENATE("&lt;GeneAnalysis gene=",CHAR(34),B2401,CHAR(34)," interval=",CHAR(34),B2402,CHAR(34),"&gt; ")</f>
        <v xml:space="preserve">&lt;GeneAnalysis gene="CHRNA3" interval="NC_000015.10:g.78593052_78621295"&gt; </v>
      </c>
    </row>
    <row r="2402" spans="1:3" x14ac:dyDescent="0.25">
      <c r="A2402" s="6" t="s">
        <v>27</v>
      </c>
      <c r="B2402" s="27" t="s">
        <v>343</v>
      </c>
    </row>
    <row r="2403" spans="1:3" x14ac:dyDescent="0.25">
      <c r="A2403" s="6" t="s">
        <v>28</v>
      </c>
      <c r="B2403" s="27" t="s">
        <v>339</v>
      </c>
      <c r="C2403" t="str">
        <f>CONCATENATE("# What are some common mutations of ",B2401,"?")</f>
        <v># What are some common mutations of CHRNA3?</v>
      </c>
    </row>
    <row r="2404" spans="1:3" x14ac:dyDescent="0.25">
      <c r="A2404" s="6" t="s">
        <v>24</v>
      </c>
      <c r="B2404" s="27" t="s">
        <v>25</v>
      </c>
      <c r="C2404" t="s">
        <v>17</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29</v>
      </c>
      <c r="B2408" s="1" t="s">
        <v>344</v>
      </c>
      <c r="C2408" t="str">
        <f>CONCATENATE("  &lt;Variant hgvs=",CHAR(34),B2408,CHAR(34)," name=",CHAR(34),B2409,CHAR(34),"&gt; ")</f>
        <v xml:space="preserve">  &lt;Variant hgvs="NC_000015.10:g.78606381C&gt;T" name="C78606381T"&gt; </v>
      </c>
    </row>
    <row r="2409" spans="1:3" x14ac:dyDescent="0.25">
      <c r="A2409" s="5" t="s">
        <v>30</v>
      </c>
      <c r="B2409" s="30" t="s">
        <v>346</v>
      </c>
    </row>
    <row r="2410" spans="1:3" x14ac:dyDescent="0.25">
      <c r="A2410" s="5" t="s">
        <v>31</v>
      </c>
      <c r="B2410" s="27" t="s">
        <v>214</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32</v>
      </c>
      <c r="B2411" s="27" t="s">
        <v>37</v>
      </c>
      <c r="C2411" t="s">
        <v>17</v>
      </c>
    </row>
    <row r="2412" spans="1:3" x14ac:dyDescent="0.25">
      <c r="A2412" s="5" t="s">
        <v>40</v>
      </c>
      <c r="B2412" s="30" t="s">
        <v>348</v>
      </c>
      <c r="C2412" t="str">
        <f>"  &lt;/Variant&gt;"</f>
        <v xml:space="preserve">  &lt;/Variant&gt;</v>
      </c>
    </row>
    <row r="2413" spans="1:3" x14ac:dyDescent="0.25">
      <c r="B2413" s="27"/>
      <c r="C2413" t="str">
        <f>CONCATENATE("&lt;# ",B2415," #&gt;")</f>
        <v>&lt;# C645T  #&gt;</v>
      </c>
    </row>
    <row r="2414" spans="1:3" x14ac:dyDescent="0.25">
      <c r="A2414" s="6" t="s">
        <v>29</v>
      </c>
      <c r="B2414" s="1" t="s">
        <v>345</v>
      </c>
      <c r="C2414" t="str">
        <f>CONCATENATE("  &lt;Variant hgvs=",CHAR(34),B2414,CHAR(34)," name=",CHAR(34),B2415,CHAR(34),"&gt; ")</f>
        <v xml:space="preserve">  &lt;Variant hgvs="NC_000015.10:g.78601997G&gt;A" name="C645T "&gt; </v>
      </c>
    </row>
    <row r="2415" spans="1:3" x14ac:dyDescent="0.25">
      <c r="A2415" s="5" t="s">
        <v>30</v>
      </c>
      <c r="B2415" s="30" t="s">
        <v>347</v>
      </c>
    </row>
    <row r="2416" spans="1:3" x14ac:dyDescent="0.25">
      <c r="A2416" s="5" t="s">
        <v>31</v>
      </c>
      <c r="B2416" s="27" t="s">
        <v>38</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32</v>
      </c>
      <c r="B2417" s="27" t="s">
        <v>66</v>
      </c>
    </row>
    <row r="2418" spans="1:3" x14ac:dyDescent="0.25">
      <c r="A2418" s="6" t="s">
        <v>40</v>
      </c>
      <c r="B2418" s="30" t="s">
        <v>358</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39</v>
      </c>
      <c r="B2421" s="40" t="s">
        <v>349</v>
      </c>
      <c r="C2421" t="str">
        <f>CONCATENATE("  &lt;Genotype hgvs=",CHAR(34),B2421,B2422,";",B2423,CHAR(34)," name=",CHAR(34),B2409,CHAR(34),"&gt; ")</f>
        <v xml:space="preserve">  &lt;Genotype hgvs="NC_000015.10:g.[78606381C&gt;T];[78606381=]" name="C78606381T"&gt; </v>
      </c>
    </row>
    <row r="2422" spans="1:3" x14ac:dyDescent="0.25">
      <c r="A2422" s="5" t="s">
        <v>40</v>
      </c>
      <c r="B2422" s="27" t="s">
        <v>350</v>
      </c>
    </row>
    <row r="2423" spans="1:3" x14ac:dyDescent="0.25">
      <c r="A2423" s="5" t="s">
        <v>31</v>
      </c>
      <c r="B2423" s="27" t="s">
        <v>351</v>
      </c>
      <c r="C2423" t="s">
        <v>679</v>
      </c>
    </row>
    <row r="2424" spans="1:3" x14ac:dyDescent="0.25">
      <c r="A2424" s="5" t="s">
        <v>45</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17</v>
      </c>
    </row>
    <row r="2425" spans="1:3" x14ac:dyDescent="0.25">
      <c r="A2425" s="6" t="s">
        <v>46</v>
      </c>
      <c r="B2425" s="27" t="s">
        <v>223</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47</v>
      </c>
      <c r="B2426" s="27">
        <v>37.9</v>
      </c>
    </row>
    <row r="2427" spans="1:3" x14ac:dyDescent="0.25">
      <c r="A2427" s="5"/>
      <c r="B2427" s="27"/>
      <c r="C2427" t="s">
        <v>680</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681</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48</v>
      </c>
      <c r="B2435" s="27" t="s">
        <v>352</v>
      </c>
      <c r="C2435" t="str">
        <f>CONCATENATE("  &lt;Genotype hgvs=",CHAR(34),B2421,B2422,";",B2422,CHAR(34)," name=",CHAR(34),B2409,CHAR(34),"&gt; ")</f>
        <v xml:space="preserve">  &lt;Genotype hgvs="NC_000015.10:g.[78606381C&gt;T];[78606381C&gt;T]" name="C78606381T"&gt; </v>
      </c>
    </row>
    <row r="2436" spans="1:3" x14ac:dyDescent="0.25">
      <c r="A2436" s="6" t="s">
        <v>49</v>
      </c>
      <c r="B2436" s="27" t="s">
        <v>198</v>
      </c>
      <c r="C2436" t="s">
        <v>17</v>
      </c>
    </row>
    <row r="2437" spans="1:3" x14ac:dyDescent="0.25">
      <c r="A2437" s="6" t="s">
        <v>47</v>
      </c>
      <c r="B2437" s="27">
        <v>15.9</v>
      </c>
      <c r="C2437" t="s">
        <v>679</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680</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681</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50</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51</v>
      </c>
      <c r="B2450" s="27" t="s">
        <v>152</v>
      </c>
      <c r="C2450" t="s">
        <v>17</v>
      </c>
    </row>
    <row r="2451" spans="1:3" x14ac:dyDescent="0.25">
      <c r="A2451" s="6" t="s">
        <v>47</v>
      </c>
      <c r="B2451" s="27">
        <v>46.2</v>
      </c>
      <c r="C2451" t="s">
        <v>679</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680</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681</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39</v>
      </c>
      <c r="B2464" s="1" t="s">
        <v>242</v>
      </c>
      <c r="C2464" t="str">
        <f>CONCATENATE("  &lt;Genotype hgvs=",CHAR(34),B2464,B2465,";",B2466,CHAR(34)," name=",CHAR(34),B2415,CHAR(34),"&gt; ")</f>
        <v xml:space="preserve">  &lt;Genotype hgvs="NC_000017.11:g.[30237328T&gt;C];[30237328=]" name="C645T "&gt; </v>
      </c>
    </row>
    <row r="2465" spans="1:3" x14ac:dyDescent="0.25">
      <c r="A2465" s="5" t="s">
        <v>40</v>
      </c>
      <c r="B2465" s="27" t="s">
        <v>262</v>
      </c>
    </row>
    <row r="2466" spans="1:3" x14ac:dyDescent="0.25">
      <c r="A2466" s="5" t="s">
        <v>31</v>
      </c>
      <c r="B2466" s="27" t="s">
        <v>263</v>
      </c>
      <c r="C2466" t="s">
        <v>679</v>
      </c>
    </row>
    <row r="2467" spans="1:3" x14ac:dyDescent="0.25">
      <c r="A2467" s="5" t="s">
        <v>45</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17</v>
      </c>
    </row>
    <row r="2468" spans="1:3" x14ac:dyDescent="0.25">
      <c r="A2468" s="6" t="s">
        <v>46</v>
      </c>
      <c r="B2468" s="27" t="s">
        <v>223</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47</v>
      </c>
      <c r="B2469" s="27">
        <v>39.700000000000003</v>
      </c>
    </row>
    <row r="2470" spans="1:3" x14ac:dyDescent="0.25">
      <c r="A2470" s="5"/>
      <c r="B2470" s="27"/>
      <c r="C2470" t="s">
        <v>680</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681</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48</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49</v>
      </c>
      <c r="B2479" s="27" t="s">
        <v>198</v>
      </c>
      <c r="C2479" t="s">
        <v>17</v>
      </c>
    </row>
    <row r="2480" spans="1:3" x14ac:dyDescent="0.25">
      <c r="A2480" s="6" t="s">
        <v>47</v>
      </c>
      <c r="B2480" s="27">
        <v>42.9</v>
      </c>
      <c r="C2480" t="s">
        <v>679</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680</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681</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50</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51</v>
      </c>
      <c r="B2493" s="27" t="s">
        <v>152</v>
      </c>
      <c r="C2493" t="s">
        <v>17</v>
      </c>
    </row>
    <row r="2494" spans="1:3" x14ac:dyDescent="0.25">
      <c r="A2494" s="6" t="s">
        <v>47</v>
      </c>
      <c r="B2494" s="27">
        <v>17.399999999999999</v>
      </c>
      <c r="C2494" t="s">
        <v>679</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680</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681</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52</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52</v>
      </c>
      <c r="B2507" s="27" t="s">
        <v>154</v>
      </c>
      <c r="C2507" t="s">
        <v>17</v>
      </c>
    </row>
    <row r="2508" spans="1:3" x14ac:dyDescent="0.25">
      <c r="A2508" s="6" t="s">
        <v>47</v>
      </c>
      <c r="B2508" s="27"/>
      <c r="C2508" t="s">
        <v>679</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680</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681</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50</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51</v>
      </c>
      <c r="B2521" s="27" t="s">
        <v>224</v>
      </c>
      <c r="C2521" t="s">
        <v>17</v>
      </c>
    </row>
    <row r="2522" spans="1:3" x14ac:dyDescent="0.25">
      <c r="A2522" s="6" t="s">
        <v>47</v>
      </c>
      <c r="B2522" s="27"/>
      <c r="C2522" t="s">
        <v>679</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680</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681</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342</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27</v>
      </c>
      <c r="B2538" s="27" t="s">
        <v>343</v>
      </c>
    </row>
    <row r="2539" spans="1:27" x14ac:dyDescent="0.25">
      <c r="A2539" s="6" t="s">
        <v>28</v>
      </c>
      <c r="B2539" s="27" t="s">
        <v>339</v>
      </c>
      <c r="C2539" t="str">
        <f>CONCATENATE("# What are some common mutations of ",B2537,"?")</f>
        <v># What are some common mutations of CHRNA3?</v>
      </c>
    </row>
    <row r="2540" spans="1:27" x14ac:dyDescent="0.25">
      <c r="A2540" s="6" t="s">
        <v>24</v>
      </c>
      <c r="B2540" s="27" t="s">
        <v>25</v>
      </c>
      <c r="C2540" t="s">
        <v>17</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29</v>
      </c>
      <c r="B2544" s="1" t="s">
        <v>344</v>
      </c>
      <c r="C2544" t="str">
        <f>CONCATENATE("  &lt;Variant hgvs=",CHAR(34),B2544,CHAR(34)," name=",CHAR(34),B2545,CHAR(34),"&gt; ")</f>
        <v xml:space="preserve">  &lt;Variant hgvs="NC_000015.10:g.78606381C&gt;T" name="C78606381T"&gt; </v>
      </c>
    </row>
    <row r="2545" spans="1:3" x14ac:dyDescent="0.25">
      <c r="A2545" s="5" t="s">
        <v>30</v>
      </c>
      <c r="B2545" s="30" t="s">
        <v>346</v>
      </c>
    </row>
    <row r="2546" spans="1:3" x14ac:dyDescent="0.25">
      <c r="A2546" s="5" t="s">
        <v>31</v>
      </c>
      <c r="B2546" s="27" t="s">
        <v>214</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32</v>
      </c>
      <c r="B2547" s="27" t="s">
        <v>37</v>
      </c>
      <c r="C2547" t="s">
        <v>17</v>
      </c>
    </row>
    <row r="2548" spans="1:3" x14ac:dyDescent="0.25">
      <c r="A2548" s="5" t="s">
        <v>40</v>
      </c>
      <c r="B2548" s="30" t="s">
        <v>348</v>
      </c>
      <c r="C2548" t="str">
        <f>"  &lt;/Variant&gt;"</f>
        <v xml:space="preserve">  &lt;/Variant&gt;</v>
      </c>
    </row>
    <row r="2549" spans="1:3" x14ac:dyDescent="0.25">
      <c r="B2549" s="27"/>
      <c r="C2549" t="str">
        <f>CONCATENATE("&lt;# ",B2551," #&gt;")</f>
        <v>&lt;# C645T  #&gt;</v>
      </c>
    </row>
    <row r="2550" spans="1:3" x14ac:dyDescent="0.25">
      <c r="A2550" s="6" t="s">
        <v>29</v>
      </c>
      <c r="B2550" s="1" t="s">
        <v>345</v>
      </c>
      <c r="C2550" t="str">
        <f>CONCATENATE("  &lt;Variant hgvs=",CHAR(34),B2550,CHAR(34)," name=",CHAR(34),B2551,CHAR(34),"&gt; ")</f>
        <v xml:space="preserve">  &lt;Variant hgvs="NC_000015.10:g.78601997G&gt;A" name="C645T "&gt; </v>
      </c>
    </row>
    <row r="2551" spans="1:3" x14ac:dyDescent="0.25">
      <c r="A2551" s="5" t="s">
        <v>30</v>
      </c>
      <c r="B2551" s="30" t="s">
        <v>347</v>
      </c>
    </row>
    <row r="2552" spans="1:3" x14ac:dyDescent="0.25">
      <c r="A2552" s="5" t="s">
        <v>31</v>
      </c>
      <c r="B2552" s="27" t="s">
        <v>38</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32</v>
      </c>
      <c r="B2553" s="27" t="s">
        <v>66</v>
      </c>
    </row>
    <row r="2554" spans="1:3" x14ac:dyDescent="0.25">
      <c r="A2554" s="6" t="s">
        <v>40</v>
      </c>
      <c r="B2554" s="30" t="s">
        <v>358</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39</v>
      </c>
      <c r="B2557" s="40" t="s">
        <v>349</v>
      </c>
      <c r="C2557" t="str">
        <f>CONCATENATE("  &lt;Genotype hgvs=",CHAR(34),B2557,B2558,";",B2559,CHAR(34)," name=",CHAR(34),B2545,CHAR(34),"&gt; ")</f>
        <v xml:space="preserve">  &lt;Genotype hgvs="NC_000015.10:g.[78606381C&gt;T];[78606381=]" name="C78606381T"&gt; </v>
      </c>
    </row>
    <row r="2558" spans="1:3" x14ac:dyDescent="0.25">
      <c r="A2558" s="5" t="s">
        <v>40</v>
      </c>
      <c r="B2558" s="27" t="s">
        <v>350</v>
      </c>
    </row>
    <row r="2559" spans="1:3" x14ac:dyDescent="0.25">
      <c r="A2559" s="5" t="s">
        <v>31</v>
      </c>
      <c r="B2559" s="27" t="s">
        <v>351</v>
      </c>
      <c r="C2559" t="s">
        <v>679</v>
      </c>
    </row>
    <row r="2560" spans="1:3" x14ac:dyDescent="0.25">
      <c r="A2560" s="5" t="s">
        <v>45</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17</v>
      </c>
    </row>
    <row r="2561" spans="1:27" x14ac:dyDescent="0.25">
      <c r="A2561" s="6" t="s">
        <v>46</v>
      </c>
      <c r="B2561" s="27" t="s">
        <v>223</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47</v>
      </c>
      <c r="B2562" s="27">
        <v>37.9</v>
      </c>
    </row>
    <row r="2563" spans="1:27" x14ac:dyDescent="0.25">
      <c r="A2563" s="5"/>
      <c r="B2563" s="27"/>
      <c r="C2563" t="s">
        <v>680</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681</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48</v>
      </c>
      <c r="B2571" s="27" t="s">
        <v>352</v>
      </c>
      <c r="C2571" t="str">
        <f>CONCATENATE("  &lt;Genotype hgvs=",CHAR(34),B2557,B2558,";",B2558,CHAR(34)," name=",CHAR(34),B2545,CHAR(34),"&gt; ")</f>
        <v xml:space="preserve">  &lt;Genotype hgvs="NC_000015.10:g.[78606381C&gt;T];[78606381C&gt;T]" name="C78606381T"&gt; </v>
      </c>
    </row>
    <row r="2572" spans="1:27" x14ac:dyDescent="0.25">
      <c r="A2572" s="6" t="s">
        <v>49</v>
      </c>
      <c r="B2572" s="27" t="s">
        <v>198</v>
      </c>
      <c r="C2572" t="s">
        <v>17</v>
      </c>
    </row>
    <row r="2573" spans="1:27" x14ac:dyDescent="0.25">
      <c r="A2573" s="6" t="s">
        <v>47</v>
      </c>
      <c r="B2573" s="27">
        <v>15.9</v>
      </c>
      <c r="C2573" t="s">
        <v>679</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680</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681</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50</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51</v>
      </c>
      <c r="B2586" s="27" t="s">
        <v>152</v>
      </c>
      <c r="C2586" t="s">
        <v>17</v>
      </c>
      <c r="X2586" s="49"/>
      <c r="Y2586" s="49"/>
      <c r="Z2586" s="49"/>
      <c r="AA2586" s="49"/>
    </row>
    <row r="2587" spans="1:27" x14ac:dyDescent="0.25">
      <c r="A2587" s="6" t="s">
        <v>47</v>
      </c>
      <c r="B2587" s="27">
        <v>46.2</v>
      </c>
      <c r="C2587" t="s">
        <v>679</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680</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681</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39</v>
      </c>
      <c r="B2600" s="1" t="s">
        <v>242</v>
      </c>
      <c r="C2600" t="str">
        <f>CONCATENATE("  &lt;Genotype hgvs=",CHAR(34),B2600,B2601,";",B2602,CHAR(34)," name=",CHAR(34),B2551,CHAR(34),"&gt; ")</f>
        <v xml:space="preserve">  &lt;Genotype hgvs="NC_000017.11:g.[30237328T&gt;C];[30237328=]" name="C645T "&gt; </v>
      </c>
    </row>
    <row r="2601" spans="1:27" x14ac:dyDescent="0.25">
      <c r="A2601" s="5" t="s">
        <v>40</v>
      </c>
      <c r="B2601" s="27" t="s">
        <v>262</v>
      </c>
    </row>
    <row r="2602" spans="1:27" x14ac:dyDescent="0.25">
      <c r="A2602" s="5" t="s">
        <v>31</v>
      </c>
      <c r="B2602" s="27" t="s">
        <v>263</v>
      </c>
      <c r="C2602" t="s">
        <v>679</v>
      </c>
    </row>
    <row r="2603" spans="1:27" x14ac:dyDescent="0.25">
      <c r="A2603" s="5" t="s">
        <v>45</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17</v>
      </c>
    </row>
    <row r="2604" spans="1:27" x14ac:dyDescent="0.25">
      <c r="A2604" s="6" t="s">
        <v>46</v>
      </c>
      <c r="B2604" s="27" t="s">
        <v>223</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47</v>
      </c>
      <c r="B2605" s="27">
        <v>39.700000000000003</v>
      </c>
    </row>
    <row r="2606" spans="1:27" x14ac:dyDescent="0.25">
      <c r="A2606" s="5"/>
      <c r="B2606" s="27"/>
      <c r="C2606" t="s">
        <v>680</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681</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48</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49</v>
      </c>
      <c r="B2615" s="27" t="s">
        <v>198</v>
      </c>
      <c r="C2615" t="s">
        <v>17</v>
      </c>
    </row>
    <row r="2616" spans="1:3" x14ac:dyDescent="0.25">
      <c r="A2616" s="6" t="s">
        <v>47</v>
      </c>
      <c r="B2616" s="27">
        <v>42.9</v>
      </c>
      <c r="C2616" t="s">
        <v>679</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680</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681</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50</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51</v>
      </c>
      <c r="B2629" s="27" t="s">
        <v>152</v>
      </c>
      <c r="C2629" t="s">
        <v>17</v>
      </c>
    </row>
    <row r="2630" spans="1:3" x14ac:dyDescent="0.25">
      <c r="A2630" s="6" t="s">
        <v>47</v>
      </c>
      <c r="B2630" s="27">
        <v>17.399999999999999</v>
      </c>
      <c r="C2630" t="s">
        <v>679</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680</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681</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52</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52</v>
      </c>
      <c r="B2643" s="27" t="s">
        <v>154</v>
      </c>
      <c r="C2643" t="s">
        <v>17</v>
      </c>
    </row>
    <row r="2644" spans="1:3" x14ac:dyDescent="0.25">
      <c r="A2644" s="6" t="s">
        <v>47</v>
      </c>
      <c r="B2644" s="27"/>
      <c r="C2644" t="s">
        <v>679</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680</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681</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50</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51</v>
      </c>
      <c r="B2657" s="27" t="s">
        <v>224</v>
      </c>
      <c r="C2657" t="s">
        <v>17</v>
      </c>
    </row>
    <row r="2658" spans="1:3" x14ac:dyDescent="0.25">
      <c r="A2658" s="6" t="s">
        <v>47</v>
      </c>
      <c r="B2658" s="27"/>
      <c r="C2658" t="s">
        <v>679</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680</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681</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85</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27</v>
      </c>
      <c r="B2" s="27" t="s">
        <v>553</v>
      </c>
    </row>
    <row r="3" spans="1:14" x14ac:dyDescent="0.25">
      <c r="A3" s="6" t="s">
        <v>28</v>
      </c>
      <c r="B3" s="27" t="s">
        <v>341</v>
      </c>
      <c r="C3" t="str">
        <f>CONCATENATE("# What are some common mutations of ",B1,"?")</f>
        <v># What are some common mutations of C5orf66?</v>
      </c>
    </row>
    <row r="4" spans="1:14" x14ac:dyDescent="0.25">
      <c r="A4" s="6" t="s">
        <v>554</v>
      </c>
      <c r="B4" s="27" t="s">
        <v>25</v>
      </c>
      <c r="C4" t="s">
        <v>17</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29</v>
      </c>
      <c r="B8" s="1" t="s">
        <v>470</v>
      </c>
      <c r="C8" t="str">
        <f>CONCATENATE("  &lt;Variant hgvs=",CHAR(34),B8,CHAR(34)," name=",CHAR(34),B9,CHAR(34),"&gt; ")</f>
        <v xml:space="preserve">  &lt;Variant hgvs="NC_000005.10:g.135086514T&gt;C" name="T135086514C"&gt; </v>
      </c>
    </row>
    <row r="9" spans="1:14" x14ac:dyDescent="0.25">
      <c r="A9" s="5" t="s">
        <v>30</v>
      </c>
      <c r="B9" s="1" t="s">
        <v>555</v>
      </c>
    </row>
    <row r="10" spans="1:14" x14ac:dyDescent="0.25">
      <c r="A10" s="5" t="s">
        <v>31</v>
      </c>
      <c r="B10" s="27" t="s">
        <v>37</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32</v>
      </c>
      <c r="B11" s="27" t="str">
        <f>"cytosine (C)"</f>
        <v>cytosine (C)</v>
      </c>
      <c r="C11" t="s">
        <v>17</v>
      </c>
    </row>
    <row r="12" spans="1:14" x14ac:dyDescent="0.25">
      <c r="A12" s="5" t="s">
        <v>40</v>
      </c>
      <c r="B12" s="30" t="s">
        <v>556</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39</v>
      </c>
      <c r="B15" s="1" t="s">
        <v>557</v>
      </c>
      <c r="C15" t="str">
        <f>CONCATENATE("  &lt;Genotype hgvs=",CHAR(34),B15,B16,";",B17,CHAR(34)," name=",CHAR(34),B9,CHAR(34),"&gt; ")</f>
        <v xml:space="preserve">  &lt;Genotype hgvs="NC_000005.10:g.[135086514T&gt;C];[135086514=]" name="T135086514C"&gt; </v>
      </c>
    </row>
    <row r="16" spans="1:14" x14ac:dyDescent="0.25">
      <c r="A16" s="5" t="s">
        <v>40</v>
      </c>
      <c r="B16" s="27" t="s">
        <v>558</v>
      </c>
    </row>
    <row r="17" spans="1:3" x14ac:dyDescent="0.25">
      <c r="A17" s="5" t="s">
        <v>31</v>
      </c>
      <c r="B17" s="27" t="s">
        <v>559</v>
      </c>
      <c r="C17" t="s">
        <v>679</v>
      </c>
    </row>
    <row r="18" spans="1:3" x14ac:dyDescent="0.25">
      <c r="A18" s="5" t="s">
        <v>45</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17</v>
      </c>
    </row>
    <row r="19" spans="1:3" x14ac:dyDescent="0.25">
      <c r="A19" s="6" t="s">
        <v>46</v>
      </c>
      <c r="B19" s="27" t="s">
        <v>223</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47</v>
      </c>
      <c r="B20" s="27">
        <v>46.2</v>
      </c>
    </row>
    <row r="21" spans="1:3" x14ac:dyDescent="0.25">
      <c r="A21" s="5"/>
      <c r="B21" s="27"/>
      <c r="C21" t="s">
        <v>680</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681</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48</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49</v>
      </c>
      <c r="B30" s="27" t="s">
        <v>223</v>
      </c>
      <c r="C30" t="s">
        <v>17</v>
      </c>
    </row>
    <row r="31" spans="1:3" x14ac:dyDescent="0.25">
      <c r="A31" s="6" t="s">
        <v>47</v>
      </c>
      <c r="B31" s="27">
        <v>24.7</v>
      </c>
      <c r="C31" t="s">
        <v>679</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680</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681</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50</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51</v>
      </c>
      <c r="B44" s="27" t="s">
        <v>224</v>
      </c>
      <c r="C44" t="s">
        <v>17</v>
      </c>
    </row>
    <row r="45" spans="1:3" x14ac:dyDescent="0.25">
      <c r="A45" s="6" t="s">
        <v>47</v>
      </c>
      <c r="B45" s="27">
        <v>29.1</v>
      </c>
      <c r="C45" t="s">
        <v>679</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680</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681</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52</v>
      </c>
      <c r="B57" s="27" t="str">
        <f>CONCATENATE("Your ",B1," gene has an unknown variant.")</f>
        <v>Your C5orf66 gene has an unknown variant.</v>
      </c>
      <c r="C57" t="str">
        <f>CONCATENATE("  &lt;Genotype hgvs=",CHAR(34),"unknown",CHAR(34),"&gt; ")</f>
        <v xml:space="preserve">  &lt;Genotype hgvs="unknown"&gt; </v>
      </c>
    </row>
    <row r="58" spans="1:3" x14ac:dyDescent="0.25">
      <c r="A58" s="6" t="s">
        <v>52</v>
      </c>
      <c r="B58" s="27" t="s">
        <v>154</v>
      </c>
      <c r="C58" t="s">
        <v>17</v>
      </c>
    </row>
    <row r="59" spans="1:3" x14ac:dyDescent="0.25">
      <c r="A59" s="6" t="s">
        <v>47</v>
      </c>
      <c r="B59" s="27"/>
      <c r="C59" t="s">
        <v>679</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680</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681</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50</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51</v>
      </c>
      <c r="B72" s="64" t="s">
        <v>152</v>
      </c>
      <c r="C72" s="62" t="s">
        <v>17</v>
      </c>
      <c r="J72"/>
      <c r="K72"/>
      <c r="L72"/>
      <c r="M72"/>
      <c r="N72"/>
    </row>
    <row r="73" spans="1:14" s="62" customFormat="1" x14ac:dyDescent="0.25">
      <c r="A73" s="63" t="s">
        <v>47</v>
      </c>
      <c r="B73" s="64"/>
      <c r="C73" s="62" t="s">
        <v>679</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680</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681</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83</v>
      </c>
      <c r="J87"/>
      <c r="K87"/>
      <c r="L87"/>
      <c r="M87"/>
      <c r="N87"/>
    </row>
    <row r="88" spans="1:14" s="33" customFormat="1" x14ac:dyDescent="0.25">
      <c r="J88"/>
      <c r="K88"/>
      <c r="L88"/>
      <c r="M88"/>
      <c r="N88"/>
    </row>
    <row r="89" spans="1:14" x14ac:dyDescent="0.25">
      <c r="A89" s="6" t="s">
        <v>4</v>
      </c>
      <c r="B89" s="27" t="s">
        <v>82</v>
      </c>
      <c r="C89" t="str">
        <f>CONCATENATE("&lt;GeneAnalysis gene=",CHAR(34),B89,CHAR(34)," interval=",CHAR(34),B90,CHAR(34),"&gt; ")</f>
        <v xml:space="preserve">&lt;GeneAnalysis gene="EPHA6" interval="NC_000003.12:g.96814581_97761532"&gt; </v>
      </c>
    </row>
    <row r="90" spans="1:14" x14ac:dyDescent="0.25">
      <c r="A90" s="6" t="s">
        <v>27</v>
      </c>
      <c r="B90" s="27" t="s">
        <v>560</v>
      </c>
    </row>
    <row r="91" spans="1:14" x14ac:dyDescent="0.25">
      <c r="A91" s="6" t="s">
        <v>28</v>
      </c>
      <c r="B91" s="27" t="s">
        <v>341</v>
      </c>
      <c r="C91" t="str">
        <f>CONCATENATE("# What are some common mutations of ",B89,"?")</f>
        <v># What are some common mutations of EPHA6?</v>
      </c>
    </row>
    <row r="92" spans="1:14" x14ac:dyDescent="0.25">
      <c r="A92" s="6" t="s">
        <v>554</v>
      </c>
      <c r="B92" s="27" t="s">
        <v>25</v>
      </c>
      <c r="C92" t="s">
        <v>17</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29</v>
      </c>
      <c r="B96" s="1" t="s">
        <v>472</v>
      </c>
      <c r="C96" t="str">
        <f>CONCATENATE("  &lt;Variant hgvs=",CHAR(34),B96,CHAR(34)," name=",CHAR(34),B97,CHAR(34),"&gt; ")</f>
        <v xml:space="preserve">  &lt;Variant hgvs="NC_000003.12:g.97300204A&gt;T" name="A97300204T"&gt; </v>
      </c>
    </row>
    <row r="97" spans="1:3" x14ac:dyDescent="0.25">
      <c r="A97" s="5" t="s">
        <v>30</v>
      </c>
      <c r="B97" s="1" t="s">
        <v>561</v>
      </c>
    </row>
    <row r="98" spans="1:3" x14ac:dyDescent="0.25">
      <c r="A98" s="5" t="s">
        <v>31</v>
      </c>
      <c r="B98" t="s">
        <v>66</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562</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39</v>
      </c>
      <c r="B103" s="1" t="s">
        <v>563</v>
      </c>
      <c r="C103" t="str">
        <f>CONCATENATE("  &lt;Genotype hgvs=",CHAR(34),B103,B104,";",B105,CHAR(34)," name=",CHAR(34),B97,CHAR(34),"&gt; ")</f>
        <v xml:space="preserve">  &lt;Genotype hgvs="NC_000003.12:g.[97300204A&gt;T];[97300204=]" name="A97300204T"&gt; </v>
      </c>
    </row>
    <row r="104" spans="1:3" x14ac:dyDescent="0.25">
      <c r="A104" s="5" t="s">
        <v>40</v>
      </c>
      <c r="B104" s="27" t="s">
        <v>564</v>
      </c>
    </row>
    <row r="105" spans="1:3" x14ac:dyDescent="0.25">
      <c r="A105" s="5" t="s">
        <v>31</v>
      </c>
      <c r="B105" s="27" t="s">
        <v>565</v>
      </c>
      <c r="C105" t="s">
        <v>679</v>
      </c>
    </row>
    <row r="106" spans="1:3" x14ac:dyDescent="0.25">
      <c r="A106" s="5" t="s">
        <v>45</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17</v>
      </c>
    </row>
    <row r="107" spans="1:3" x14ac:dyDescent="0.25">
      <c r="A107" s="6" t="s">
        <v>46</v>
      </c>
      <c r="B107" s="27" t="s">
        <v>223</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47</v>
      </c>
      <c r="B108" s="27">
        <v>5.5</v>
      </c>
    </row>
    <row r="109" spans="1:3" x14ac:dyDescent="0.25">
      <c r="A109" s="5"/>
      <c r="B109" s="27"/>
      <c r="C109" t="s">
        <v>680</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681</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48</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49</v>
      </c>
      <c r="B118" s="27" t="s">
        <v>224</v>
      </c>
      <c r="C118" t="s">
        <v>17</v>
      </c>
    </row>
    <row r="119" spans="1:3" x14ac:dyDescent="0.25">
      <c r="A119" s="6" t="s">
        <v>47</v>
      </c>
      <c r="B119" s="27">
        <v>1.5</v>
      </c>
      <c r="C119" t="s">
        <v>679</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680</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681</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50</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51</v>
      </c>
      <c r="B132" s="27" t="s">
        <v>224</v>
      </c>
      <c r="C132" t="s">
        <v>17</v>
      </c>
    </row>
    <row r="133" spans="1:3" x14ac:dyDescent="0.25">
      <c r="A133" s="6" t="s">
        <v>47</v>
      </c>
      <c r="B133" s="27">
        <v>93</v>
      </c>
      <c r="C133" t="s">
        <v>679</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680</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681</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52</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52</v>
      </c>
      <c r="B146" s="27" t="s">
        <v>154</v>
      </c>
      <c r="C146" t="s">
        <v>17</v>
      </c>
    </row>
    <row r="147" spans="1:3" x14ac:dyDescent="0.25">
      <c r="A147" s="6" t="s">
        <v>47</v>
      </c>
      <c r="B147" s="27"/>
      <c r="C147" t="s">
        <v>679</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680</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681</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50</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51</v>
      </c>
      <c r="B160" s="64" t="s">
        <v>152</v>
      </c>
      <c r="C160" s="62" t="s">
        <v>17</v>
      </c>
    </row>
    <row r="161" spans="1:3" x14ac:dyDescent="0.25">
      <c r="A161" s="63" t="s">
        <v>47</v>
      </c>
      <c r="B161" s="64"/>
      <c r="C161" s="62" t="s">
        <v>679</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680</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681</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566</v>
      </c>
      <c r="C177" t="str">
        <f>CONCATENATE("&lt;GeneAnalysis gene=",CHAR(34),B177,CHAR(34)," interval=",CHAR(34),B178,CHAR(34),"&gt; ")</f>
        <v xml:space="preserve">&lt;GeneAnalysis gene="EIF3A" interval="NC_000010.11:g.119033670_119080884"&gt; </v>
      </c>
    </row>
    <row r="178" spans="1:3" x14ac:dyDescent="0.25">
      <c r="A178" s="6" t="s">
        <v>27</v>
      </c>
      <c r="B178" s="27" t="s">
        <v>567</v>
      </c>
    </row>
    <row r="179" spans="1:3" x14ac:dyDescent="0.25">
      <c r="A179" s="6" t="s">
        <v>28</v>
      </c>
      <c r="B179" s="27" t="s">
        <v>341</v>
      </c>
      <c r="C179" t="str">
        <f>CONCATENATE("# What are some common mutations of ",B177,"?")</f>
        <v># What are some common mutations of EIF3A?</v>
      </c>
    </row>
    <row r="180" spans="1:3" x14ac:dyDescent="0.25">
      <c r="A180" s="6" t="s">
        <v>554</v>
      </c>
      <c r="B180" s="27" t="s">
        <v>25</v>
      </c>
      <c r="C180" t="s">
        <v>17</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29</v>
      </c>
      <c r="B184" s="1" t="s">
        <v>568</v>
      </c>
      <c r="C184" t="str">
        <f>CONCATENATE("  &lt;Variant hgvs=",CHAR(34),B184,CHAR(34)," name=",CHAR(34),B185,CHAR(34),"&gt; ")</f>
        <v xml:space="preserve">  &lt;Variant hgvs="NC_000010.11:g.119059941A&gt;G" name="A119059941G"&gt; </v>
      </c>
    </row>
    <row r="185" spans="1:3" x14ac:dyDescent="0.25">
      <c r="A185" s="5" t="s">
        <v>30</v>
      </c>
      <c r="B185" s="1" t="s">
        <v>569</v>
      </c>
    </row>
    <row r="186" spans="1:3" x14ac:dyDescent="0.25">
      <c r="A186" s="5" t="s">
        <v>31</v>
      </c>
      <c r="B186" t="s">
        <v>66</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32</v>
      </c>
      <c r="B187" s="27" t="s">
        <v>38</v>
      </c>
      <c r="C187" t="s">
        <v>17</v>
      </c>
    </row>
    <row r="188" spans="1:3" x14ac:dyDescent="0.25">
      <c r="A188" s="5" t="s">
        <v>40</v>
      </c>
      <c r="B188" s="30" t="s">
        <v>570</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39</v>
      </c>
      <c r="B191" s="1" t="s">
        <v>571</v>
      </c>
      <c r="C191" t="str">
        <f>CONCATENATE("  &lt;Genotype hgvs=",CHAR(34),B191,B192,";",B193,CHAR(34)," name=",CHAR(34),B185,CHAR(34),"&gt; ")</f>
        <v xml:space="preserve">  &lt;Genotype hgvs="NC_000010.11:g.[119059941A&gt;G];[119059941=]" name="A119059941G"&gt; </v>
      </c>
    </row>
    <row r="192" spans="1:3" x14ac:dyDescent="0.25">
      <c r="A192" s="5" t="s">
        <v>40</v>
      </c>
      <c r="B192" s="27" t="s">
        <v>572</v>
      </c>
    </row>
    <row r="193" spans="1:3" x14ac:dyDescent="0.25">
      <c r="A193" s="5" t="s">
        <v>31</v>
      </c>
      <c r="B193" s="27" t="s">
        <v>573</v>
      </c>
      <c r="C193" t="s">
        <v>679</v>
      </c>
    </row>
    <row r="194" spans="1:3" x14ac:dyDescent="0.25">
      <c r="A194" s="5" t="s">
        <v>45</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17</v>
      </c>
    </row>
    <row r="195" spans="1:3" x14ac:dyDescent="0.25">
      <c r="A195" s="6" t="s">
        <v>46</v>
      </c>
      <c r="B195" s="27" t="s">
        <v>223</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47</v>
      </c>
      <c r="B196" s="27">
        <v>43.6</v>
      </c>
    </row>
    <row r="197" spans="1:3" x14ac:dyDescent="0.25">
      <c r="A197" s="5"/>
      <c r="B197" s="27"/>
      <c r="C197" t="s">
        <v>680</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681</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48</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49</v>
      </c>
      <c r="B206" s="27" t="s">
        <v>198</v>
      </c>
      <c r="C206" t="s">
        <v>17</v>
      </c>
    </row>
    <row r="207" spans="1:3" x14ac:dyDescent="0.25">
      <c r="A207" s="6" t="s">
        <v>47</v>
      </c>
      <c r="B207" s="27">
        <v>21.2</v>
      </c>
      <c r="C207" t="s">
        <v>679</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680</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681</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50</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51</v>
      </c>
      <c r="B220" s="27" t="s">
        <v>224</v>
      </c>
      <c r="C220" t="s">
        <v>17</v>
      </c>
    </row>
    <row r="221" spans="1:3" x14ac:dyDescent="0.25">
      <c r="A221" s="6" t="s">
        <v>47</v>
      </c>
      <c r="B221" s="27">
        <v>35.299999999999997</v>
      </c>
      <c r="C221" t="s">
        <v>679</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680</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681</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52</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52</v>
      </c>
      <c r="B234" s="27" t="s">
        <v>154</v>
      </c>
      <c r="C234" t="s">
        <v>17</v>
      </c>
    </row>
    <row r="235" spans="1:3" x14ac:dyDescent="0.25">
      <c r="A235" s="6" t="s">
        <v>47</v>
      </c>
      <c r="B235" s="27"/>
      <c r="C235" t="s">
        <v>679</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680</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681</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50</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51</v>
      </c>
      <c r="B248" s="64" t="s">
        <v>152</v>
      </c>
      <c r="C248" s="62" t="s">
        <v>17</v>
      </c>
    </row>
    <row r="249" spans="1:3" x14ac:dyDescent="0.25">
      <c r="A249" s="63" t="s">
        <v>47</v>
      </c>
      <c r="B249" s="64"/>
      <c r="C249" s="62" t="s">
        <v>679</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680</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681</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474</v>
      </c>
      <c r="C265" t="str">
        <f>CONCATENATE("&lt;GeneAnalysis gene=",CHAR(34),B265,CHAR(34)," interval=",CHAR(34),B266,CHAR(34),"&gt; ")</f>
        <v xml:space="preserve">&lt;GeneAnalysis gene="IL1A" interval="NC_000002.12:g.112773915_112785398"&gt; </v>
      </c>
      <c r="O265" s="67"/>
    </row>
    <row r="266" spans="1:15" x14ac:dyDescent="0.25">
      <c r="A266" s="6" t="s">
        <v>27</v>
      </c>
      <c r="B266" s="27" t="s">
        <v>574</v>
      </c>
    </row>
    <row r="267" spans="1:15" x14ac:dyDescent="0.25">
      <c r="A267" s="6" t="s">
        <v>28</v>
      </c>
      <c r="B267" s="27" t="s">
        <v>341</v>
      </c>
      <c r="C267" t="str">
        <f>CONCATENATE("# What are some common mutations of ",B265,"?")</f>
        <v># What are some common mutations of IL1A?</v>
      </c>
    </row>
    <row r="268" spans="1:15" x14ac:dyDescent="0.25">
      <c r="A268" s="6" t="s">
        <v>554</v>
      </c>
      <c r="B268" s="27" t="s">
        <v>25</v>
      </c>
      <c r="C268" t="s">
        <v>17</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29</v>
      </c>
      <c r="B272" s="1" t="s">
        <v>476</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30</v>
      </c>
      <c r="B273" s="1" t="s">
        <v>575</v>
      </c>
      <c r="J273" s="33"/>
      <c r="K273" s="33"/>
      <c r="L273" s="33"/>
      <c r="M273" s="33"/>
      <c r="N273" s="33"/>
    </row>
    <row r="274" spans="1:14" x14ac:dyDescent="0.25">
      <c r="A274" s="5" t="s">
        <v>31</v>
      </c>
      <c r="B274" t="s">
        <v>38</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32</v>
      </c>
      <c r="B275" s="27" t="s">
        <v>37</v>
      </c>
      <c r="C275" t="s">
        <v>17</v>
      </c>
    </row>
    <row r="276" spans="1:14" x14ac:dyDescent="0.25">
      <c r="A276" s="5" t="s">
        <v>40</v>
      </c>
      <c r="B276" s="30" t="s">
        <v>576</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39</v>
      </c>
      <c r="B279" s="1" t="s">
        <v>128</v>
      </c>
      <c r="C279" t="str">
        <f>CONCATENATE("  &lt;Genotype hgvs=",CHAR(34),B279,B280,";",B281,CHAR(34)," name=",CHAR(34),B273,CHAR(34),"&gt; ")</f>
        <v xml:space="preserve">  &lt;Genotype hgvs="NC_000002.12:g.[112777818G&gt;T];[112777818=]" name="G112777818T"&gt; </v>
      </c>
    </row>
    <row r="280" spans="1:14" x14ac:dyDescent="0.25">
      <c r="A280" s="5" t="s">
        <v>40</v>
      </c>
      <c r="B280" s="27" t="s">
        <v>577</v>
      </c>
    </row>
    <row r="281" spans="1:14" x14ac:dyDescent="0.25">
      <c r="A281" s="5" t="s">
        <v>31</v>
      </c>
      <c r="B281" s="27" t="s">
        <v>578</v>
      </c>
      <c r="C281" t="s">
        <v>679</v>
      </c>
    </row>
    <row r="282" spans="1:14" x14ac:dyDescent="0.25">
      <c r="A282" s="5" t="s">
        <v>45</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17</v>
      </c>
    </row>
    <row r="283" spans="1:14" x14ac:dyDescent="0.25">
      <c r="A283" s="6" t="s">
        <v>46</v>
      </c>
      <c r="B283" s="27" t="s">
        <v>223</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47</v>
      </c>
      <c r="B284" s="27">
        <v>47.1</v>
      </c>
    </row>
    <row r="285" spans="1:14" x14ac:dyDescent="0.25">
      <c r="A285" s="5"/>
      <c r="B285" s="27"/>
      <c r="C285" t="s">
        <v>680</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681</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48</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49</v>
      </c>
      <c r="B294" s="27" t="s">
        <v>198</v>
      </c>
      <c r="C294" t="s">
        <v>17</v>
      </c>
    </row>
    <row r="295" spans="1:3" x14ac:dyDescent="0.25">
      <c r="A295" s="6" t="s">
        <v>47</v>
      </c>
      <c r="B295" s="27">
        <v>26.2</v>
      </c>
      <c r="C295" t="s">
        <v>679</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680</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681</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50</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51</v>
      </c>
      <c r="B308" s="27" t="s">
        <v>224</v>
      </c>
      <c r="C308" t="s">
        <v>17</v>
      </c>
    </row>
    <row r="309" spans="1:3" x14ac:dyDescent="0.25">
      <c r="A309" s="6" t="s">
        <v>47</v>
      </c>
      <c r="B309" s="27">
        <v>26.7</v>
      </c>
      <c r="C309" t="s">
        <v>679</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680</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681</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52</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52</v>
      </c>
      <c r="B322" s="27" t="s">
        <v>154</v>
      </c>
      <c r="C322" t="s">
        <v>17</v>
      </c>
    </row>
    <row r="323" spans="1:3" x14ac:dyDescent="0.25">
      <c r="A323" s="6" t="s">
        <v>47</v>
      </c>
      <c r="B323" s="27"/>
      <c r="C323" t="s">
        <v>679</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680</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681</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50</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51</v>
      </c>
      <c r="B336" s="64" t="s">
        <v>152</v>
      </c>
      <c r="C336" s="62" t="s">
        <v>17</v>
      </c>
    </row>
    <row r="337" spans="1:14" x14ac:dyDescent="0.25">
      <c r="A337" s="63" t="s">
        <v>47</v>
      </c>
      <c r="B337" s="64"/>
      <c r="C337" s="62" t="s">
        <v>679</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680</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681</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478</v>
      </c>
      <c r="C353" t="str">
        <f>CONCATENATE("&lt;GeneAnalysis gene=",CHAR(34),B353,CHAR(34)," interval=",CHAR(34),B354,CHAR(34),"&gt; ")</f>
        <v xml:space="preserve">&lt;GeneAnalysis gene="KRT18P33" interval="NC_000002.12:g.65666469_65667794"&gt; </v>
      </c>
      <c r="O353" s="59"/>
    </row>
    <row r="354" spans="1:15" x14ac:dyDescent="0.25">
      <c r="A354" s="6" t="s">
        <v>27</v>
      </c>
      <c r="B354" s="27" t="s">
        <v>579</v>
      </c>
    </row>
    <row r="355" spans="1:15" x14ac:dyDescent="0.25">
      <c r="A355" s="6" t="s">
        <v>28</v>
      </c>
      <c r="B355" s="27" t="s">
        <v>341</v>
      </c>
      <c r="C355" t="str">
        <f>CONCATENATE("# What are some common mutations of ",B353,"?")</f>
        <v># What are some common mutations of KRT18P33?</v>
      </c>
    </row>
    <row r="356" spans="1:15" x14ac:dyDescent="0.25">
      <c r="A356" s="6" t="s">
        <v>554</v>
      </c>
      <c r="B356" s="27" t="s">
        <v>580</v>
      </c>
      <c r="C356" t="s">
        <v>17</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29</v>
      </c>
      <c r="B360" s="1" t="s">
        <v>411</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30</v>
      </c>
      <c r="B361" s="1" t="s">
        <v>501</v>
      </c>
      <c r="J361" s="33"/>
      <c r="K361" s="33"/>
      <c r="L361" s="33"/>
      <c r="M361" s="33"/>
      <c r="N361" s="33"/>
    </row>
    <row r="362" spans="1:15" x14ac:dyDescent="0.25">
      <c r="A362" s="5" t="s">
        <v>31</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32</v>
      </c>
      <c r="B363" s="27" t="s">
        <v>37</v>
      </c>
      <c r="C363" t="s">
        <v>17</v>
      </c>
    </row>
    <row r="364" spans="1:15" x14ac:dyDescent="0.25">
      <c r="A364" s="5" t="s">
        <v>40</v>
      </c>
      <c r="B364" s="30" t="s">
        <v>581</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39</v>
      </c>
      <c r="B367" s="1" t="s">
        <v>128</v>
      </c>
      <c r="C367" t="str">
        <f>CONCATENATE("  &lt;Genotype hgvs=",CHAR(34),B367,B368,";",B369,CHAR(34)," name=",CHAR(34),B361,CHAR(34),"&gt; ")</f>
        <v xml:space="preserve">  &lt;Genotype hgvs="NC_000002.12:g.[231342446C&gt;T];[231342446=]" name="C231342446T"&gt; </v>
      </c>
    </row>
    <row r="368" spans="1:15" x14ac:dyDescent="0.25">
      <c r="A368" s="5" t="s">
        <v>40</v>
      </c>
      <c r="B368" s="27" t="s">
        <v>502</v>
      </c>
    </row>
    <row r="369" spans="1:3" x14ac:dyDescent="0.25">
      <c r="A369" s="5" t="s">
        <v>31</v>
      </c>
      <c r="B369" s="27" t="s">
        <v>503</v>
      </c>
      <c r="C369" t="s">
        <v>679</v>
      </c>
    </row>
    <row r="370" spans="1:3" x14ac:dyDescent="0.25">
      <c r="A370" s="5" t="s">
        <v>45</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17</v>
      </c>
    </row>
    <row r="371" spans="1:3" x14ac:dyDescent="0.25">
      <c r="A371" s="6" t="s">
        <v>46</v>
      </c>
      <c r="B371" s="27" t="s">
        <v>224</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47</v>
      </c>
      <c r="B372" s="27">
        <v>43.6</v>
      </c>
    </row>
    <row r="373" spans="1:3" x14ac:dyDescent="0.25">
      <c r="A373" s="5"/>
      <c r="B373" s="27"/>
      <c r="C373" t="s">
        <v>680</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681</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48</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49</v>
      </c>
      <c r="B382" s="27" t="s">
        <v>198</v>
      </c>
      <c r="C382" t="s">
        <v>17</v>
      </c>
    </row>
    <row r="383" spans="1:3" x14ac:dyDescent="0.25">
      <c r="A383" s="6" t="s">
        <v>47</v>
      </c>
      <c r="B383" s="27">
        <v>21.2</v>
      </c>
      <c r="C383" t="s">
        <v>679</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680</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681</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50</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51</v>
      </c>
      <c r="B396" s="27" t="s">
        <v>224</v>
      </c>
      <c r="C396" t="s">
        <v>17</v>
      </c>
    </row>
    <row r="397" spans="1:3" x14ac:dyDescent="0.25">
      <c r="A397" s="6" t="s">
        <v>47</v>
      </c>
      <c r="B397" s="27">
        <v>35.299999999999997</v>
      </c>
      <c r="C397" t="s">
        <v>679</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680</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681</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52</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52</v>
      </c>
      <c r="B410" s="27" t="s">
        <v>154</v>
      </c>
      <c r="C410" t="s">
        <v>17</v>
      </c>
    </row>
    <row r="411" spans="1:3" x14ac:dyDescent="0.25">
      <c r="A411" s="6" t="s">
        <v>47</v>
      </c>
      <c r="B411" s="27"/>
      <c r="C411" t="s">
        <v>679</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680</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681</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50</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51</v>
      </c>
      <c r="B424" s="64" t="s">
        <v>152</v>
      </c>
      <c r="C424" s="62" t="s">
        <v>17</v>
      </c>
    </row>
    <row r="425" spans="1:3" x14ac:dyDescent="0.25">
      <c r="A425" s="63" t="s">
        <v>47</v>
      </c>
      <c r="B425" s="64"/>
      <c r="C425" s="62" t="s">
        <v>679</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680</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681</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480</v>
      </c>
      <c r="C441" t="str">
        <f>CONCATENATE("&lt;GeneAnalysis gene=",CHAR(34),B441,CHAR(34)," interval=",CHAR(34),B442,CHAR(34),"&gt; ")</f>
        <v xml:space="preserve">&lt;GeneAnalysis gene="MAOB" interval="NC_000023.11:g.43766610_43882475"&gt; </v>
      </c>
    </row>
    <row r="442" spans="1:14" x14ac:dyDescent="0.25">
      <c r="A442" s="6" t="s">
        <v>27</v>
      </c>
      <c r="B442" s="27" t="s">
        <v>582</v>
      </c>
      <c r="H442" s="50"/>
      <c r="I442" s="50"/>
    </row>
    <row r="443" spans="1:14" x14ac:dyDescent="0.25">
      <c r="A443" s="6" t="s">
        <v>28</v>
      </c>
      <c r="B443" s="27" t="s">
        <v>341</v>
      </c>
      <c r="C443" t="str">
        <f>CONCATENATE("# What are some common mutations of ",B441,"?")</f>
        <v># What are some common mutations of MAOB?</v>
      </c>
    </row>
    <row r="444" spans="1:14" x14ac:dyDescent="0.25">
      <c r="A444" s="6" t="s">
        <v>554</v>
      </c>
      <c r="B444" s="27" t="s">
        <v>25</v>
      </c>
      <c r="C444" t="s">
        <v>17</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29</v>
      </c>
      <c r="B448" s="1" t="s">
        <v>482</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30</v>
      </c>
      <c r="B449" s="1" t="s">
        <v>583</v>
      </c>
      <c r="J449" s="33"/>
      <c r="K449" s="33"/>
      <c r="L449" s="33"/>
      <c r="M449" s="33"/>
      <c r="N449" s="33"/>
    </row>
    <row r="450" spans="1:14" x14ac:dyDescent="0.25">
      <c r="A450" s="5" t="s">
        <v>31</v>
      </c>
      <c r="B450" t="s">
        <v>66</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32</v>
      </c>
      <c r="B451" s="27" t="s">
        <v>66</v>
      </c>
      <c r="C451" t="s">
        <v>17</v>
      </c>
    </row>
    <row r="452" spans="1:14" x14ac:dyDescent="0.25">
      <c r="A452" s="5" t="s">
        <v>40</v>
      </c>
      <c r="B452" s="30" t="s">
        <v>584</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39</v>
      </c>
      <c r="B455" s="1" t="s">
        <v>585</v>
      </c>
      <c r="C455" t="str">
        <f>CONCATENATE("  &lt;Genotype hgvs=",CHAR(34),B455,B456,";",B457,CHAR(34)," name=",CHAR(34),B449,CHAR(34),"&gt; ")</f>
        <v xml:space="preserve">  &lt;Genotype hgvs="NC_000023.11:g.[43768752T&gt;A];[43768752=]" name="T43768752A"&gt; </v>
      </c>
    </row>
    <row r="456" spans="1:14" x14ac:dyDescent="0.25">
      <c r="A456" s="5" t="s">
        <v>40</v>
      </c>
      <c r="B456" s="27" t="s">
        <v>586</v>
      </c>
    </row>
    <row r="457" spans="1:14" x14ac:dyDescent="0.25">
      <c r="A457" s="5" t="s">
        <v>31</v>
      </c>
      <c r="B457" s="27" t="s">
        <v>587</v>
      </c>
      <c r="C457" t="s">
        <v>679</v>
      </c>
    </row>
    <row r="458" spans="1:14" x14ac:dyDescent="0.25">
      <c r="A458" s="5" t="s">
        <v>45</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17</v>
      </c>
    </row>
    <row r="459" spans="1:14" x14ac:dyDescent="0.25">
      <c r="A459" s="6" t="s">
        <v>46</v>
      </c>
      <c r="B459" s="27" t="s">
        <v>224</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47</v>
      </c>
      <c r="B460" s="27">
        <v>49.4</v>
      </c>
    </row>
    <row r="461" spans="1:14" x14ac:dyDescent="0.25">
      <c r="A461" s="5"/>
      <c r="B461" s="27"/>
      <c r="C461" t="s">
        <v>680</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681</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48</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49</v>
      </c>
      <c r="B470" s="27" t="s">
        <v>198</v>
      </c>
      <c r="C470" t="s">
        <v>17</v>
      </c>
    </row>
    <row r="471" spans="1:3" x14ac:dyDescent="0.25">
      <c r="A471" s="6" t="s">
        <v>47</v>
      </c>
      <c r="B471" s="27">
        <v>16</v>
      </c>
      <c r="C471" t="s">
        <v>679</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680</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681</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50</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51</v>
      </c>
      <c r="B484" s="27" t="s">
        <v>224</v>
      </c>
      <c r="C484" t="s">
        <v>17</v>
      </c>
    </row>
    <row r="485" spans="1:3" x14ac:dyDescent="0.25">
      <c r="A485" s="6" t="s">
        <v>47</v>
      </c>
      <c r="B485" s="27">
        <v>34.6</v>
      </c>
      <c r="C485" t="s">
        <v>679</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680</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681</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52</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52</v>
      </c>
      <c r="B498" s="27" t="s">
        <v>154</v>
      </c>
      <c r="C498" t="s">
        <v>17</v>
      </c>
    </row>
    <row r="499" spans="1:3" x14ac:dyDescent="0.25">
      <c r="A499" s="6" t="s">
        <v>47</v>
      </c>
      <c r="B499" s="27"/>
      <c r="C499" t="s">
        <v>679</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680</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681</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50</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51</v>
      </c>
      <c r="B512" s="64" t="s">
        <v>152</v>
      </c>
      <c r="C512" s="62" t="s">
        <v>17</v>
      </c>
    </row>
    <row r="513" spans="1:14" x14ac:dyDescent="0.25">
      <c r="A513" s="63" t="s">
        <v>47</v>
      </c>
      <c r="B513" s="64"/>
      <c r="C513" s="62" t="s">
        <v>679</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680</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681</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440</v>
      </c>
      <c r="C529" t="str">
        <f>CONCATENATE("&lt;GeneAnalysis gene=",CHAR(34),B529,CHAR(34)," interval=",CHAR(34),B530,CHAR(34),"&gt; ")</f>
        <v xml:space="preserve">&lt;GeneAnalysis gene="PEX16" interval="NC_000011.10:g.45909669_45918123"&gt; </v>
      </c>
    </row>
    <row r="530" spans="1:14" x14ac:dyDescent="0.25">
      <c r="A530" s="6" t="s">
        <v>27</v>
      </c>
      <c r="B530" s="27" t="s">
        <v>588</v>
      </c>
      <c r="H530" s="8"/>
      <c r="I530" s="59"/>
    </row>
    <row r="531" spans="1:14" x14ac:dyDescent="0.25">
      <c r="A531" s="6" t="s">
        <v>28</v>
      </c>
      <c r="B531" s="27" t="s">
        <v>341</v>
      </c>
      <c r="C531" t="str">
        <f>CONCATENATE("# What are some common mutations of ",B529,"?")</f>
        <v># What are some common mutations of PEX16?</v>
      </c>
    </row>
    <row r="532" spans="1:14" x14ac:dyDescent="0.25">
      <c r="A532" s="6" t="s">
        <v>554</v>
      </c>
      <c r="B532" s="27" t="s">
        <v>25</v>
      </c>
      <c r="C532" t="s">
        <v>17</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29</v>
      </c>
      <c r="B536" s="1" t="s">
        <v>589</v>
      </c>
      <c r="C536" t="str">
        <f>CONCATENATE("  &lt;Variant hgvs=",CHAR(34),B536,CHAR(34)," name=",CHAR(34),B537,CHAR(34),"&gt; ")</f>
        <v xml:space="preserve">  &lt;Variant hgvs="NC_000011.10:g.45914484G&gt;A" name="C542-16T"&gt; </v>
      </c>
      <c r="J536" s="33"/>
      <c r="K536" s="33"/>
      <c r="L536" s="33"/>
      <c r="M536" s="33"/>
      <c r="N536" s="33"/>
    </row>
    <row r="537" spans="1:14" x14ac:dyDescent="0.25">
      <c r="A537" s="5" t="s">
        <v>30</v>
      </c>
      <c r="B537" s="1" t="s">
        <v>590</v>
      </c>
      <c r="J537" s="33"/>
      <c r="K537" s="33"/>
      <c r="L537" s="33"/>
      <c r="M537" s="33"/>
      <c r="N537" s="33"/>
    </row>
    <row r="538" spans="1:14" x14ac:dyDescent="0.25">
      <c r="A538" s="5" t="s">
        <v>31</v>
      </c>
      <c r="B538" t="s">
        <v>214</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32</v>
      </c>
      <c r="B539" s="27" t="s">
        <v>37</v>
      </c>
      <c r="C539" t="s">
        <v>17</v>
      </c>
    </row>
    <row r="540" spans="1:14" x14ac:dyDescent="0.25">
      <c r="A540" s="5" t="s">
        <v>40</v>
      </c>
      <c r="B540" s="30" t="s">
        <v>591</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39</v>
      </c>
      <c r="B543" s="1" t="s">
        <v>592</v>
      </c>
      <c r="C543" t="str">
        <f>CONCATENATE("  &lt;Genotype hgvs=",CHAR(34),B543,B544,";",B545,CHAR(34)," name=",CHAR(34),B537,CHAR(34),"&gt; ")</f>
        <v xml:space="preserve">  &lt;Genotype hgvs="NC_000011.10:g.[45914484G&gt;A];[45914484=]" name="C542-16T"&gt; </v>
      </c>
    </row>
    <row r="544" spans="1:14" x14ac:dyDescent="0.25">
      <c r="A544" s="5" t="s">
        <v>40</v>
      </c>
      <c r="B544" s="27" t="s">
        <v>593</v>
      </c>
    </row>
    <row r="545" spans="1:3" x14ac:dyDescent="0.25">
      <c r="A545" s="5" t="s">
        <v>31</v>
      </c>
      <c r="B545" s="27" t="s">
        <v>594</v>
      </c>
      <c r="C545" t="s">
        <v>679</v>
      </c>
    </row>
    <row r="546" spans="1:3" x14ac:dyDescent="0.25">
      <c r="A546" s="5" t="s">
        <v>45</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17</v>
      </c>
    </row>
    <row r="547" spans="1:3" x14ac:dyDescent="0.25">
      <c r="A547" s="6" t="s">
        <v>46</v>
      </c>
      <c r="B547" s="27" t="s">
        <v>223</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47</v>
      </c>
      <c r="B548" s="27">
        <v>30.8</v>
      </c>
    </row>
    <row r="549" spans="1:3" x14ac:dyDescent="0.25">
      <c r="A549" s="5"/>
      <c r="B549" s="27"/>
      <c r="C549" t="s">
        <v>680</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681</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48</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49</v>
      </c>
      <c r="B558" s="64" t="s">
        <v>198</v>
      </c>
      <c r="C558" t="s">
        <v>17</v>
      </c>
    </row>
    <row r="559" spans="1:3" x14ac:dyDescent="0.25">
      <c r="A559" s="6" t="s">
        <v>47</v>
      </c>
      <c r="B559" s="27">
        <v>11.4</v>
      </c>
      <c r="C559" t="s">
        <v>679</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680</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681</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50</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51</v>
      </c>
      <c r="B572" s="27" t="s">
        <v>152</v>
      </c>
      <c r="C572" t="s">
        <v>17</v>
      </c>
    </row>
    <row r="573" spans="1:3" x14ac:dyDescent="0.25">
      <c r="A573" s="6" t="s">
        <v>47</v>
      </c>
      <c r="B573" s="27">
        <v>57.8</v>
      </c>
      <c r="C573" t="s">
        <v>679</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680</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681</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52</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52</v>
      </c>
      <c r="B586" s="27" t="s">
        <v>154</v>
      </c>
      <c r="C586" t="s">
        <v>17</v>
      </c>
    </row>
    <row r="587" spans="1:3" x14ac:dyDescent="0.25">
      <c r="A587" s="6" t="s">
        <v>47</v>
      </c>
      <c r="B587" s="27"/>
      <c r="C587" t="s">
        <v>679</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680</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681</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50</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51</v>
      </c>
      <c r="B600" s="64" t="s">
        <v>152</v>
      </c>
      <c r="C600" s="62" t="s">
        <v>17</v>
      </c>
    </row>
    <row r="601" spans="1:3" x14ac:dyDescent="0.25">
      <c r="A601" s="63" t="s">
        <v>47</v>
      </c>
      <c r="B601" s="64"/>
      <c r="C601" s="62" t="s">
        <v>679</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680</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681</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420</v>
      </c>
      <c r="K614" s="61" t="s">
        <v>76</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89</v>
      </c>
      <c r="C617" t="str">
        <f>CONCATENATE("&lt;GeneAnalysis gene=",CHAR(34),B617,CHAR(34)," interval=",CHAR(34),B618,CHAR(34),"&gt; ")</f>
        <v xml:space="preserve">&lt;GeneAnalysis gene="PTDSS1" interval="NC_000008.11:g.96261886_96334552"&gt; </v>
      </c>
    </row>
    <row r="618" spans="1:14" x14ac:dyDescent="0.25">
      <c r="A618" s="6" t="s">
        <v>27</v>
      </c>
      <c r="B618" s="27" t="s">
        <v>595</v>
      </c>
    </row>
    <row r="619" spans="1:14" x14ac:dyDescent="0.25">
      <c r="A619" s="6" t="s">
        <v>28</v>
      </c>
      <c r="B619" s="27" t="s">
        <v>341</v>
      </c>
      <c r="C619" t="str">
        <f>CONCATENATE("# What are some common mutations of ",B617,"?")</f>
        <v># What are some common mutations of PTDSS1?</v>
      </c>
      <c r="G619" s="59"/>
      <c r="H619" s="59"/>
      <c r="I619" s="60"/>
    </row>
    <row r="620" spans="1:14" x14ac:dyDescent="0.25">
      <c r="A620" s="6" t="s">
        <v>554</v>
      </c>
      <c r="B620" s="27" t="s">
        <v>25</v>
      </c>
      <c r="C620" t="s">
        <v>17</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29</v>
      </c>
      <c r="B624" s="1" t="s">
        <v>419</v>
      </c>
      <c r="C624" t="str">
        <f>CONCATENATE("  &lt;Variant hgvs=",CHAR(34),B624,CHAR(34)," name=",CHAR(34),B625,CHAR(34),"&gt; ")</f>
        <v xml:space="preserve">  &lt;Variant hgvs="CM000670.2:g.96338727A&gt;G" name="A96338727G"&gt; </v>
      </c>
      <c r="J624" s="33"/>
      <c r="K624" s="33"/>
      <c r="L624" s="33"/>
      <c r="M624" s="33"/>
      <c r="N624" s="33"/>
    </row>
    <row r="625" spans="1:14" x14ac:dyDescent="0.25">
      <c r="A625" s="5" t="s">
        <v>30</v>
      </c>
      <c r="B625" s="1" t="s">
        <v>596</v>
      </c>
      <c r="J625" s="33"/>
      <c r="K625" s="33"/>
      <c r="L625" s="33"/>
      <c r="M625" s="33"/>
      <c r="N625" s="33"/>
    </row>
    <row r="626" spans="1:14" x14ac:dyDescent="0.25">
      <c r="A626" s="5" t="s">
        <v>31</v>
      </c>
      <c r="B626" t="s">
        <v>66</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32</v>
      </c>
      <c r="B627" s="27" t="s">
        <v>38</v>
      </c>
      <c r="C627" t="s">
        <v>17</v>
      </c>
    </row>
    <row r="628" spans="1:14" x14ac:dyDescent="0.25">
      <c r="A628" s="5" t="s">
        <v>40</v>
      </c>
      <c r="B628" s="30" t="s">
        <v>597</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39</v>
      </c>
      <c r="B631" s="1" t="s">
        <v>598</v>
      </c>
      <c r="C631" t="str">
        <f>CONCATENATE("  &lt;Genotype hgvs=",CHAR(34),B631,B632,";",B633,CHAR(34)," name=",CHAR(34),B625,CHAR(34),"&gt; ")</f>
        <v xml:space="preserve">  &lt;Genotype hgvs="CM000670.2:g.[96338727A&gt;G];[96338727=]" name="A96338727G"&gt; </v>
      </c>
    </row>
    <row r="632" spans="1:14" x14ac:dyDescent="0.25">
      <c r="A632" s="5" t="s">
        <v>40</v>
      </c>
      <c r="B632" s="27" t="s">
        <v>599</v>
      </c>
    </row>
    <row r="633" spans="1:14" x14ac:dyDescent="0.25">
      <c r="A633" s="5" t="s">
        <v>31</v>
      </c>
      <c r="B633" s="27" t="s">
        <v>600</v>
      </c>
      <c r="C633" t="s">
        <v>679</v>
      </c>
    </row>
    <row r="634" spans="1:14" x14ac:dyDescent="0.25">
      <c r="A634" s="5" t="s">
        <v>45</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17</v>
      </c>
    </row>
    <row r="635" spans="1:14" x14ac:dyDescent="0.25">
      <c r="A635" s="6" t="s">
        <v>46</v>
      </c>
      <c r="B635" s="27" t="s">
        <v>198</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47</v>
      </c>
      <c r="B636" s="27">
        <v>7</v>
      </c>
    </row>
    <row r="637" spans="1:14" x14ac:dyDescent="0.25">
      <c r="A637" s="5"/>
      <c r="B637" s="27"/>
      <c r="C637" t="s">
        <v>680</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681</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48</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49</v>
      </c>
      <c r="B646" s="27" t="s">
        <v>224</v>
      </c>
      <c r="C646" t="s">
        <v>17</v>
      </c>
    </row>
    <row r="647" spans="1:3" x14ac:dyDescent="0.25">
      <c r="A647" s="6" t="s">
        <v>47</v>
      </c>
      <c r="B647" s="27">
        <v>1.9</v>
      </c>
      <c r="C647" t="s">
        <v>679</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680</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681</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50</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51</v>
      </c>
      <c r="B660" s="27" t="s">
        <v>224</v>
      </c>
      <c r="C660" t="s">
        <v>17</v>
      </c>
    </row>
    <row r="661" spans="1:3" x14ac:dyDescent="0.25">
      <c r="A661" s="6" t="s">
        <v>47</v>
      </c>
      <c r="B661" s="27">
        <v>91.2</v>
      </c>
      <c r="C661" t="s">
        <v>679</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680</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681</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52</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52</v>
      </c>
      <c r="B674" s="27" t="s">
        <v>154</v>
      </c>
      <c r="C674" t="s">
        <v>17</v>
      </c>
    </row>
    <row r="675" spans="1:3" x14ac:dyDescent="0.25">
      <c r="A675" s="6" t="s">
        <v>47</v>
      </c>
      <c r="B675" s="27"/>
      <c r="C675" t="s">
        <v>679</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680</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681</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50</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51</v>
      </c>
      <c r="B688" s="64" t="s">
        <v>152</v>
      </c>
      <c r="C688" s="62" t="s">
        <v>17</v>
      </c>
    </row>
    <row r="689" spans="1:14" x14ac:dyDescent="0.25">
      <c r="A689" s="63" t="s">
        <v>47</v>
      </c>
      <c r="B689" s="64"/>
      <c r="C689" s="62" t="s">
        <v>679</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680</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681</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108</v>
      </c>
      <c r="C705" t="str">
        <f>CONCATENATE("&lt;GeneAnalysis gene=",CHAR(34),B705,CHAR(34)," interval=",CHAR(34),B706,CHAR(34),"&gt; ")</f>
        <v xml:space="preserve">&lt;GeneAnalysis gene="TOX3" interval="NC_000016.10:g.52436415_52547802"&gt; </v>
      </c>
    </row>
    <row r="706" spans="1:14" x14ac:dyDescent="0.25">
      <c r="A706" s="6" t="s">
        <v>27</v>
      </c>
      <c r="B706" s="27" t="s">
        <v>601</v>
      </c>
    </row>
    <row r="707" spans="1:14" x14ac:dyDescent="0.25">
      <c r="A707" s="6" t="s">
        <v>28</v>
      </c>
      <c r="B707" s="27" t="s">
        <v>341</v>
      </c>
      <c r="C707" t="str">
        <f>CONCATENATE("# What are some common mutations of ",B705,"?")</f>
        <v># What are some common mutations of TOX3?</v>
      </c>
      <c r="H707" s="59"/>
      <c r="I707" s="59"/>
      <c r="J707" s="49"/>
      <c r="K707" s="59"/>
      <c r="L707" s="61"/>
    </row>
    <row r="708" spans="1:14" x14ac:dyDescent="0.25">
      <c r="A708" s="6" t="s">
        <v>554</v>
      </c>
      <c r="B708" s="27" t="s">
        <v>25</v>
      </c>
      <c r="C708" t="s">
        <v>17</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29</v>
      </c>
      <c r="B712" s="1" t="s">
        <v>602</v>
      </c>
      <c r="C712" t="str">
        <f>CONCATENATE("  &lt;Variant hgvs=",CHAR(34),B712,CHAR(34)," name=",CHAR(34),B713,CHAR(34),"&gt; ")</f>
        <v xml:space="preserve">  &lt;Variant hgvs="NC_000016.10:g.52532950A&gt;G" name="T19853C"&gt; </v>
      </c>
      <c r="J712" s="33"/>
      <c r="K712" s="33"/>
      <c r="L712" s="33"/>
      <c r="M712" s="33"/>
      <c r="N712" s="33"/>
    </row>
    <row r="713" spans="1:14" x14ac:dyDescent="0.25">
      <c r="A713" s="5" t="s">
        <v>30</v>
      </c>
      <c r="B713" s="1" t="s">
        <v>603</v>
      </c>
      <c r="J713" s="33"/>
      <c r="K713" s="33"/>
      <c r="L713" s="33"/>
      <c r="M713" s="33"/>
      <c r="N713" s="33"/>
    </row>
    <row r="714" spans="1:14" x14ac:dyDescent="0.25">
      <c r="A714" s="5" t="s">
        <v>31</v>
      </c>
      <c r="B714" t="s">
        <v>37</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32</v>
      </c>
      <c r="B715" s="27" t="s">
        <v>214</v>
      </c>
      <c r="C715" t="s">
        <v>17</v>
      </c>
    </row>
    <row r="716" spans="1:14" x14ac:dyDescent="0.25">
      <c r="A716" s="5" t="s">
        <v>40</v>
      </c>
      <c r="B716" s="30" t="s">
        <v>604</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39</v>
      </c>
      <c r="B719" s="1" t="s">
        <v>605</v>
      </c>
      <c r="C719" t="str">
        <f>CONCATENATE("  &lt;Genotype hgvs=",CHAR(34),B719,B720,";",B721,CHAR(34)," name=",CHAR(34),B713,CHAR(34),"&gt; ")</f>
        <v xml:space="preserve">  &lt;Genotype hgvs="NC_000016.10:g.[52532950A&gt;G];[52532950=]" name="T19853C"&gt; </v>
      </c>
    </row>
    <row r="720" spans="1:14" x14ac:dyDescent="0.25">
      <c r="A720" s="5" t="s">
        <v>40</v>
      </c>
      <c r="B720" s="27" t="s">
        <v>606</v>
      </c>
    </row>
    <row r="721" spans="1:3" x14ac:dyDescent="0.25">
      <c r="A721" s="5" t="s">
        <v>31</v>
      </c>
      <c r="B721" s="27" t="s">
        <v>607</v>
      </c>
      <c r="C721" t="s">
        <v>679</v>
      </c>
    </row>
    <row r="722" spans="1:3" x14ac:dyDescent="0.25">
      <c r="A722" s="5" t="s">
        <v>45</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17</v>
      </c>
    </row>
    <row r="723" spans="1:3" x14ac:dyDescent="0.25">
      <c r="A723" s="6" t="s">
        <v>46</v>
      </c>
      <c r="B723" s="27" t="s">
        <v>223</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47</v>
      </c>
      <c r="B724" s="27">
        <v>43.6</v>
      </c>
    </row>
    <row r="725" spans="1:3" x14ac:dyDescent="0.25">
      <c r="A725" s="5"/>
      <c r="B725" s="27"/>
      <c r="C725" t="s">
        <v>680</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681</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48</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49</v>
      </c>
      <c r="B734" s="27" t="s">
        <v>198</v>
      </c>
      <c r="C734" t="s">
        <v>17</v>
      </c>
    </row>
    <row r="735" spans="1:3" x14ac:dyDescent="0.25">
      <c r="A735" s="6" t="s">
        <v>47</v>
      </c>
      <c r="B735" s="27">
        <v>21.2</v>
      </c>
      <c r="C735" t="s">
        <v>679</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680</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681</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50</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51</v>
      </c>
      <c r="B748" s="64" t="s">
        <v>152</v>
      </c>
      <c r="C748" t="s">
        <v>17</v>
      </c>
    </row>
    <row r="749" spans="1:3" x14ac:dyDescent="0.25">
      <c r="A749" s="6" t="s">
        <v>47</v>
      </c>
      <c r="B749" s="27">
        <v>35.299999999999997</v>
      </c>
      <c r="C749" t="s">
        <v>679</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680</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681</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52</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52</v>
      </c>
      <c r="B762" s="27" t="s">
        <v>154</v>
      </c>
      <c r="C762" t="s">
        <v>17</v>
      </c>
    </row>
    <row r="763" spans="1:3" x14ac:dyDescent="0.25">
      <c r="A763" s="6" t="s">
        <v>47</v>
      </c>
      <c r="B763" s="27"/>
      <c r="C763" t="s">
        <v>679</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680</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681</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50</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51</v>
      </c>
      <c r="B776" s="64" t="s">
        <v>152</v>
      </c>
      <c r="C776" s="62" t="s">
        <v>17</v>
      </c>
    </row>
    <row r="777" spans="1:3" x14ac:dyDescent="0.25">
      <c r="A777" s="63" t="s">
        <v>47</v>
      </c>
      <c r="B777" s="64"/>
      <c r="C777" s="62" t="s">
        <v>679</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680</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681</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428</v>
      </c>
      <c r="C793" t="str">
        <f>CONCATENATE("&lt;GeneAnalysis gene=",CHAR(34),B793,CHAR(34)," interval=",CHAR(34),B794,CHAR(34),"&gt; ")</f>
        <v xml:space="preserve">&lt;GeneAnalysis gene="TCF3" interval="NC_000019.10:g.1609284_1652546"&gt; </v>
      </c>
    </row>
    <row r="794" spans="1:14" x14ac:dyDescent="0.25">
      <c r="A794" s="6" t="s">
        <v>27</v>
      </c>
      <c r="B794" s="27" t="s">
        <v>608</v>
      </c>
    </row>
    <row r="795" spans="1:14" x14ac:dyDescent="0.25">
      <c r="A795" s="6" t="s">
        <v>28</v>
      </c>
      <c r="B795" s="27" t="s">
        <v>341</v>
      </c>
      <c r="C795" t="str">
        <f>CONCATENATE("# What are some common mutations of ",B793,"?")</f>
        <v># What are some common mutations of TCF3?</v>
      </c>
      <c r="H795" s="59"/>
      <c r="I795" s="59"/>
      <c r="J795" s="60"/>
      <c r="K795" s="50"/>
      <c r="L795" s="59"/>
    </row>
    <row r="796" spans="1:14" x14ac:dyDescent="0.25">
      <c r="A796" s="6" t="s">
        <v>554</v>
      </c>
      <c r="B796" s="27" t="s">
        <v>25</v>
      </c>
      <c r="C796" t="s">
        <v>17</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29</v>
      </c>
      <c r="B800" s="1" t="s">
        <v>430</v>
      </c>
      <c r="C800" t="str">
        <f>CONCATENATE("  &lt;Variant hgvs=",CHAR(34),B800,CHAR(34)," name=",CHAR(34),B801,CHAR(34),"&gt; ")</f>
        <v xml:space="preserve">  &lt;Variant hgvs="NC_000019.10:g.1650135A&gt;G" name="A1650135G"&gt; </v>
      </c>
      <c r="J800" s="33"/>
      <c r="K800" s="33"/>
      <c r="L800" s="33"/>
      <c r="M800" s="33"/>
      <c r="N800" s="33"/>
    </row>
    <row r="801" spans="1:14" x14ac:dyDescent="0.25">
      <c r="A801" s="5" t="s">
        <v>30</v>
      </c>
      <c r="B801" s="1" t="s">
        <v>609</v>
      </c>
      <c r="J801" s="33"/>
      <c r="K801" s="33"/>
      <c r="L801" s="33"/>
      <c r="M801" s="33"/>
      <c r="N801" s="33"/>
    </row>
    <row r="802" spans="1:14" x14ac:dyDescent="0.25">
      <c r="A802" s="5" t="s">
        <v>31</v>
      </c>
      <c r="B802" t="s">
        <v>66</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32</v>
      </c>
      <c r="B803" s="27" t="s">
        <v>38</v>
      </c>
      <c r="C803" t="s">
        <v>17</v>
      </c>
    </row>
    <row r="804" spans="1:14" x14ac:dyDescent="0.25">
      <c r="A804" s="5" t="s">
        <v>40</v>
      </c>
      <c r="B804" s="30" t="s">
        <v>610</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39</v>
      </c>
      <c r="B807" s="1" t="s">
        <v>611</v>
      </c>
      <c r="C807" t="str">
        <f>CONCATENATE("  &lt;Genotype hgvs=",CHAR(34),B807,B808,";",B809,CHAR(34)," name=",CHAR(34),B801,CHAR(34),"&gt; ")</f>
        <v xml:space="preserve">  &lt;Genotype hgvs="NC_000019.10:g.[1650135A&gt;G];[1650135=]" name="A1650135G"&gt; </v>
      </c>
    </row>
    <row r="808" spans="1:14" x14ac:dyDescent="0.25">
      <c r="A808" s="5" t="s">
        <v>40</v>
      </c>
      <c r="B808" s="27" t="s">
        <v>612</v>
      </c>
    </row>
    <row r="809" spans="1:14" x14ac:dyDescent="0.25">
      <c r="A809" s="5" t="s">
        <v>31</v>
      </c>
      <c r="B809" s="27" t="s">
        <v>613</v>
      </c>
      <c r="C809" t="s">
        <v>679</v>
      </c>
    </row>
    <row r="810" spans="1:14" x14ac:dyDescent="0.25">
      <c r="A810" s="5" t="s">
        <v>45</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17</v>
      </c>
    </row>
    <row r="811" spans="1:14" x14ac:dyDescent="0.25">
      <c r="A811" s="6" t="s">
        <v>46</v>
      </c>
      <c r="B811" s="27" t="s">
        <v>223</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47</v>
      </c>
      <c r="B812" s="27">
        <v>49</v>
      </c>
    </row>
    <row r="813" spans="1:14" x14ac:dyDescent="0.25">
      <c r="A813" s="5"/>
      <c r="B813" s="27"/>
      <c r="C813" t="s">
        <v>680</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681</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48</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49</v>
      </c>
      <c r="B822" s="27" t="s">
        <v>224</v>
      </c>
      <c r="C822" t="s">
        <v>17</v>
      </c>
    </row>
    <row r="823" spans="1:3" x14ac:dyDescent="0.25">
      <c r="A823" s="6" t="s">
        <v>47</v>
      </c>
      <c r="B823" s="27">
        <v>13.7</v>
      </c>
      <c r="C823" t="s">
        <v>679</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680</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681</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50</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51</v>
      </c>
      <c r="B836" s="27" t="s">
        <v>198</v>
      </c>
      <c r="C836" t="s">
        <v>17</v>
      </c>
    </row>
    <row r="837" spans="1:3" x14ac:dyDescent="0.25">
      <c r="A837" s="6" t="s">
        <v>47</v>
      </c>
      <c r="B837" s="27">
        <v>37.299999999999997</v>
      </c>
      <c r="C837" t="s">
        <v>679</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680</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681</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52</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52</v>
      </c>
      <c r="B850" s="27" t="s">
        <v>154</v>
      </c>
      <c r="C850" t="s">
        <v>17</v>
      </c>
    </row>
    <row r="851" spans="1:3" x14ac:dyDescent="0.25">
      <c r="A851" s="6" t="s">
        <v>47</v>
      </c>
      <c r="B851" s="27"/>
      <c r="C851" t="s">
        <v>679</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680</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681</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50</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51</v>
      </c>
      <c r="B864" s="64" t="s">
        <v>152</v>
      </c>
      <c r="C864" s="62" t="s">
        <v>17</v>
      </c>
    </row>
    <row r="865" spans="1:14" x14ac:dyDescent="0.25">
      <c r="A865" s="63" t="s">
        <v>47</v>
      </c>
      <c r="B865" s="64"/>
      <c r="C865" s="62" t="s">
        <v>679</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680</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681</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106</v>
      </c>
      <c r="C881" t="str">
        <f>CONCATENATE("&lt;GeneAnalysis gene=",CHAR(34),B881,CHAR(34)," interval=",CHAR(34),B882,CHAR(34),"&gt; ")</f>
        <v xml:space="preserve">&lt;GeneAnalysis gene="SLCO3A1" interval="NC_000015.10:g.91853708_92172435"&gt; </v>
      </c>
    </row>
    <row r="882" spans="1:14" x14ac:dyDescent="0.25">
      <c r="A882" s="6" t="s">
        <v>27</v>
      </c>
      <c r="B882" s="27" t="s">
        <v>614</v>
      </c>
    </row>
    <row r="883" spans="1:14" x14ac:dyDescent="0.25">
      <c r="A883" s="6" t="s">
        <v>28</v>
      </c>
      <c r="B883" s="27" t="s">
        <v>341</v>
      </c>
      <c r="C883" t="str">
        <f>CONCATENATE("# What are some common mutations of ",B881,"?")</f>
        <v># What are some common mutations of SLCO3A1?</v>
      </c>
    </row>
    <row r="884" spans="1:14" x14ac:dyDescent="0.25">
      <c r="A884" s="6" t="s">
        <v>554</v>
      </c>
      <c r="B884" s="27" t="s">
        <v>25</v>
      </c>
      <c r="C884" t="s">
        <v>17</v>
      </c>
      <c r="G884" s="69"/>
      <c r="H884" s="70"/>
      <c r="I884" s="66"/>
      <c r="J884" s="71"/>
      <c r="K884" s="72" t="s">
        <v>116</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29</v>
      </c>
      <c r="B888" s="1" t="s">
        <v>489</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30</v>
      </c>
      <c r="B889" s="1" t="s">
        <v>615</v>
      </c>
      <c r="J889" s="33"/>
      <c r="K889" s="33"/>
      <c r="L889" s="33"/>
      <c r="M889" s="33"/>
      <c r="N889" s="33"/>
    </row>
    <row r="890" spans="1:14" x14ac:dyDescent="0.25">
      <c r="A890" s="5" t="s">
        <v>31</v>
      </c>
      <c r="B890" t="s">
        <v>38</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32</v>
      </c>
      <c r="B891" s="27" t="s">
        <v>66</v>
      </c>
      <c r="C891" t="s">
        <v>17</v>
      </c>
    </row>
    <row r="892" spans="1:14" x14ac:dyDescent="0.25">
      <c r="A892" s="5" t="s">
        <v>40</v>
      </c>
      <c r="B892" s="30" t="s">
        <v>616</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39</v>
      </c>
      <c r="B895" s="1" t="s">
        <v>349</v>
      </c>
      <c r="C895" t="str">
        <f>CONCATENATE("  &lt;Genotype hgvs=",CHAR(34),B895,B896,";",B897,CHAR(34)," name=",CHAR(34),B889,CHAR(34),"&gt; ")</f>
        <v xml:space="preserve">  &lt;Genotype hgvs="NC_000015.10:g.[91945362G&gt;A];[91945362=]" name="G91945362A"&gt; </v>
      </c>
    </row>
    <row r="896" spans="1:14" x14ac:dyDescent="0.25">
      <c r="A896" s="5" t="s">
        <v>40</v>
      </c>
      <c r="B896" s="27" t="s">
        <v>617</v>
      </c>
    </row>
    <row r="897" spans="1:3" x14ac:dyDescent="0.25">
      <c r="A897" s="5" t="s">
        <v>31</v>
      </c>
      <c r="B897" s="27" t="s">
        <v>618</v>
      </c>
      <c r="C897" t="s">
        <v>679</v>
      </c>
    </row>
    <row r="898" spans="1:3" x14ac:dyDescent="0.25">
      <c r="A898" s="5" t="s">
        <v>45</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17</v>
      </c>
    </row>
    <row r="899" spans="1:3" x14ac:dyDescent="0.25">
      <c r="A899" s="6" t="s">
        <v>46</v>
      </c>
      <c r="B899" s="27" t="s">
        <v>223</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47</v>
      </c>
      <c r="B900" s="27">
        <v>4.8</v>
      </c>
    </row>
    <row r="901" spans="1:3" x14ac:dyDescent="0.25">
      <c r="A901" s="5"/>
      <c r="B901" s="27"/>
      <c r="C901" t="s">
        <v>680</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681</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48</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49</v>
      </c>
      <c r="B910" s="27" t="s">
        <v>198</v>
      </c>
      <c r="C910" t="s">
        <v>17</v>
      </c>
    </row>
    <row r="911" spans="1:3" x14ac:dyDescent="0.25">
      <c r="A911" s="6" t="s">
        <v>47</v>
      </c>
      <c r="B911" s="27">
        <v>1.2</v>
      </c>
      <c r="C911" t="s">
        <v>679</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680</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681</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50</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51</v>
      </c>
      <c r="B924" s="27" t="s">
        <v>224</v>
      </c>
      <c r="C924" t="s">
        <v>17</v>
      </c>
    </row>
    <row r="925" spans="1:3" x14ac:dyDescent="0.25">
      <c r="A925" s="6" t="s">
        <v>47</v>
      </c>
      <c r="B925" s="27">
        <v>94</v>
      </c>
      <c r="C925" t="s">
        <v>679</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680</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681</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52</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52</v>
      </c>
      <c r="B938" s="27" t="s">
        <v>154</v>
      </c>
      <c r="C938" t="s">
        <v>17</v>
      </c>
    </row>
    <row r="939" spans="1:3" x14ac:dyDescent="0.25">
      <c r="A939" s="6" t="s">
        <v>47</v>
      </c>
      <c r="B939" s="27"/>
      <c r="C939" t="s">
        <v>679</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680</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681</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50</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51</v>
      </c>
      <c r="B952" s="64" t="s">
        <v>152</v>
      </c>
      <c r="C952" s="62" t="s">
        <v>17</v>
      </c>
    </row>
    <row r="953" spans="1:3" x14ac:dyDescent="0.25">
      <c r="A953" s="63" t="s">
        <v>47</v>
      </c>
      <c r="B953" s="64"/>
      <c r="C953" s="62" t="s">
        <v>679</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680</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681</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104</v>
      </c>
      <c r="C980" t="str">
        <f>CONCATENATE("&lt;GeneAnalysis gene=",CHAR(34),B980,CHAR(34)," interval=",CHAR(34),B981,CHAR(34),"&gt; ")</f>
        <v xml:space="preserve">&lt;GeneAnalysis gene="FBLN5" interval="NC_000014.9:g.91869411_91947702"&gt; </v>
      </c>
    </row>
    <row r="981" spans="1:14" x14ac:dyDescent="0.25">
      <c r="A981" s="6" t="s">
        <v>27</v>
      </c>
      <c r="B981" s="27" t="s">
        <v>619</v>
      </c>
    </row>
    <row r="982" spans="1:14" x14ac:dyDescent="0.25">
      <c r="A982" s="6" t="s">
        <v>28</v>
      </c>
      <c r="B982" s="27" t="s">
        <v>339</v>
      </c>
      <c r="C982" t="str">
        <f>CONCATENATE("# What are some common mutations of ",B980,"?")</f>
        <v># What are some common mutations of FBLN5?</v>
      </c>
    </row>
    <row r="983" spans="1:14" x14ac:dyDescent="0.25">
      <c r="A983" s="6" t="s">
        <v>554</v>
      </c>
      <c r="B983" s="27" t="s">
        <v>25</v>
      </c>
      <c r="C983" t="s">
        <v>17</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29</v>
      </c>
      <c r="B987" s="1" t="s">
        <v>415</v>
      </c>
      <c r="C987" t="str">
        <f>CONCATENATE("  &lt;Variant hgvs=",CHAR(34),B987,CHAR(34)," name=",CHAR(34),B988,CHAR(34),"&gt; ")</f>
        <v xml:space="preserve">  &lt;Variant hgvs="CM000676.2:g.84743518A&gt;T" name="A84743518T"&gt; </v>
      </c>
    </row>
    <row r="988" spans="1:14" x14ac:dyDescent="0.25">
      <c r="A988" s="5" t="s">
        <v>30</v>
      </c>
      <c r="B988" s="30" t="s">
        <v>620</v>
      </c>
    </row>
    <row r="989" spans="1:14" x14ac:dyDescent="0.25">
      <c r="A989" s="5" t="s">
        <v>31</v>
      </c>
      <c r="B989" s="27" t="s">
        <v>66</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32</v>
      </c>
      <c r="B990" s="27" t="s">
        <v>37</v>
      </c>
      <c r="C990" t="s">
        <v>17</v>
      </c>
    </row>
    <row r="991" spans="1:14" x14ac:dyDescent="0.25">
      <c r="A991" s="5" t="s">
        <v>40</v>
      </c>
      <c r="B991" s="30" t="s">
        <v>621</v>
      </c>
      <c r="C991" t="str">
        <f>"  &lt;/Variant&gt;"</f>
        <v xml:space="preserve">  &lt;/Variant&gt;</v>
      </c>
    </row>
    <row r="992" spans="1:14" x14ac:dyDescent="0.25">
      <c r="B992" s="27"/>
      <c r="C992" t="str">
        <f>CONCATENATE("&lt;# ",B994," #&gt;")</f>
        <v>&lt;# C91917655A #&gt;</v>
      </c>
    </row>
    <row r="993" spans="1:3" x14ac:dyDescent="0.25">
      <c r="A993" s="6" t="s">
        <v>29</v>
      </c>
      <c r="B993" s="1" t="s">
        <v>417</v>
      </c>
      <c r="C993" t="str">
        <f>CONCATENATE("  &lt;Variant hgvs=",CHAR(34),B993,CHAR(34)," name=",CHAR(34),B994,CHAR(34),"&gt; ")</f>
        <v xml:space="preserve">  &lt;Variant hgvs="NC_000014.9:g.91917655C&gt;A" name="C91917655A"&gt; </v>
      </c>
    </row>
    <row r="994" spans="1:3" x14ac:dyDescent="0.25">
      <c r="A994" s="5" t="s">
        <v>30</v>
      </c>
      <c r="B994" s="30" t="s">
        <v>622</v>
      </c>
    </row>
    <row r="995" spans="1:3" x14ac:dyDescent="0.25">
      <c r="A995" s="5" t="s">
        <v>31</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32</v>
      </c>
      <c r="B996" s="27" t="s">
        <v>66</v>
      </c>
    </row>
    <row r="997" spans="1:3" x14ac:dyDescent="0.25">
      <c r="A997" s="6" t="s">
        <v>40</v>
      </c>
      <c r="B997" s="30" t="s">
        <v>623</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39</v>
      </c>
      <c r="B1000" s="40" t="s">
        <v>624</v>
      </c>
      <c r="C1000" t="str">
        <f>CONCATENATE("  &lt;Genotype hgvs=",CHAR(34),B1000,B1001,";",B1002,CHAR(34)," name=",CHAR(34),B988,CHAR(34),"&gt; ")</f>
        <v xml:space="preserve">  &lt;Genotype hgvs="CM000676.2:g.[84743518A&gt;T];[84743518=]" name="A84743518T"&gt; </v>
      </c>
    </row>
    <row r="1001" spans="1:3" x14ac:dyDescent="0.25">
      <c r="A1001" s="5" t="s">
        <v>40</v>
      </c>
      <c r="B1001" s="27" t="s">
        <v>625</v>
      </c>
    </row>
    <row r="1002" spans="1:3" x14ac:dyDescent="0.25">
      <c r="A1002" s="5" t="s">
        <v>31</v>
      </c>
      <c r="B1002" s="27" t="s">
        <v>626</v>
      </c>
      <c r="C1002" t="s">
        <v>679</v>
      </c>
    </row>
    <row r="1003" spans="1:3" x14ac:dyDescent="0.25">
      <c r="A1003" s="5" t="s">
        <v>45</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17</v>
      </c>
    </row>
    <row r="1004" spans="1:3" x14ac:dyDescent="0.25">
      <c r="A1004" s="6" t="s">
        <v>46</v>
      </c>
      <c r="B1004" s="27" t="s">
        <v>152</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47</v>
      </c>
      <c r="B1005" s="27">
        <v>3.7</v>
      </c>
    </row>
    <row r="1006" spans="1:3" x14ac:dyDescent="0.25">
      <c r="A1006" s="5"/>
      <c r="B1006" s="27"/>
      <c r="C1006" t="s">
        <v>680</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681</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48</v>
      </c>
      <c r="B1014" s="27" t="s">
        <v>352</v>
      </c>
      <c r="C1014" t="str">
        <f>CONCATENATE("  &lt;Genotype hgvs=",CHAR(34),B1000,B1001,";",B1001,CHAR(34)," name=",CHAR(34),B988,CHAR(34),"&gt; ")</f>
        <v xml:space="preserve">  &lt;Genotype hgvs="CM000676.2:g.[84743518A&gt;T];[84743518A&gt;T]" name="A84743518T"&gt; </v>
      </c>
    </row>
    <row r="1015" spans="1:3" x14ac:dyDescent="0.25">
      <c r="A1015" s="6" t="s">
        <v>49</v>
      </c>
      <c r="B1015" s="27" t="s">
        <v>152</v>
      </c>
      <c r="C1015" t="s">
        <v>17</v>
      </c>
    </row>
    <row r="1016" spans="1:3" x14ac:dyDescent="0.25">
      <c r="A1016" s="6" t="s">
        <v>47</v>
      </c>
      <c r="B1016" s="27">
        <v>1</v>
      </c>
      <c r="C1016" t="s">
        <v>679</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680</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681</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50</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51</v>
      </c>
      <c r="B1029" s="27" t="s">
        <v>198</v>
      </c>
      <c r="C1029" t="s">
        <v>17</v>
      </c>
    </row>
    <row r="1030" spans="1:3" x14ac:dyDescent="0.25">
      <c r="A1030" s="6" t="s">
        <v>47</v>
      </c>
      <c r="B1030" s="27">
        <v>95.3</v>
      </c>
      <c r="C1030" t="s">
        <v>679</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680</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681</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39</v>
      </c>
      <c r="B1043" s="1" t="s">
        <v>627</v>
      </c>
      <c r="C1043" t="str">
        <f>CONCATENATE("  &lt;Genotype hgvs=",CHAR(34),B1043,B1044,";",B1045,CHAR(34)," name=",CHAR(34),B994,CHAR(34),"&gt; ")</f>
        <v xml:space="preserve">  &lt;Genotype hgvs="NC_000014.9:g.[91917655C&gt;A];[91917655=]" name="C91917655A"&gt; </v>
      </c>
    </row>
    <row r="1044" spans="1:3" x14ac:dyDescent="0.25">
      <c r="A1044" s="5" t="s">
        <v>40</v>
      </c>
      <c r="B1044" s="27" t="s">
        <v>628</v>
      </c>
    </row>
    <row r="1045" spans="1:3" x14ac:dyDescent="0.25">
      <c r="A1045" s="5" t="s">
        <v>31</v>
      </c>
      <c r="B1045" s="27" t="s">
        <v>629</v>
      </c>
      <c r="C1045" t="s">
        <v>679</v>
      </c>
    </row>
    <row r="1046" spans="1:3" x14ac:dyDescent="0.25">
      <c r="A1046" s="5" t="s">
        <v>45</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17</v>
      </c>
    </row>
    <row r="1047" spans="1:3" x14ac:dyDescent="0.25">
      <c r="A1047" s="6" t="s">
        <v>46</v>
      </c>
      <c r="B1047" s="27" t="s">
        <v>223</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47</v>
      </c>
      <c r="B1048" s="27">
        <v>25.6</v>
      </c>
    </row>
    <row r="1049" spans="1:3" x14ac:dyDescent="0.25">
      <c r="A1049" s="5"/>
      <c r="B1049" s="27"/>
      <c r="C1049" t="s">
        <v>680</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681</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48</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49</v>
      </c>
      <c r="B1058" s="27" t="s">
        <v>224</v>
      </c>
      <c r="C1058" t="s">
        <v>17</v>
      </c>
    </row>
    <row r="1059" spans="1:3" x14ac:dyDescent="0.25">
      <c r="A1059" s="6" t="s">
        <v>47</v>
      </c>
      <c r="B1059" s="27">
        <v>8.6999999999999993</v>
      </c>
      <c r="C1059" t="s">
        <v>679</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680</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681</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50</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51</v>
      </c>
      <c r="B1072" s="27" t="s">
        <v>198</v>
      </c>
      <c r="C1072" t="s">
        <v>17</v>
      </c>
    </row>
    <row r="1073" spans="1:3" x14ac:dyDescent="0.25">
      <c r="A1073" s="6" t="s">
        <v>47</v>
      </c>
      <c r="B1073" s="27">
        <v>95.7</v>
      </c>
      <c r="C1073" t="s">
        <v>679</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680</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681</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52</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52</v>
      </c>
      <c r="B1086" s="27" t="s">
        <v>154</v>
      </c>
      <c r="C1086" t="s">
        <v>17</v>
      </c>
    </row>
    <row r="1087" spans="1:3" x14ac:dyDescent="0.25">
      <c r="A1087" s="6" t="s">
        <v>47</v>
      </c>
      <c r="B1087" s="27"/>
      <c r="C1087" t="s">
        <v>679</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680</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681</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50</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51</v>
      </c>
      <c r="B1100" s="27" t="s">
        <v>224</v>
      </c>
      <c r="C1100" t="s">
        <v>17</v>
      </c>
    </row>
    <row r="1101" spans="1:3" x14ac:dyDescent="0.25">
      <c r="A1101" s="6" t="s">
        <v>47</v>
      </c>
      <c r="B1101" s="27"/>
      <c r="C1101" t="s">
        <v>679</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680</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681</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91</v>
      </c>
      <c r="C1115" t="str">
        <f>CONCATENATE("&lt;GeneAnalysis gene=",CHAR(34),B1115,CHAR(34)," interval=",CHAR(34),B1116,CHAR(34),"&gt; ")</f>
        <v xml:space="preserve">&lt;GeneAnalysis gene="RECK" interval="NC_000009.12:g.36036905_36124455"&gt; </v>
      </c>
    </row>
    <row r="1116" spans="1:14" x14ac:dyDescent="0.25">
      <c r="A1116" s="6" t="s">
        <v>27</v>
      </c>
      <c r="B1116" s="27" t="s">
        <v>630</v>
      </c>
    </row>
    <row r="1117" spans="1:14" x14ac:dyDescent="0.25">
      <c r="A1117" s="6" t="s">
        <v>28</v>
      </c>
      <c r="B1117" s="27" t="s">
        <v>339</v>
      </c>
      <c r="C1117" t="str">
        <f>CONCATENATE("# What are some common mutations of ",B1115,"?")</f>
        <v># What are some common mutations of RECK?</v>
      </c>
      <c r="F1117" s="59"/>
      <c r="G1117" s="60"/>
      <c r="H1117" s="59"/>
      <c r="I1117" s="61"/>
    </row>
    <row r="1118" spans="1:14" x14ac:dyDescent="0.25">
      <c r="A1118" s="6" t="s">
        <v>554</v>
      </c>
      <c r="B1118" s="27" t="s">
        <v>25</v>
      </c>
      <c r="C1118" t="s">
        <v>17</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29</v>
      </c>
      <c r="B1122" s="1" t="s">
        <v>484</v>
      </c>
      <c r="C1122" t="str">
        <f>CONCATENATE("  &lt;Variant hgvs=",CHAR(34),B1122,CHAR(34)," name=",CHAR(34),B1123,CHAR(34),"&gt; ")</f>
        <v xml:space="preserve">  &lt;Variant hgvs="NC_000009.11:g.36091133G&gt;A" name="G36091133A"&gt; </v>
      </c>
    </row>
    <row r="1123" spans="1:3" x14ac:dyDescent="0.25">
      <c r="A1123" s="5" t="s">
        <v>30</v>
      </c>
      <c r="B1123" s="30" t="s">
        <v>631</v>
      </c>
    </row>
    <row r="1124" spans="1:3" x14ac:dyDescent="0.25">
      <c r="A1124" s="5" t="s">
        <v>31</v>
      </c>
      <c r="B1124" s="27" t="s">
        <v>38</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32</v>
      </c>
      <c r="B1125" s="27" t="s">
        <v>66</v>
      </c>
      <c r="C1125" t="s">
        <v>17</v>
      </c>
    </row>
    <row r="1126" spans="1:3" x14ac:dyDescent="0.25">
      <c r="A1126" s="5" t="s">
        <v>40</v>
      </c>
      <c r="B1126" s="30" t="s">
        <v>632</v>
      </c>
      <c r="C1126" t="str">
        <f>"  &lt;/Variant&gt;"</f>
        <v xml:space="preserve">  &lt;/Variant&gt;</v>
      </c>
    </row>
    <row r="1127" spans="1:3" x14ac:dyDescent="0.25">
      <c r="B1127" s="27"/>
      <c r="C1127" t="str">
        <f>CONCATENATE("&lt;# ",B1129," #&gt;")</f>
        <v>&lt;# T119856753C #&gt;</v>
      </c>
    </row>
    <row r="1128" spans="1:3" x14ac:dyDescent="0.25">
      <c r="A1128" s="6" t="s">
        <v>29</v>
      </c>
      <c r="B1128" s="1" t="s">
        <v>486</v>
      </c>
      <c r="C1128" t="str">
        <f>CONCATENATE("  &lt;Variant hgvs=",CHAR(34),B1128,CHAR(34)," name=",CHAR(34),B1129,CHAR(34),"&gt; ")</f>
        <v xml:space="preserve">  &lt;Variant hgvs="CM000671.2:g.119856753T&gt;C" name="T119856753C"&gt; </v>
      </c>
    </row>
    <row r="1129" spans="1:3" x14ac:dyDescent="0.25">
      <c r="A1129" s="5" t="s">
        <v>30</v>
      </c>
      <c r="B1129" s="30" t="s">
        <v>633</v>
      </c>
    </row>
    <row r="1130" spans="1:3" x14ac:dyDescent="0.25">
      <c r="A1130" s="5" t="s">
        <v>31</v>
      </c>
      <c r="B1130" s="27" t="s">
        <v>37</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32</v>
      </c>
      <c r="B1131" s="27" t="str">
        <f>"cytosine (C)"</f>
        <v>cytosine (C)</v>
      </c>
    </row>
    <row r="1132" spans="1:3" x14ac:dyDescent="0.25">
      <c r="A1132" s="6" t="s">
        <v>40</v>
      </c>
      <c r="B1132" s="30" t="s">
        <v>634</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39</v>
      </c>
      <c r="B1135" s="40" t="s">
        <v>635</v>
      </c>
      <c r="C1135" t="str">
        <f>CONCATENATE("  &lt;Genotype hgvs=",CHAR(34),B1135,B1136,";",B1137,CHAR(34)," name=",CHAR(34),B1123,CHAR(34),"&gt; ")</f>
        <v xml:space="preserve">  &lt;Genotype hgvs="NC_000009.11:g.[36091133G&gt;A];[36091133=]" name="G36091133A"&gt; </v>
      </c>
    </row>
    <row r="1136" spans="1:3" x14ac:dyDescent="0.25">
      <c r="A1136" s="5" t="s">
        <v>40</v>
      </c>
      <c r="B1136" s="27" t="s">
        <v>636</v>
      </c>
    </row>
    <row r="1137" spans="1:3" x14ac:dyDescent="0.25">
      <c r="A1137" s="5" t="s">
        <v>31</v>
      </c>
      <c r="B1137" s="27" t="s">
        <v>637</v>
      </c>
      <c r="C1137" t="s">
        <v>679</v>
      </c>
    </row>
    <row r="1138" spans="1:3" x14ac:dyDescent="0.25">
      <c r="A1138" s="5" t="s">
        <v>45</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17</v>
      </c>
    </row>
    <row r="1139" spans="1:3" x14ac:dyDescent="0.25">
      <c r="A1139" s="6" t="s">
        <v>46</v>
      </c>
      <c r="B1139" s="27" t="s">
        <v>198</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47</v>
      </c>
      <c r="B1140" s="27">
        <v>13.1</v>
      </c>
    </row>
    <row r="1141" spans="1:3" x14ac:dyDescent="0.25">
      <c r="A1141" s="5"/>
      <c r="B1141" s="27"/>
      <c r="C1141" t="s">
        <v>680</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681</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48</v>
      </c>
      <c r="B1149" s="27" t="s">
        <v>352</v>
      </c>
      <c r="C1149" t="str">
        <f>CONCATENATE("  &lt;Genotype hgvs=",CHAR(34),B1135,B1136,";",B1136,CHAR(34)," name=",CHAR(34),B1123,CHAR(34),"&gt; ")</f>
        <v xml:space="preserve">  &lt;Genotype hgvs="NC_000009.11:g.[36091133G&gt;A];[36091133G&gt;A]" name="G36091133A"&gt; </v>
      </c>
    </row>
    <row r="1150" spans="1:3" x14ac:dyDescent="0.25">
      <c r="A1150" s="6" t="s">
        <v>49</v>
      </c>
      <c r="B1150" s="27" t="s">
        <v>152</v>
      </c>
      <c r="C1150" t="s">
        <v>17</v>
      </c>
    </row>
    <row r="1151" spans="1:3" x14ac:dyDescent="0.25">
      <c r="A1151" s="6" t="s">
        <v>47</v>
      </c>
      <c r="B1151" s="27">
        <v>3.8</v>
      </c>
      <c r="C1151" t="s">
        <v>679</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680</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681</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50</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51</v>
      </c>
      <c r="B1164" s="27" t="s">
        <v>152</v>
      </c>
      <c r="C1164" t="s">
        <v>17</v>
      </c>
    </row>
    <row r="1165" spans="1:3" x14ac:dyDescent="0.25">
      <c r="A1165" s="6" t="s">
        <v>47</v>
      </c>
      <c r="B1165" s="27">
        <v>83.1</v>
      </c>
      <c r="C1165" t="s">
        <v>679</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680</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681</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39</v>
      </c>
      <c r="B1178" s="1" t="s">
        <v>638</v>
      </c>
      <c r="C1178" t="str">
        <f>CONCATENATE("  &lt;Genotype hgvs=",CHAR(34),B1178,B1179,";",B1180,CHAR(34)," name=",CHAR(34),B1129,CHAR(34),"&gt; ")</f>
        <v xml:space="preserve">  &lt;Genotype hgvs="CM000671.2:g.[119856753T&gt;C];[119856753=]" name="T119856753C"&gt; </v>
      </c>
    </row>
    <row r="1179" spans="1:3" x14ac:dyDescent="0.25">
      <c r="A1179" s="5" t="s">
        <v>40</v>
      </c>
      <c r="B1179" s="27" t="s">
        <v>639</v>
      </c>
    </row>
    <row r="1180" spans="1:3" x14ac:dyDescent="0.25">
      <c r="A1180" s="5" t="s">
        <v>31</v>
      </c>
      <c r="B1180" s="27" t="s">
        <v>640</v>
      </c>
      <c r="C1180" t="s">
        <v>679</v>
      </c>
    </row>
    <row r="1181" spans="1:3" x14ac:dyDescent="0.25">
      <c r="A1181" s="5" t="s">
        <v>45</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17</v>
      </c>
    </row>
    <row r="1182" spans="1:3" x14ac:dyDescent="0.25">
      <c r="A1182" s="6" t="s">
        <v>46</v>
      </c>
      <c r="B1182" s="27" t="s">
        <v>152</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47</v>
      </c>
      <c r="B1183" s="27">
        <v>8</v>
      </c>
    </row>
    <row r="1184" spans="1:3" x14ac:dyDescent="0.25">
      <c r="A1184" s="5"/>
      <c r="B1184" s="27"/>
      <c r="C1184" t="s">
        <v>680</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681</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48</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49</v>
      </c>
      <c r="B1193" s="27" t="s">
        <v>152</v>
      </c>
      <c r="C1193" t="s">
        <v>17</v>
      </c>
    </row>
    <row r="1194" spans="1:3" x14ac:dyDescent="0.25">
      <c r="A1194" s="6" t="s">
        <v>47</v>
      </c>
      <c r="B1194" s="27">
        <v>2.2000000000000002</v>
      </c>
      <c r="C1194" t="s">
        <v>679</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680</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681</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50</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51</v>
      </c>
      <c r="B1207" s="27" t="s">
        <v>198</v>
      </c>
      <c r="C1207" t="s">
        <v>17</v>
      </c>
    </row>
    <row r="1208" spans="1:3" x14ac:dyDescent="0.25">
      <c r="A1208" s="6" t="s">
        <v>47</v>
      </c>
      <c r="B1208" s="27">
        <v>89.8</v>
      </c>
      <c r="C1208" t="s">
        <v>679</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680</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681</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52</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52</v>
      </c>
      <c r="B1221" s="27" t="s">
        <v>154</v>
      </c>
      <c r="C1221" t="s">
        <v>17</v>
      </c>
    </row>
    <row r="1222" spans="1:3" x14ac:dyDescent="0.25">
      <c r="A1222" s="6" t="s">
        <v>47</v>
      </c>
      <c r="B1222" s="27"/>
      <c r="C1222" t="s">
        <v>679</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680</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681</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50</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51</v>
      </c>
      <c r="B1235" s="27" t="s">
        <v>224</v>
      </c>
      <c r="C1235" t="s">
        <v>17</v>
      </c>
    </row>
    <row r="1236" spans="1:3" x14ac:dyDescent="0.25">
      <c r="A1236" s="6" t="s">
        <v>47</v>
      </c>
      <c r="B1236" s="27"/>
      <c r="C1236" t="s">
        <v>679</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680</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681</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421</v>
      </c>
      <c r="C1250" t="str">
        <f>CONCATENATE("&lt;GeneAnalysis gene=",CHAR(34),B1250,CHAR(34)," interval=",CHAR(34),B1251,CHAR(34),"&gt; ")</f>
        <v xml:space="preserve">&lt;GeneAnalysis gene="SLC18A2" interval="NC_000010.11:g.117241073_117279430"&gt; </v>
      </c>
    </row>
    <row r="1251" spans="1:14" x14ac:dyDescent="0.25">
      <c r="A1251" s="6" t="s">
        <v>27</v>
      </c>
      <c r="B1251" s="27" t="s">
        <v>641</v>
      </c>
    </row>
    <row r="1252" spans="1:14" x14ac:dyDescent="0.25">
      <c r="A1252" s="6" t="s">
        <v>28</v>
      </c>
      <c r="B1252" s="27" t="s">
        <v>339</v>
      </c>
      <c r="C1252" t="str">
        <f>CONCATENATE("# What are some common mutations of ",B1250,"?")</f>
        <v># What are some common mutations of SLC18A2?</v>
      </c>
    </row>
    <row r="1253" spans="1:14" x14ac:dyDescent="0.25">
      <c r="A1253" s="6" t="s">
        <v>554</v>
      </c>
      <c r="B1253" s="27" t="s">
        <v>25</v>
      </c>
      <c r="C1253" t="s">
        <v>17</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29</v>
      </c>
      <c r="B1257" s="1" t="s">
        <v>423</v>
      </c>
      <c r="C1257" t="str">
        <f>CONCATENATE("  &lt;Variant hgvs=",CHAR(34),B1257,CHAR(34)," name=",CHAR(34),B1258,CHAR(34),"&gt; ")</f>
        <v xml:space="preserve">  &lt;Variant hgvs="NC_000010.11:g.117278860C&gt;T" name="C117278860T"&gt; </v>
      </c>
    </row>
    <row r="1258" spans="1:14" x14ac:dyDescent="0.25">
      <c r="A1258" s="5" t="s">
        <v>30</v>
      </c>
      <c r="B1258" s="30" t="s">
        <v>642</v>
      </c>
    </row>
    <row r="1259" spans="1:14" x14ac:dyDescent="0.25">
      <c r="A1259" s="5" t="s">
        <v>31</v>
      </c>
      <c r="B1259" s="27" t="s">
        <v>214</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32</v>
      </c>
      <c r="B1260" s="27" t="s">
        <v>37</v>
      </c>
      <c r="C1260" t="s">
        <v>17</v>
      </c>
    </row>
    <row r="1261" spans="1:14" x14ac:dyDescent="0.25">
      <c r="A1261" s="5" t="s">
        <v>40</v>
      </c>
      <c r="B1261" s="30" t="s">
        <v>643</v>
      </c>
      <c r="C1261" t="str">
        <f>"  &lt;/Variant&gt;"</f>
        <v xml:space="preserve">  &lt;/Variant&gt;</v>
      </c>
    </row>
    <row r="1262" spans="1:14" x14ac:dyDescent="0.25">
      <c r="B1262" s="27"/>
      <c r="C1262" t="str">
        <f>CONCATENATE("&lt;# ",B1264," #&gt;")</f>
        <v>&lt;# C117259615T #&gt;</v>
      </c>
    </row>
    <row r="1263" spans="1:14" x14ac:dyDescent="0.25">
      <c r="A1263" s="6" t="s">
        <v>29</v>
      </c>
      <c r="B1263" s="1" t="s">
        <v>426</v>
      </c>
      <c r="C1263" t="str">
        <f>CONCATENATE("  &lt;Variant hgvs=",CHAR(34),B1263,CHAR(34)," name=",CHAR(34),B1264,CHAR(34),"&gt; ")</f>
        <v xml:space="preserve">  &lt;Variant hgvs="NC_000010.11:g.117259615C&gt;T" name="C117259615T"&gt; </v>
      </c>
    </row>
    <row r="1264" spans="1:14" x14ac:dyDescent="0.25">
      <c r="A1264" s="5" t="s">
        <v>30</v>
      </c>
      <c r="B1264" s="30" t="s">
        <v>644</v>
      </c>
    </row>
    <row r="1265" spans="1:3" x14ac:dyDescent="0.25">
      <c r="A1265" s="5" t="s">
        <v>31</v>
      </c>
      <c r="B1265" s="27" t="s">
        <v>214</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32</v>
      </c>
      <c r="B1266" s="27" t="s">
        <v>37</v>
      </c>
    </row>
    <row r="1267" spans="1:3" x14ac:dyDescent="0.25">
      <c r="A1267" s="6" t="s">
        <v>40</v>
      </c>
      <c r="B1267" s="30" t="s">
        <v>645</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39</v>
      </c>
      <c r="B1270" s="40" t="s">
        <v>571</v>
      </c>
      <c r="C1270" t="str">
        <f>CONCATENATE("  &lt;Genotype hgvs=",CHAR(34),B1270,B1271,";",B1272,CHAR(34)," name=",CHAR(34),B1258,CHAR(34),"&gt; ")</f>
        <v xml:space="preserve">  &lt;Genotype hgvs="NC_000010.11:g.[117278860C&gt;T];[117278860=]" name="C117278860T"&gt; </v>
      </c>
    </row>
    <row r="1271" spans="1:3" x14ac:dyDescent="0.25">
      <c r="A1271" s="5" t="s">
        <v>40</v>
      </c>
      <c r="B1271" s="27" t="s">
        <v>646</v>
      </c>
    </row>
    <row r="1272" spans="1:3" x14ac:dyDescent="0.25">
      <c r="A1272" s="5" t="s">
        <v>31</v>
      </c>
      <c r="B1272" s="27" t="s">
        <v>647</v>
      </c>
      <c r="C1272" t="s">
        <v>679</v>
      </c>
    </row>
    <row r="1273" spans="1:3" x14ac:dyDescent="0.25">
      <c r="A1273" s="5" t="s">
        <v>45</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17</v>
      </c>
    </row>
    <row r="1274" spans="1:3" x14ac:dyDescent="0.25">
      <c r="A1274" s="6" t="s">
        <v>46</v>
      </c>
      <c r="B1274" s="27" t="s">
        <v>154</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47</v>
      </c>
      <c r="B1275" s="27">
        <v>42.7</v>
      </c>
    </row>
    <row r="1276" spans="1:3" x14ac:dyDescent="0.25">
      <c r="A1276" s="5"/>
      <c r="B1276" s="27"/>
      <c r="C1276" t="s">
        <v>680</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681</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48</v>
      </c>
      <c r="B1284" s="27" t="s">
        <v>352</v>
      </c>
      <c r="C1284" t="str">
        <f>CONCATENATE("  &lt;Genotype hgvs=",CHAR(34),B1270,B1271,";",B1271,CHAR(34)," name=",CHAR(34),B1258,CHAR(34),"&gt; ")</f>
        <v xml:space="preserve">  &lt;Genotype hgvs="NC_000010.11:g.[117278860C&gt;T];[117278860C&gt;T]" name="C117278860T"&gt; </v>
      </c>
    </row>
    <row r="1285" spans="1:3" x14ac:dyDescent="0.25">
      <c r="A1285" s="6" t="s">
        <v>49</v>
      </c>
      <c r="B1285" s="27" t="s">
        <v>154</v>
      </c>
      <c r="C1285" t="s">
        <v>17</v>
      </c>
    </row>
    <row r="1286" spans="1:3" x14ac:dyDescent="0.25">
      <c r="A1286" s="6" t="s">
        <v>47</v>
      </c>
      <c r="B1286" s="27">
        <v>20.2</v>
      </c>
      <c r="C1286" t="s">
        <v>679</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680</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681</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50</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51</v>
      </c>
      <c r="B1299" s="27" t="s">
        <v>152</v>
      </c>
      <c r="C1299" t="s">
        <v>17</v>
      </c>
    </row>
    <row r="1300" spans="1:3" x14ac:dyDescent="0.25">
      <c r="A1300" s="6" t="s">
        <v>47</v>
      </c>
      <c r="B1300" s="27">
        <v>37.1</v>
      </c>
      <c r="C1300" t="s">
        <v>679</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680</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681</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39</v>
      </c>
      <c r="B1313" s="1" t="s">
        <v>571</v>
      </c>
      <c r="C1313" t="str">
        <f>CONCATENATE("  &lt;Genotype hgvs=",CHAR(34),B1313,B1314,";",B1315,CHAR(34)," name=",CHAR(34),B1264,CHAR(34),"&gt; ")</f>
        <v xml:space="preserve">  &lt;Genotype hgvs="NC_000010.11:g.[117259615C&gt;T];[117259615=]" name="C117259615T"&gt; </v>
      </c>
    </row>
    <row r="1314" spans="1:3" x14ac:dyDescent="0.25">
      <c r="A1314" s="5" t="s">
        <v>40</v>
      </c>
      <c r="B1314" s="27" t="s">
        <v>648</v>
      </c>
    </row>
    <row r="1315" spans="1:3" x14ac:dyDescent="0.25">
      <c r="A1315" s="5" t="s">
        <v>31</v>
      </c>
      <c r="B1315" s="27" t="s">
        <v>649</v>
      </c>
      <c r="C1315" t="s">
        <v>679</v>
      </c>
    </row>
    <row r="1316" spans="1:3" x14ac:dyDescent="0.25">
      <c r="A1316" s="5" t="s">
        <v>45</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17</v>
      </c>
    </row>
    <row r="1317" spans="1:3" x14ac:dyDescent="0.25">
      <c r="A1317" s="6" t="s">
        <v>46</v>
      </c>
      <c r="B1317" s="27" t="s">
        <v>154</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47</v>
      </c>
      <c r="B1318" s="27">
        <v>48.6</v>
      </c>
    </row>
    <row r="1319" spans="1:3" x14ac:dyDescent="0.25">
      <c r="A1319" s="5"/>
      <c r="B1319" s="27"/>
      <c r="C1319" t="s">
        <v>680</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681</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48</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49</v>
      </c>
      <c r="B1328" s="27" t="s">
        <v>154</v>
      </c>
      <c r="C1328" t="s">
        <v>17</v>
      </c>
    </row>
    <row r="1329" spans="1:3" x14ac:dyDescent="0.25">
      <c r="A1329" s="6" t="s">
        <v>47</v>
      </c>
      <c r="B1329" s="27">
        <v>29.5</v>
      </c>
      <c r="C1329" t="s">
        <v>679</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680</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681</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50</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51</v>
      </c>
      <c r="B1342" s="27" t="s">
        <v>224</v>
      </c>
      <c r="C1342" t="s">
        <v>17</v>
      </c>
    </row>
    <row r="1343" spans="1:3" x14ac:dyDescent="0.25">
      <c r="A1343" s="6" t="s">
        <v>47</v>
      </c>
      <c r="B1343" s="27">
        <v>21.9</v>
      </c>
      <c r="C1343" t="s">
        <v>679</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680</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681</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52</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52</v>
      </c>
      <c r="B1356" s="27" t="s">
        <v>154</v>
      </c>
      <c r="C1356" t="s">
        <v>17</v>
      </c>
    </row>
    <row r="1357" spans="1:3" x14ac:dyDescent="0.25">
      <c r="A1357" s="6" t="s">
        <v>47</v>
      </c>
      <c r="B1357" s="27"/>
      <c r="C1357" t="s">
        <v>679</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680</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681</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50</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51</v>
      </c>
      <c r="B1370" s="27" t="s">
        <v>224</v>
      </c>
      <c r="C1370" t="s">
        <v>17</v>
      </c>
    </row>
    <row r="1371" spans="1:3" x14ac:dyDescent="0.25">
      <c r="A1371" s="6" t="s">
        <v>47</v>
      </c>
      <c r="B1371" s="27"/>
      <c r="C1371" t="s">
        <v>679</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680</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681</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433</v>
      </c>
      <c r="C1385" t="str">
        <f>CONCATENATE("&lt;GeneAnalysis gene=",CHAR(34),B1385,CHAR(34)," interval=",CHAR(34),B1386,CHAR(34),"&gt; ")</f>
        <v xml:space="preserve">&lt;GeneAnalysis gene="TH" interval="NC_000011.10:g.2163929_2174081"&gt; </v>
      </c>
    </row>
    <row r="1386" spans="1:14" x14ac:dyDescent="0.25">
      <c r="A1386" s="6" t="s">
        <v>27</v>
      </c>
      <c r="B1386" s="27" t="s">
        <v>650</v>
      </c>
    </row>
    <row r="1387" spans="1:14" x14ac:dyDescent="0.25">
      <c r="A1387" s="6" t="s">
        <v>28</v>
      </c>
      <c r="B1387" s="27" t="s">
        <v>339</v>
      </c>
      <c r="C1387" t="str">
        <f>CONCATENATE("# What are some common mutations of ",B1385,"?")</f>
        <v># What are some common mutations of TH?</v>
      </c>
    </row>
    <row r="1388" spans="1:14" x14ac:dyDescent="0.25">
      <c r="A1388" s="6"/>
      <c r="B1388" s="27"/>
      <c r="C1388" t="s">
        <v>17</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29</v>
      </c>
      <c r="B1392" s="1" t="s">
        <v>435</v>
      </c>
      <c r="C1392" t="str">
        <f>CONCATENATE("  &lt;Variant hgvs=",CHAR(34),B1392,CHAR(34)," name=",CHAR(34),B1393,CHAR(34),"&gt; ")</f>
        <v xml:space="preserve">  &lt;Variant hgvs="NC_000011.10:g.2165105A&gt;G" name="A216510G"&gt; </v>
      </c>
    </row>
    <row r="1393" spans="1:3" x14ac:dyDescent="0.25">
      <c r="A1393" s="5" t="s">
        <v>30</v>
      </c>
      <c r="B1393" s="30" t="s">
        <v>651</v>
      </c>
    </row>
    <row r="1394" spans="1:3" x14ac:dyDescent="0.25">
      <c r="A1394" s="5" t="s">
        <v>31</v>
      </c>
      <c r="B1394" s="27" t="s">
        <v>66</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32</v>
      </c>
      <c r="B1395" s="27" t="s">
        <v>38</v>
      </c>
      <c r="C1395" t="s">
        <v>17</v>
      </c>
    </row>
    <row r="1396" spans="1:3" x14ac:dyDescent="0.25">
      <c r="A1396" s="5" t="s">
        <v>40</v>
      </c>
      <c r="B1396" s="30" t="s">
        <v>652</v>
      </c>
      <c r="C1396" t="str">
        <f>"  &lt;/Variant&gt;"</f>
        <v xml:space="preserve">  &lt;/Variant&gt;</v>
      </c>
    </row>
    <row r="1397" spans="1:3" x14ac:dyDescent="0.25">
      <c r="B1397" s="27"/>
      <c r="C1397" t="str">
        <f>CONCATENATE("&lt;# ",B1399," #&gt;")</f>
        <v>&lt;# A2167955G #&gt;</v>
      </c>
    </row>
    <row r="1398" spans="1:3" x14ac:dyDescent="0.25">
      <c r="A1398" s="6" t="s">
        <v>29</v>
      </c>
      <c r="B1398" s="1" t="s">
        <v>438</v>
      </c>
      <c r="C1398" t="str">
        <f>CONCATENATE("  &lt;Variant hgvs=",CHAR(34),B1398,CHAR(34)," name=",CHAR(34),B1399,CHAR(34),"&gt; ")</f>
        <v xml:space="preserve">  &lt;Variant hgvs="NC_000011.10:g.2167955G&gt;A" name="A2167955G"&gt; </v>
      </c>
    </row>
    <row r="1399" spans="1:3" x14ac:dyDescent="0.25">
      <c r="A1399" s="5" t="s">
        <v>30</v>
      </c>
      <c r="B1399" s="30" t="s">
        <v>653</v>
      </c>
    </row>
    <row r="1400" spans="1:3" x14ac:dyDescent="0.25">
      <c r="A1400" s="5" t="s">
        <v>31</v>
      </c>
      <c r="B1400" s="27" t="s">
        <v>38</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32</v>
      </c>
      <c r="B1401" s="27" t="s">
        <v>66</v>
      </c>
    </row>
    <row r="1402" spans="1:3" x14ac:dyDescent="0.25">
      <c r="A1402" s="6" t="s">
        <v>40</v>
      </c>
      <c r="B1402" s="30" t="s">
        <v>654</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39</v>
      </c>
      <c r="B1405" s="40" t="s">
        <v>592</v>
      </c>
      <c r="C1405" t="str">
        <f>CONCATENATE("  &lt;Genotype hgvs=",CHAR(34),B1405,B1406,";",B1407,CHAR(34)," name=",CHAR(34),B1393,CHAR(34),"&gt; ")</f>
        <v xml:space="preserve">  &lt;Genotype hgvs="NC_000011.10:g.[2165105A&gt;G];[2165105=]" name="A216510G"&gt; </v>
      </c>
    </row>
    <row r="1406" spans="1:3" x14ac:dyDescent="0.25">
      <c r="A1406" s="5" t="s">
        <v>40</v>
      </c>
      <c r="B1406" s="27" t="s">
        <v>655</v>
      </c>
    </row>
    <row r="1407" spans="1:3" x14ac:dyDescent="0.25">
      <c r="A1407" s="5" t="s">
        <v>31</v>
      </c>
      <c r="B1407" s="27" t="s">
        <v>656</v>
      </c>
      <c r="C1407" t="s">
        <v>679</v>
      </c>
    </row>
    <row r="1408" spans="1:3" x14ac:dyDescent="0.25">
      <c r="A1408" s="5" t="s">
        <v>45</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17</v>
      </c>
    </row>
    <row r="1409" spans="1:3" x14ac:dyDescent="0.25">
      <c r="A1409" s="6" t="s">
        <v>46</v>
      </c>
      <c r="B1409" s="27" t="s">
        <v>154</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47</v>
      </c>
      <c r="B1410" s="27">
        <v>48.8</v>
      </c>
    </row>
    <row r="1411" spans="1:3" x14ac:dyDescent="0.25">
      <c r="A1411" s="5"/>
      <c r="B1411" s="27"/>
      <c r="C1411" t="s">
        <v>680</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681</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48</v>
      </c>
      <c r="B1419" s="27" t="s">
        <v>352</v>
      </c>
      <c r="C1419" t="str">
        <f>CONCATENATE("  &lt;Genotype hgvs=",CHAR(34),B1405,B1406,";",B1406,CHAR(34)," name=",CHAR(34),B1393,CHAR(34),"&gt; ")</f>
        <v xml:space="preserve">  &lt;Genotype hgvs="NC_000011.10:g.[2165105A&gt;G];[2165105A&gt;G]" name="A216510G"&gt; </v>
      </c>
    </row>
    <row r="1420" spans="1:3" x14ac:dyDescent="0.25">
      <c r="A1420" s="6" t="s">
        <v>49</v>
      </c>
      <c r="B1420" s="27" t="s">
        <v>154</v>
      </c>
      <c r="C1420" t="s">
        <v>17</v>
      </c>
    </row>
    <row r="1421" spans="1:3" x14ac:dyDescent="0.25">
      <c r="A1421" s="6" t="s">
        <v>47</v>
      </c>
      <c r="B1421" s="27">
        <v>30.2</v>
      </c>
      <c r="C1421" t="s">
        <v>679</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680</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681</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50</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51</v>
      </c>
      <c r="B1434" s="27" t="s">
        <v>152</v>
      </c>
      <c r="C1434" t="s">
        <v>17</v>
      </c>
    </row>
    <row r="1435" spans="1:3" x14ac:dyDescent="0.25">
      <c r="A1435" s="6" t="s">
        <v>47</v>
      </c>
      <c r="B1435" s="27">
        <v>21.1</v>
      </c>
      <c r="C1435" t="s">
        <v>679</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680</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681</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39</v>
      </c>
      <c r="B1448" s="1" t="s">
        <v>592</v>
      </c>
      <c r="C1448" t="str">
        <f>CONCATENATE("  &lt;Genotype hgvs=",CHAR(34),B1448,B1449,";",B1450,CHAR(34)," name=",CHAR(34),B1399,CHAR(34),"&gt; ")</f>
        <v xml:space="preserve">  &lt;Genotype hgvs="NC_000011.10:g.[2167955G&gt;A];[2167955=]" name="A2167955G"&gt; </v>
      </c>
    </row>
    <row r="1449" spans="1:3" x14ac:dyDescent="0.25">
      <c r="A1449" s="5" t="s">
        <v>40</v>
      </c>
      <c r="B1449" s="27" t="s">
        <v>657</v>
      </c>
    </row>
    <row r="1450" spans="1:3" x14ac:dyDescent="0.25">
      <c r="A1450" s="5" t="s">
        <v>31</v>
      </c>
      <c r="B1450" s="27" t="s">
        <v>658</v>
      </c>
      <c r="C1450" t="s">
        <v>679</v>
      </c>
    </row>
    <row r="1451" spans="1:3" x14ac:dyDescent="0.25">
      <c r="A1451" s="5" t="s">
        <v>45</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17</v>
      </c>
    </row>
    <row r="1452" spans="1:3" x14ac:dyDescent="0.25">
      <c r="A1452" s="6" t="s">
        <v>46</v>
      </c>
      <c r="B1452" s="27" t="s">
        <v>154</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47</v>
      </c>
      <c r="B1453" s="27">
        <v>40.4</v>
      </c>
    </row>
    <row r="1454" spans="1:3" x14ac:dyDescent="0.25">
      <c r="A1454" s="5"/>
      <c r="B1454" s="27"/>
      <c r="C1454" t="s">
        <v>680</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681</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48</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49</v>
      </c>
      <c r="B1463" s="27" t="s">
        <v>154</v>
      </c>
      <c r="C1463" t="s">
        <v>17</v>
      </c>
    </row>
    <row r="1464" spans="1:3" x14ac:dyDescent="0.25">
      <c r="A1464" s="6" t="s">
        <v>47</v>
      </c>
      <c r="B1464" s="27">
        <v>19.3</v>
      </c>
      <c r="C1464" t="s">
        <v>679</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680</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681</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50</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51</v>
      </c>
      <c r="B1477" s="27" t="s">
        <v>152</v>
      </c>
      <c r="C1477" t="s">
        <v>17</v>
      </c>
    </row>
    <row r="1478" spans="1:3" x14ac:dyDescent="0.25">
      <c r="A1478" s="6" t="s">
        <v>47</v>
      </c>
      <c r="B1478" s="27">
        <v>40.299999999999997</v>
      </c>
      <c r="C1478" t="s">
        <v>679</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680</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681</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52</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52</v>
      </c>
      <c r="B1491" s="27" t="s">
        <v>154</v>
      </c>
      <c r="C1491" t="s">
        <v>17</v>
      </c>
    </row>
    <row r="1492" spans="1:3" x14ac:dyDescent="0.25">
      <c r="A1492" s="6" t="s">
        <v>47</v>
      </c>
      <c r="B1492" s="27"/>
      <c r="C1492" t="s">
        <v>679</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680</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681</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50</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51</v>
      </c>
      <c r="B1505" s="27" t="s">
        <v>224</v>
      </c>
      <c r="C1505" t="s">
        <v>17</v>
      </c>
    </row>
    <row r="1506" spans="1:14" x14ac:dyDescent="0.25">
      <c r="A1506" s="6" t="s">
        <v>47</v>
      </c>
      <c r="B1506" s="27"/>
      <c r="C1506" t="s">
        <v>679</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680</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681</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96</v>
      </c>
      <c r="C1520" t="str">
        <f>CONCATENATE("&lt;GeneAnalysis gene=",CHAR(34),B1520,CHAR(34)," interval=",CHAR(34),B1521,CHAR(34),"&gt; ")</f>
        <v xml:space="preserve">&lt;GeneAnalysis gene="UBAC2" interval="NC_000013.11:g.99200425_99386499"&gt; </v>
      </c>
    </row>
    <row r="1521" spans="1:9" x14ac:dyDescent="0.25">
      <c r="A1521" s="6" t="s">
        <v>27</v>
      </c>
      <c r="B1521" s="27" t="s">
        <v>659</v>
      </c>
    </row>
    <row r="1522" spans="1:9" x14ac:dyDescent="0.25">
      <c r="A1522" s="6" t="s">
        <v>28</v>
      </c>
      <c r="B1522" s="27" t="s">
        <v>339</v>
      </c>
      <c r="C1522" t="str">
        <f>CONCATENATE("# What are some common mutations of ",B1520,"?")</f>
        <v># What are some common mutations of UBAC2?</v>
      </c>
    </row>
    <row r="1523" spans="1:9" x14ac:dyDescent="0.25">
      <c r="A1523" s="6"/>
      <c r="B1523" s="27"/>
      <c r="C1523" t="s">
        <v>17</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29</v>
      </c>
      <c r="B1527" s="1" t="s">
        <v>493</v>
      </c>
      <c r="C1527" t="str">
        <f>CONCATENATE("  &lt;Variant hgvs=",CHAR(34),B1527,CHAR(34)," name=",CHAR(34),B1528,CHAR(34),"&gt; ")</f>
        <v xml:space="preserve">  &lt;Variant hgvs="CM000674.2:g.91754952A&gt;G" name="A91754952AG"&gt; </v>
      </c>
    </row>
    <row r="1528" spans="1:9" x14ac:dyDescent="0.25">
      <c r="A1528" s="5" t="s">
        <v>30</v>
      </c>
      <c r="B1528" s="30" t="s">
        <v>660</v>
      </c>
    </row>
    <row r="1529" spans="1:9" x14ac:dyDescent="0.25">
      <c r="A1529" s="5" t="s">
        <v>31</v>
      </c>
      <c r="B1529" s="27" t="s">
        <v>66</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32</v>
      </c>
      <c r="B1530" s="27" t="s">
        <v>38</v>
      </c>
      <c r="C1530" t="s">
        <v>17</v>
      </c>
    </row>
    <row r="1531" spans="1:9" x14ac:dyDescent="0.25">
      <c r="A1531" s="5" t="s">
        <v>40</v>
      </c>
      <c r="B1531" s="30" t="s">
        <v>661</v>
      </c>
      <c r="C1531" t="str">
        <f>"  &lt;/Variant&gt;"</f>
        <v xml:space="preserve">  &lt;/Variant&gt;</v>
      </c>
    </row>
    <row r="1532" spans="1:9" x14ac:dyDescent="0.25">
      <c r="B1532" s="27"/>
      <c r="C1532" t="str">
        <f>CONCATENATE("&lt;# ",B1534," #&gt;")</f>
        <v>&lt;# A99394905T #&gt;</v>
      </c>
    </row>
    <row r="1533" spans="1:9" x14ac:dyDescent="0.25">
      <c r="A1533" s="6" t="s">
        <v>29</v>
      </c>
      <c r="B1533" s="1" t="s">
        <v>495</v>
      </c>
      <c r="C1533" t="str">
        <f>CONCATENATE("  &lt;Variant hgvs=",CHAR(34),B1533,CHAR(34)," name=",CHAR(34),B1534,CHAR(34),"&gt; ")</f>
        <v xml:space="preserve">  &lt;Variant hgvs="CM000675.2:g.99394905A&gt;T" name="A99394905T"&gt; </v>
      </c>
    </row>
    <row r="1534" spans="1:9" x14ac:dyDescent="0.25">
      <c r="A1534" s="5" t="s">
        <v>30</v>
      </c>
      <c r="B1534" s="30" t="s">
        <v>662</v>
      </c>
    </row>
    <row r="1535" spans="1:9" x14ac:dyDescent="0.25">
      <c r="A1535" s="5" t="s">
        <v>31</v>
      </c>
      <c r="B1535" s="27" t="s">
        <v>66</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32</v>
      </c>
      <c r="B1536" s="27" t="s">
        <v>37</v>
      </c>
    </row>
    <row r="1537" spans="1:3" x14ac:dyDescent="0.25">
      <c r="A1537" s="6" t="s">
        <v>40</v>
      </c>
      <c r="B1537" s="30" t="s">
        <v>663</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39</v>
      </c>
      <c r="B1540" s="1" t="s">
        <v>664</v>
      </c>
      <c r="C1540" t="str">
        <f>CONCATENATE("  &lt;Genotype hgvs=",CHAR(34),B1540,B1541,";",B1542,CHAR(34)," name=",CHAR(34),B1528,CHAR(34),"&gt; ")</f>
        <v xml:space="preserve">  &lt;Genotype hgvs="CM000674.2:g.[91754952A&gt;G];[91754952=]" name="A91754952AG"&gt; </v>
      </c>
    </row>
    <row r="1541" spans="1:3" x14ac:dyDescent="0.25">
      <c r="A1541" s="5" t="s">
        <v>40</v>
      </c>
      <c r="B1541" s="27" t="s">
        <v>665</v>
      </c>
    </row>
    <row r="1542" spans="1:3" x14ac:dyDescent="0.25">
      <c r="A1542" s="5" t="s">
        <v>31</v>
      </c>
      <c r="B1542" s="27" t="s">
        <v>666</v>
      </c>
      <c r="C1542" t="s">
        <v>679</v>
      </c>
    </row>
    <row r="1543" spans="1:3" x14ac:dyDescent="0.25">
      <c r="A1543" s="5" t="s">
        <v>45</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17</v>
      </c>
    </row>
    <row r="1544" spans="1:3" x14ac:dyDescent="0.25">
      <c r="A1544" s="6" t="s">
        <v>46</v>
      </c>
      <c r="B1544" s="27" t="s">
        <v>152</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47</v>
      </c>
      <c r="B1545" s="27">
        <v>21.8</v>
      </c>
    </row>
    <row r="1546" spans="1:3" x14ac:dyDescent="0.25">
      <c r="A1546" s="5"/>
      <c r="B1546" s="27"/>
      <c r="C1546" t="s">
        <v>680</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681</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48</v>
      </c>
      <c r="B1554" s="27" t="s">
        <v>352</v>
      </c>
      <c r="C1554" t="str">
        <f>CONCATENATE("  &lt;Genotype hgvs=",CHAR(34),B1540,B1541,";",B1541,CHAR(34)," name=",CHAR(34),B1528,CHAR(34),"&gt; ")</f>
        <v xml:space="preserve">  &lt;Genotype hgvs="CM000674.2:g.[91754952A&gt;G];[91754952A&gt;G]" name="A91754952AG"&gt; </v>
      </c>
    </row>
    <row r="1555" spans="1:3" x14ac:dyDescent="0.25">
      <c r="A1555" s="6" t="s">
        <v>49</v>
      </c>
      <c r="B1555" s="27" t="s">
        <v>198</v>
      </c>
      <c r="C1555" t="s">
        <v>17</v>
      </c>
    </row>
    <row r="1556" spans="1:3" x14ac:dyDescent="0.25">
      <c r="A1556" s="6" t="s">
        <v>47</v>
      </c>
      <c r="B1556" s="27">
        <v>71.2</v>
      </c>
      <c r="C1556" t="s">
        <v>679</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680</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681</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50</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51</v>
      </c>
      <c r="B1569" s="27" t="s">
        <v>152</v>
      </c>
      <c r="C1569" t="s">
        <v>17</v>
      </c>
    </row>
    <row r="1570" spans="1:3" x14ac:dyDescent="0.25">
      <c r="A1570" s="6" t="s">
        <v>47</v>
      </c>
      <c r="B1570" s="27">
        <v>7</v>
      </c>
      <c r="C1570" t="s">
        <v>679</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680</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681</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39</v>
      </c>
      <c r="B1583" s="1" t="s">
        <v>667</v>
      </c>
      <c r="C1583" t="str">
        <f>CONCATENATE("  &lt;Genotype hgvs=",CHAR(34),B1583,B1584,";",B1585,CHAR(34)," name=",CHAR(34),B1534,CHAR(34),"&gt; ")</f>
        <v xml:space="preserve">  &lt;Genotype hgvs="CM000675.2:g.[99394905A&gt;T];[99394905=]" name="A99394905T"&gt; </v>
      </c>
    </row>
    <row r="1584" spans="1:3" x14ac:dyDescent="0.25">
      <c r="A1584" s="5" t="s">
        <v>40</v>
      </c>
      <c r="B1584" s="27" t="s">
        <v>668</v>
      </c>
    </row>
    <row r="1585" spans="1:3" x14ac:dyDescent="0.25">
      <c r="A1585" s="5" t="s">
        <v>31</v>
      </c>
      <c r="B1585" s="27" t="s">
        <v>669</v>
      </c>
      <c r="C1585" t="s">
        <v>679</v>
      </c>
    </row>
    <row r="1586" spans="1:3" x14ac:dyDescent="0.25">
      <c r="A1586" s="5" t="s">
        <v>45</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17</v>
      </c>
    </row>
    <row r="1587" spans="1:3" x14ac:dyDescent="0.25">
      <c r="A1587" s="6" t="s">
        <v>46</v>
      </c>
      <c r="B1587" s="27" t="s">
        <v>223</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47</v>
      </c>
      <c r="B1588" s="27">
        <v>1.5</v>
      </c>
    </row>
    <row r="1589" spans="1:3" x14ac:dyDescent="0.25">
      <c r="A1589" s="5"/>
      <c r="B1589" s="27"/>
      <c r="C1589" t="s">
        <v>680</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681</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48</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49</v>
      </c>
      <c r="B1598" s="27" t="s">
        <v>198</v>
      </c>
      <c r="C1598" t="s">
        <v>17</v>
      </c>
    </row>
    <row r="1599" spans="1:3" x14ac:dyDescent="0.25">
      <c r="A1599" s="6" t="s">
        <v>47</v>
      </c>
      <c r="B1599" s="27">
        <v>0.4</v>
      </c>
      <c r="C1599" t="s">
        <v>679</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680</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681</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50</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51</v>
      </c>
      <c r="B1612" s="27" t="s">
        <v>152</v>
      </c>
      <c r="C1612" t="s">
        <v>17</v>
      </c>
    </row>
    <row r="1613" spans="1:3" x14ac:dyDescent="0.25">
      <c r="A1613" s="6" t="s">
        <v>47</v>
      </c>
      <c r="B1613" s="27">
        <v>98.1</v>
      </c>
      <c r="C1613" t="s">
        <v>679</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680</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681</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52</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52</v>
      </c>
      <c r="B1626" s="27" t="s">
        <v>154</v>
      </c>
      <c r="C1626" t="s">
        <v>17</v>
      </c>
    </row>
    <row r="1627" spans="1:3" x14ac:dyDescent="0.25">
      <c r="A1627" s="6" t="s">
        <v>47</v>
      </c>
      <c r="B1627" s="27"/>
      <c r="C1627" t="s">
        <v>679</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680</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681</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50</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51</v>
      </c>
      <c r="B1640" s="27" t="s">
        <v>224</v>
      </c>
      <c r="C1640" t="s">
        <v>17</v>
      </c>
    </row>
    <row r="1641" spans="1:3" x14ac:dyDescent="0.25">
      <c r="A1641" s="6" t="s">
        <v>47</v>
      </c>
      <c r="B1641" s="27"/>
      <c r="C1641" t="s">
        <v>679</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680</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681</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94</v>
      </c>
      <c r="C1" s="23" t="s">
        <v>93</v>
      </c>
      <c r="D1" s="25" t="s">
        <v>69</v>
      </c>
      <c r="E1" s="22"/>
      <c r="F1" s="22"/>
      <c r="G1" s="22"/>
      <c r="H1" s="22"/>
      <c r="I1" s="22"/>
    </row>
    <row r="2" spans="1:9" ht="25.5" x14ac:dyDescent="0.25">
      <c r="A2" s="21">
        <v>14</v>
      </c>
      <c r="B2" s="22" t="s">
        <v>102</v>
      </c>
      <c r="C2" s="23" t="s">
        <v>93</v>
      </c>
      <c r="D2" s="25" t="s">
        <v>73</v>
      </c>
      <c r="E2" s="22"/>
      <c r="F2" s="22"/>
      <c r="G2" s="22"/>
      <c r="H2" s="22"/>
      <c r="I2" s="22"/>
    </row>
    <row r="3" spans="1:9" ht="25.5" x14ac:dyDescent="0.25">
      <c r="A3" s="21">
        <v>20</v>
      </c>
      <c r="B3" s="22" t="s">
        <v>111</v>
      </c>
      <c r="C3" s="23" t="s">
        <v>93</v>
      </c>
      <c r="D3" s="25" t="s">
        <v>76</v>
      </c>
      <c r="E3" s="22"/>
      <c r="F3" s="22"/>
      <c r="G3" s="22"/>
      <c r="H3" s="22"/>
      <c r="I3" s="22"/>
    </row>
    <row r="4" spans="1:9" x14ac:dyDescent="0.25">
      <c r="A4" s="21">
        <v>9</v>
      </c>
      <c r="B4" s="22" t="s">
        <v>92</v>
      </c>
      <c r="C4" s="23" t="s">
        <v>93</v>
      </c>
      <c r="D4" s="25" t="s">
        <v>69</v>
      </c>
      <c r="E4" s="22"/>
      <c r="F4" s="22"/>
      <c r="G4" s="22"/>
      <c r="H4" s="22"/>
      <c r="I4" s="22"/>
    </row>
    <row r="5" spans="1:9" x14ac:dyDescent="0.25">
      <c r="A5" s="21">
        <v>21</v>
      </c>
      <c r="B5" s="22" t="s">
        <v>112</v>
      </c>
      <c r="C5" s="23" t="s">
        <v>113</v>
      </c>
      <c r="D5" s="25" t="s">
        <v>74</v>
      </c>
      <c r="E5" s="22"/>
      <c r="F5" s="22"/>
      <c r="G5" s="22"/>
      <c r="H5" s="22"/>
      <c r="I5" s="22"/>
    </row>
    <row r="6" spans="1:9" x14ac:dyDescent="0.25">
      <c r="A6" s="21">
        <v>3</v>
      </c>
      <c r="B6" s="22" t="s">
        <v>79</v>
      </c>
      <c r="C6" s="23" t="s">
        <v>80</v>
      </c>
      <c r="D6" s="25" t="s">
        <v>76</v>
      </c>
      <c r="E6" s="22"/>
      <c r="F6" s="22"/>
      <c r="G6" s="22"/>
      <c r="H6" s="22"/>
      <c r="I6" s="22"/>
    </row>
    <row r="7" spans="1:9" ht="25.5" x14ac:dyDescent="0.25">
      <c r="A7" s="21">
        <v>2</v>
      </c>
      <c r="B7" s="22" t="s">
        <v>77</v>
      </c>
      <c r="C7" s="23" t="s">
        <v>78</v>
      </c>
      <c r="D7" s="25" t="s">
        <v>69</v>
      </c>
      <c r="E7" s="22"/>
      <c r="F7" s="22"/>
      <c r="G7" s="22"/>
      <c r="H7" s="22"/>
      <c r="I7" s="22"/>
    </row>
    <row r="8" spans="1:9" x14ac:dyDescent="0.25">
      <c r="A8" s="21">
        <v>5</v>
      </c>
      <c r="B8" s="22" t="s">
        <v>84</v>
      </c>
      <c r="C8" s="23" t="s">
        <v>85</v>
      </c>
      <c r="D8" s="25" t="s">
        <v>115</v>
      </c>
      <c r="E8" s="22"/>
      <c r="F8" s="22"/>
      <c r="G8" s="22"/>
      <c r="H8" s="22"/>
      <c r="I8" s="22"/>
    </row>
    <row r="9" spans="1:9" ht="25.5" x14ac:dyDescent="0.25">
      <c r="A9" s="21">
        <v>6</v>
      </c>
      <c r="B9" s="22" t="s">
        <v>86</v>
      </c>
      <c r="C9" s="23" t="s">
        <v>87</v>
      </c>
      <c r="D9" s="25" t="s">
        <v>116</v>
      </c>
      <c r="E9" s="22"/>
      <c r="F9" s="22"/>
      <c r="G9" s="22"/>
      <c r="H9" s="22"/>
      <c r="I9" s="22"/>
    </row>
    <row r="10" spans="1:9" x14ac:dyDescent="0.25">
      <c r="A10" s="21">
        <v>18</v>
      </c>
      <c r="B10" s="22" t="s">
        <v>109</v>
      </c>
      <c r="C10" s="23" t="s">
        <v>110</v>
      </c>
      <c r="D10" s="25" t="s">
        <v>118</v>
      </c>
      <c r="E10" s="22"/>
      <c r="F10" s="22"/>
      <c r="G10" s="22"/>
      <c r="H10" s="22"/>
      <c r="I10" s="22"/>
    </row>
    <row r="11" spans="1:9" x14ac:dyDescent="0.25">
      <c r="A11" s="21">
        <v>3</v>
      </c>
      <c r="B11" s="22" t="s">
        <v>81</v>
      </c>
      <c r="C11" s="23" t="s">
        <v>82</v>
      </c>
      <c r="D11" s="25" t="s">
        <v>83</v>
      </c>
      <c r="E11" s="22"/>
      <c r="F11" s="22"/>
      <c r="G11" s="22"/>
      <c r="H11" s="22"/>
      <c r="I11" s="22"/>
    </row>
    <row r="12" spans="1:9" x14ac:dyDescent="0.25">
      <c r="A12" s="21">
        <v>14</v>
      </c>
      <c r="B12" s="22" t="s">
        <v>103</v>
      </c>
      <c r="C12" s="23" t="s">
        <v>104</v>
      </c>
      <c r="D12" s="25" t="s">
        <v>119</v>
      </c>
      <c r="E12" s="22"/>
      <c r="F12" s="22"/>
      <c r="G12" s="22"/>
      <c r="H12" s="22"/>
      <c r="I12" s="22"/>
    </row>
    <row r="13" spans="1:9" x14ac:dyDescent="0.25">
      <c r="A13" s="21">
        <v>1</v>
      </c>
      <c r="B13" s="22" t="s">
        <v>70</v>
      </c>
      <c r="C13" s="23" t="s">
        <v>33</v>
      </c>
      <c r="D13" s="25" t="s">
        <v>69</v>
      </c>
      <c r="E13" s="22"/>
      <c r="F13" s="22"/>
      <c r="G13" s="22"/>
      <c r="H13" s="22"/>
      <c r="I13" s="22"/>
    </row>
    <row r="14" spans="1:9" x14ac:dyDescent="0.25">
      <c r="A14" s="21">
        <v>2</v>
      </c>
      <c r="B14" s="22" t="s">
        <v>75</v>
      </c>
      <c r="C14" s="23" t="s">
        <v>121</v>
      </c>
      <c r="D14" s="25" t="s">
        <v>114</v>
      </c>
      <c r="E14" s="24" t="s">
        <v>120</v>
      </c>
      <c r="F14" s="24" t="s">
        <v>122</v>
      </c>
      <c r="G14" s="22"/>
      <c r="H14" s="22"/>
      <c r="I14" s="22"/>
    </row>
    <row r="15" spans="1:9" x14ac:dyDescent="0.25">
      <c r="A15" s="21">
        <v>2</v>
      </c>
      <c r="B15" s="22" t="s">
        <v>71</v>
      </c>
      <c r="C15" s="23" t="s">
        <v>72</v>
      </c>
      <c r="D15" s="25" t="s">
        <v>74</v>
      </c>
      <c r="E15" s="22"/>
      <c r="F15" s="22"/>
      <c r="G15" s="22"/>
      <c r="H15" s="22"/>
      <c r="I15" s="22"/>
    </row>
    <row r="16" spans="1:9" x14ac:dyDescent="0.25">
      <c r="A16" s="21">
        <v>8</v>
      </c>
      <c r="B16" s="22" t="s">
        <v>88</v>
      </c>
      <c r="C16" s="23" t="s">
        <v>89</v>
      </c>
      <c r="D16" s="25" t="s">
        <v>76</v>
      </c>
      <c r="E16" s="22"/>
      <c r="F16" s="22"/>
      <c r="G16" s="22"/>
      <c r="H16" s="22"/>
      <c r="I16" s="22"/>
    </row>
    <row r="17" spans="1:9" ht="25.5" x14ac:dyDescent="0.25">
      <c r="A17" s="21">
        <v>9</v>
      </c>
      <c r="B17" s="22" t="s">
        <v>90</v>
      </c>
      <c r="C17" s="23" t="s">
        <v>91</v>
      </c>
      <c r="D17" s="25" t="s">
        <v>69</v>
      </c>
      <c r="E17" s="22"/>
      <c r="F17" s="22"/>
      <c r="G17" s="22"/>
      <c r="H17" s="22"/>
      <c r="I17" s="22"/>
    </row>
    <row r="18" spans="1:9" x14ac:dyDescent="0.25">
      <c r="A18" s="21">
        <v>15</v>
      </c>
      <c r="B18" s="22" t="s">
        <v>105</v>
      </c>
      <c r="C18" s="23" t="s">
        <v>106</v>
      </c>
      <c r="D18" s="25" t="s">
        <v>116</v>
      </c>
      <c r="E18" s="22"/>
      <c r="F18" s="22"/>
      <c r="G18" s="22"/>
      <c r="H18" s="22"/>
      <c r="I18" s="22"/>
    </row>
    <row r="19" spans="1:9" x14ac:dyDescent="0.25">
      <c r="A19" s="21">
        <v>16</v>
      </c>
      <c r="B19" s="22" t="s">
        <v>107</v>
      </c>
      <c r="C19" s="23" t="s">
        <v>108</v>
      </c>
      <c r="D19" s="25" t="s">
        <v>116</v>
      </c>
      <c r="E19" s="22"/>
      <c r="F19" s="22"/>
      <c r="G19" s="22"/>
      <c r="H19" s="22"/>
      <c r="I19" s="22"/>
    </row>
    <row r="20" spans="1:9" ht="25.5" x14ac:dyDescent="0.25">
      <c r="A20" s="21">
        <v>14</v>
      </c>
      <c r="B20" s="22" t="s">
        <v>99</v>
      </c>
      <c r="C20" s="23" t="s">
        <v>98</v>
      </c>
      <c r="D20" s="25" t="s">
        <v>76</v>
      </c>
      <c r="E20" s="22"/>
      <c r="F20" s="22"/>
      <c r="G20" s="22"/>
      <c r="H20" s="22"/>
      <c r="I20" s="22"/>
    </row>
    <row r="21" spans="1:9" ht="25.5" x14ac:dyDescent="0.25">
      <c r="A21" s="21">
        <v>14</v>
      </c>
      <c r="B21" s="22" t="s">
        <v>97</v>
      </c>
      <c r="C21" s="23" t="s">
        <v>98</v>
      </c>
      <c r="D21" s="25" t="s">
        <v>118</v>
      </c>
      <c r="E21" s="22"/>
      <c r="F21" s="22"/>
      <c r="G21" s="22"/>
      <c r="H21" s="22"/>
      <c r="I21" s="22"/>
    </row>
    <row r="22" spans="1:9" ht="25.5" x14ac:dyDescent="0.25">
      <c r="A22" s="21">
        <v>14</v>
      </c>
      <c r="B22" s="22" t="s">
        <v>100</v>
      </c>
      <c r="C22" s="23" t="s">
        <v>101</v>
      </c>
      <c r="D22" s="25" t="s">
        <v>69</v>
      </c>
      <c r="E22" s="22"/>
      <c r="F22" s="22"/>
      <c r="G22" s="22"/>
      <c r="H22" s="22"/>
      <c r="I22" s="22"/>
    </row>
    <row r="23" spans="1:9" x14ac:dyDescent="0.25">
      <c r="A23" s="21">
        <v>13</v>
      </c>
      <c r="B23" s="22" t="s">
        <v>95</v>
      </c>
      <c r="C23" s="23" t="s">
        <v>96</v>
      </c>
      <c r="D23" s="25" t="s">
        <v>117</v>
      </c>
      <c r="E23" s="22"/>
      <c r="F23" s="22"/>
      <c r="G23" s="22"/>
      <c r="H23" s="22"/>
      <c r="I23" s="22"/>
    </row>
  </sheetData>
  <sortState ref="A1:J62">
    <sortCondition ref="C1:C62"/>
    <sortCondition ref="B1:B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196" workbookViewId="0">
      <selection activeCell="C170" sqref="C170"/>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33</v>
      </c>
      <c r="C2" t="str">
        <f>CONCATENATE("# What does the ",B2," gene do?")</f>
        <v># What does the GRIK3 gene do?</v>
      </c>
    </row>
    <row r="3" spans="1:3" x14ac:dyDescent="0.25">
      <c r="A3" s="6"/>
    </row>
    <row r="4" spans="1:3" ht="17.25" x14ac:dyDescent="0.3">
      <c r="A4" s="6" t="s">
        <v>22</v>
      </c>
      <c r="B4" s="3" t="s">
        <v>513</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24</v>
      </c>
      <c r="B7" t="s">
        <v>25</v>
      </c>
    </row>
    <row r="8" spans="1:3" x14ac:dyDescent="0.25">
      <c r="A8" s="6" t="s">
        <v>21</v>
      </c>
      <c r="B8" t="s">
        <v>16</v>
      </c>
    </row>
    <row r="9" spans="1:3" x14ac:dyDescent="0.25">
      <c r="A9" s="5" t="s">
        <v>26</v>
      </c>
      <c r="B9" t="s">
        <v>514</v>
      </c>
      <c r="C9" t="str">
        <f>CONCATENATE("&lt;TissueList ",B9," /&gt;")</f>
        <v>&lt;TissueList brain  /&gt;</v>
      </c>
    </row>
    <row r="10" spans="1:3" x14ac:dyDescent="0.25">
      <c r="A10" s="6"/>
    </row>
    <row r="11" spans="1:3" x14ac:dyDescent="0.25">
      <c r="A11" s="6" t="s">
        <v>4</v>
      </c>
      <c r="B11" t="s">
        <v>33</v>
      </c>
      <c r="C11" t="str">
        <f>CONCATENATE("&lt;GeneAnalysis gene=",CHAR(34),B11,CHAR(34)," interval=",CHAR(34),B12,CHAR(34),"&gt; ")</f>
        <v xml:space="preserve">&lt;GeneAnalysis gene="GRIK3" interval="NC000001_1.11:g.1111_9999"&gt; </v>
      </c>
    </row>
    <row r="12" spans="1:3" x14ac:dyDescent="0.25">
      <c r="A12" s="6" t="s">
        <v>27</v>
      </c>
      <c r="B12" t="s">
        <v>34</v>
      </c>
    </row>
    <row r="13" spans="1:3" x14ac:dyDescent="0.25">
      <c r="A13" s="6" t="s">
        <v>28</v>
      </c>
      <c r="B13" t="s">
        <v>337</v>
      </c>
      <c r="C13" t="str">
        <f>CONCATENATE("# What are some common mutations of ",B11,"?")</f>
        <v># What are some common mutations of GRIK3?</v>
      </c>
    </row>
    <row r="14" spans="1:3" x14ac:dyDescent="0.25">
      <c r="A14" s="6" t="s">
        <v>515</v>
      </c>
      <c r="B14" t="s">
        <v>44</v>
      </c>
      <c r="C14" t="s">
        <v>17</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173</v>
      </c>
    </row>
    <row r="18" spans="1:3" x14ac:dyDescent="0.25">
      <c r="A18" s="6" t="s">
        <v>29</v>
      </c>
      <c r="B18" t="s">
        <v>35</v>
      </c>
      <c r="C18" t="str">
        <f>CONCATENATE("  &lt;Variant hgvs=",CHAR(34),B18,CHAR(34)," name=",CHAR(34),B19,CHAR(34),"&gt; ")</f>
        <v xml:space="preserve">  &lt;Variant hgvs="NC000001_1.11:g.2222T&gt;G" name="T928G"&gt; </v>
      </c>
    </row>
    <row r="19" spans="1:3" x14ac:dyDescent="0.25">
      <c r="A19" s="5" t="s">
        <v>30</v>
      </c>
      <c r="B19" t="s">
        <v>36</v>
      </c>
    </row>
    <row r="20" spans="1:3" x14ac:dyDescent="0.25">
      <c r="A20" s="5" t="s">
        <v>31</v>
      </c>
      <c r="B20"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32</v>
      </c>
      <c r="B21" t="s">
        <v>38</v>
      </c>
      <c r="C21" t="s">
        <v>17</v>
      </c>
    </row>
    <row r="22" spans="1:3" x14ac:dyDescent="0.25">
      <c r="C22" t="str">
        <f>"  &lt;/Variant&gt;"</f>
        <v xml:space="preserve">  &lt;/Variant&gt;</v>
      </c>
    </row>
    <row r="23" spans="1:3" x14ac:dyDescent="0.25">
      <c r="C23" t="s">
        <v>174</v>
      </c>
    </row>
    <row r="24" spans="1:3" x14ac:dyDescent="0.25">
      <c r="A24" s="6" t="s">
        <v>29</v>
      </c>
      <c r="B24" s="1" t="s">
        <v>67</v>
      </c>
      <c r="C24" t="str">
        <f>CONCATENATE("  &lt;Variant hgvs=",CHAR(34),B24,CHAR(34)," name=",CHAR(34),B25,CHAR(34),"&gt; ")</f>
        <v xml:space="preserve">  &lt;Variant hgvs="NC_000001.11:g.36983994C&gt;T" name="C36983994T"&gt; </v>
      </c>
    </row>
    <row r="25" spans="1:3" x14ac:dyDescent="0.25">
      <c r="A25" s="5" t="s">
        <v>30</v>
      </c>
      <c r="B25" t="s">
        <v>64</v>
      </c>
    </row>
    <row r="26" spans="1:3" x14ac:dyDescent="0.25">
      <c r="A26" s="5" t="s">
        <v>31</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32</v>
      </c>
      <c r="B27" t="s">
        <v>37</v>
      </c>
    </row>
    <row r="28" spans="1:3" x14ac:dyDescent="0.25">
      <c r="A28" s="6"/>
      <c r="C28" t="str">
        <f>"  &lt;/Variant&gt;"</f>
        <v xml:space="preserve">  &lt;/Variant&gt;</v>
      </c>
    </row>
    <row r="29" spans="1:3" x14ac:dyDescent="0.25">
      <c r="C29" t="s">
        <v>17</v>
      </c>
    </row>
    <row r="30" spans="1:3" x14ac:dyDescent="0.25">
      <c r="A30" s="6"/>
      <c r="C30" t="s">
        <v>175</v>
      </c>
    </row>
    <row r="31" spans="1:3" x14ac:dyDescent="0.25">
      <c r="A31" s="6" t="s">
        <v>29</v>
      </c>
      <c r="B31" t="s">
        <v>68</v>
      </c>
      <c r="C31" t="str">
        <f>CONCATENATE("  &lt;Variant hgvs=",CHAR(34),B31,CHAR(34)," name=",CHAR(34),B32,CHAR(34),"&gt; ")</f>
        <v xml:space="preserve">  &lt;Variant hgvs="NC_000002.11:g.7783504A&gt;C" name="A7783504C"&gt; </v>
      </c>
    </row>
    <row r="32" spans="1:3" x14ac:dyDescent="0.25">
      <c r="A32" s="5" t="s">
        <v>30</v>
      </c>
      <c r="B32" t="s">
        <v>65</v>
      </c>
    </row>
    <row r="33" spans="1:3" x14ac:dyDescent="0.25">
      <c r="A33" s="5" t="s">
        <v>31</v>
      </c>
      <c r="B33" t="s">
        <v>66</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32</v>
      </c>
      <c r="B34" t="str">
        <f>"cytosine (C)"</f>
        <v>cytosine (C)</v>
      </c>
    </row>
    <row r="35" spans="1:3" x14ac:dyDescent="0.25">
      <c r="A35" s="5"/>
      <c r="C35" t="str">
        <f>"  &lt;/Variant&gt;"</f>
        <v xml:space="preserve">  &lt;/Variant&gt;</v>
      </c>
    </row>
    <row r="36" spans="1:3" s="33" customFormat="1" x14ac:dyDescent="0.25">
      <c r="A36" s="31"/>
      <c r="C36" s="33" t="s">
        <v>173</v>
      </c>
    </row>
    <row r="37" spans="1:3" x14ac:dyDescent="0.25">
      <c r="A37" s="5" t="s">
        <v>39</v>
      </c>
      <c r="B37" t="s">
        <v>41</v>
      </c>
      <c r="C37" t="str">
        <f>CONCATENATE("  &lt;Genotype hgvs=",CHAR(34),B37,B38,";",B39,CHAR(34)," name=",CHAR(34),B19,CHAR(34),"&gt; ")</f>
        <v xml:space="preserve">  &lt;Genotype hgvs="NC000001_1.11:g.[2222T&gt;G];[2222=]" name="T928G"&gt; </v>
      </c>
    </row>
    <row r="38" spans="1:3" x14ac:dyDescent="0.25">
      <c r="A38" s="5" t="s">
        <v>40</v>
      </c>
      <c r="B38" t="s">
        <v>42</v>
      </c>
    </row>
    <row r="39" spans="1:3" x14ac:dyDescent="0.25">
      <c r="A39" s="5" t="s">
        <v>31</v>
      </c>
      <c r="B39" t="s">
        <v>43</v>
      </c>
      <c r="C39" t="s">
        <v>679</v>
      </c>
    </row>
    <row r="40" spans="1:3" x14ac:dyDescent="0.25">
      <c r="A40" s="5" t="s">
        <v>45</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46</v>
      </c>
      <c r="B41" t="s">
        <v>516</v>
      </c>
      <c r="C41" t="str">
        <f>CONCATENATE("    ",B40)</f>
        <v xml:space="preserve">    People with this variant have one copy of the T928G variant. This substitution of a single nucleotide is known as a missense mutation.</v>
      </c>
    </row>
    <row r="42" spans="1:3" x14ac:dyDescent="0.25">
      <c r="A42" s="6" t="s">
        <v>47</v>
      </c>
      <c r="B42">
        <v>43</v>
      </c>
    </row>
    <row r="43" spans="1:3" x14ac:dyDescent="0.25">
      <c r="A43" s="5"/>
      <c r="C43" t="s">
        <v>680</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681</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48</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49</v>
      </c>
      <c r="B52" t="s">
        <v>516</v>
      </c>
      <c r="C52" t="s">
        <v>17</v>
      </c>
    </row>
    <row r="53" spans="1:3" x14ac:dyDescent="0.25">
      <c r="A53" s="6" t="s">
        <v>47</v>
      </c>
      <c r="B53">
        <v>19.899999999999999</v>
      </c>
      <c r="C53" t="s">
        <v>679</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680</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681</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50</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51</v>
      </c>
      <c r="B66" s="27" t="s">
        <v>224</v>
      </c>
      <c r="C66" t="s">
        <v>17</v>
      </c>
    </row>
    <row r="67" spans="1:3" x14ac:dyDescent="0.25">
      <c r="A67" s="6" t="s">
        <v>47</v>
      </c>
      <c r="B67">
        <v>37.1</v>
      </c>
      <c r="C67" t="s">
        <v>679</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680</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681</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174</v>
      </c>
    </row>
    <row r="80" spans="1:3" x14ac:dyDescent="0.25">
      <c r="A80" s="5" t="s">
        <v>39</v>
      </c>
      <c r="B80" s="1" t="s">
        <v>58</v>
      </c>
      <c r="C80" t="str">
        <f>CONCATENATE("  &lt;Genotype hgvs=",CHAR(34),B80,B81,";",B82,CHAR(34)," name=",CHAR(34),B25,CHAR(34),"&gt; ")</f>
        <v xml:space="preserve">  &lt;Genotype hgvs="NC_000002.11:g[7783504A&gt;C];[7783504=]" name="C36983994T"&gt; </v>
      </c>
    </row>
    <row r="81" spans="1:3" x14ac:dyDescent="0.25">
      <c r="A81" s="5" t="s">
        <v>40</v>
      </c>
      <c r="B81" s="1" t="s">
        <v>59</v>
      </c>
    </row>
    <row r="82" spans="1:3" x14ac:dyDescent="0.25">
      <c r="A82" s="5" t="s">
        <v>31</v>
      </c>
      <c r="B82" s="1" t="s">
        <v>60</v>
      </c>
      <c r="C82" t="s">
        <v>679</v>
      </c>
    </row>
    <row r="83" spans="1:3" x14ac:dyDescent="0.25">
      <c r="A83" s="5" t="s">
        <v>45</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46</v>
      </c>
      <c r="B84" t="s">
        <v>517</v>
      </c>
      <c r="C84" t="str">
        <f>CONCATENATE("    ",B83)</f>
        <v xml:space="preserve">    People with this variant have one copy of the C36983994T variant. This substitution of a single nucleotide is known as a missense mutation.</v>
      </c>
    </row>
    <row r="85" spans="1:3" x14ac:dyDescent="0.25">
      <c r="A85" s="6" t="s">
        <v>47</v>
      </c>
      <c r="B85">
        <v>15.8</v>
      </c>
    </row>
    <row r="86" spans="1:3" x14ac:dyDescent="0.25">
      <c r="A86" s="5"/>
      <c r="C86" t="s">
        <v>680</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681</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48</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49</v>
      </c>
      <c r="B95" s="27" t="s">
        <v>224</v>
      </c>
      <c r="C95" t="s">
        <v>17</v>
      </c>
    </row>
    <row r="96" spans="1:3" x14ac:dyDescent="0.25">
      <c r="A96" s="6" t="s">
        <v>47</v>
      </c>
      <c r="B96">
        <v>4.7</v>
      </c>
      <c r="C96" t="s">
        <v>679</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680</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681</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50</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51</v>
      </c>
      <c r="B109" s="27" t="s">
        <v>224</v>
      </c>
      <c r="C109" t="s">
        <v>17</v>
      </c>
    </row>
    <row r="110" spans="1:3" x14ac:dyDescent="0.25">
      <c r="A110" s="6" t="s">
        <v>47</v>
      </c>
      <c r="B110">
        <v>79.5</v>
      </c>
      <c r="C110" t="s">
        <v>679</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680</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681</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175</v>
      </c>
    </row>
    <row r="123" spans="1:3" x14ac:dyDescent="0.25">
      <c r="A123" s="5" t="s">
        <v>39</v>
      </c>
      <c r="B123" s="1" t="s">
        <v>61</v>
      </c>
      <c r="C123" t="str">
        <f>CONCATENATE("  &lt;Genotype hgvs=",CHAR(34),B123,B124,";",B125,CHAR(34)," name=",CHAR(34),B32,CHAR(34),"&gt; ")</f>
        <v xml:space="preserve">  &lt;Genotype hgvs="NC_000001.11:g.[36983994C&gt;T];[36983994=]" name="A7783504C"&gt; </v>
      </c>
    </row>
    <row r="124" spans="1:3" x14ac:dyDescent="0.25">
      <c r="A124" s="5" t="s">
        <v>40</v>
      </c>
      <c r="B124" s="1" t="s">
        <v>62</v>
      </c>
    </row>
    <row r="125" spans="1:3" x14ac:dyDescent="0.25">
      <c r="A125" s="5" t="s">
        <v>31</v>
      </c>
      <c r="B125" s="1" t="s">
        <v>63</v>
      </c>
      <c r="C125" t="s">
        <v>679</v>
      </c>
    </row>
    <row r="126" spans="1:3" x14ac:dyDescent="0.25">
      <c r="A126" s="5" t="s">
        <v>45</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46</v>
      </c>
      <c r="B127" t="s">
        <v>517</v>
      </c>
      <c r="C127" t="str">
        <f>CONCATENATE("    ",B126)</f>
        <v xml:space="preserve">    People with this variant have one copy of the A7783504C variant. This substitution of a single nucleotide is known as a missense mutation.</v>
      </c>
    </row>
    <row r="128" spans="1:3" x14ac:dyDescent="0.25">
      <c r="A128" s="6" t="s">
        <v>47</v>
      </c>
      <c r="B128">
        <v>1.8</v>
      </c>
    </row>
    <row r="129" spans="1:3" x14ac:dyDescent="0.25">
      <c r="A129" s="5"/>
      <c r="C129" t="s">
        <v>680</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681</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48</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49</v>
      </c>
      <c r="B138" s="27" t="s">
        <v>224</v>
      </c>
      <c r="C138" t="s">
        <v>17</v>
      </c>
    </row>
    <row r="139" spans="1:3" x14ac:dyDescent="0.25">
      <c r="A139" s="6" t="s">
        <v>47</v>
      </c>
      <c r="B139">
        <v>0.5</v>
      </c>
      <c r="C139" t="s">
        <v>679</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680</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681</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50</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51</v>
      </c>
      <c r="B152" s="27" t="s">
        <v>224</v>
      </c>
      <c r="C152" t="s">
        <v>17</v>
      </c>
    </row>
    <row r="153" spans="1:3" x14ac:dyDescent="0.25">
      <c r="A153" s="6" t="s">
        <v>47</v>
      </c>
      <c r="B153">
        <v>97.8</v>
      </c>
      <c r="C153" t="s">
        <v>679</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680</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681</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683</v>
      </c>
    </row>
    <row r="166" spans="1:3" x14ac:dyDescent="0.25">
      <c r="A166" s="5" t="s">
        <v>52</v>
      </c>
      <c r="B166" t="str">
        <f>CONCATENATE("Your ",B11," gene has an unknown variant.")</f>
        <v>Your GRIK3 gene has an unknown variant.</v>
      </c>
      <c r="C166" t="str">
        <f>CONCATENATE("  &lt;Genotype hgvs=",CHAR(34),"unknown",CHAR(34),"&gt; ")</f>
        <v xml:space="preserve">  &lt;Genotype hgvs="unknown"&gt; </v>
      </c>
    </row>
    <row r="167" spans="1:3" x14ac:dyDescent="0.25">
      <c r="A167" s="6" t="s">
        <v>53</v>
      </c>
      <c r="B167" t="str">
        <f>"The effect of this variant is unknown."</f>
        <v>The effect of this variant is unknown.</v>
      </c>
      <c r="C167" t="s">
        <v>17</v>
      </c>
    </row>
    <row r="168" spans="1:3" x14ac:dyDescent="0.25">
      <c r="A168" s="6" t="s">
        <v>47</v>
      </c>
      <c r="B168">
        <v>0</v>
      </c>
      <c r="C168" t="s">
        <v>679</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680</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681</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684</v>
      </c>
    </row>
    <row r="181" spans="1:3" x14ac:dyDescent="0.25">
      <c r="A181" s="5" t="s">
        <v>50</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51</v>
      </c>
      <c r="B182" s="27" t="s">
        <v>224</v>
      </c>
      <c r="C182" t="s">
        <v>17</v>
      </c>
    </row>
    <row r="183" spans="1:3" x14ac:dyDescent="0.25">
      <c r="A183" s="6" t="s">
        <v>47</v>
      </c>
      <c r="B183">
        <v>37.1</v>
      </c>
      <c r="C183" t="s">
        <v>679</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680</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681</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54</v>
      </c>
      <c r="B199" t="s">
        <v>670</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518</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17</v>
      </c>
      <c r="B203" t="s">
        <v>519</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520</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55</v>
      </c>
    </row>
    <row r="208" spans="1:3" x14ac:dyDescent="0.25">
      <c r="A208" s="5"/>
    </row>
    <row r="209" spans="1:3" x14ac:dyDescent="0.25">
      <c r="A209" s="6"/>
      <c r="B209" t="s">
        <v>521</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522</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56</v>
      </c>
      <c r="B213" s="7" t="s">
        <v>57</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4"/>
  <sheetViews>
    <sheetView topLeftCell="A352" workbookViewId="0">
      <selection activeCell="B359" sqref="B359"/>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123</v>
      </c>
      <c r="C2" t="str">
        <f>CONCATENATE("# What does the ",B2," gene do?")</f>
        <v># What does the TPRM8 gene do?</v>
      </c>
    </row>
    <row r="3" spans="1:3" x14ac:dyDescent="0.25">
      <c r="A3" s="6"/>
    </row>
    <row r="4" spans="1:3" x14ac:dyDescent="0.25">
      <c r="A4" s="6" t="s">
        <v>22</v>
      </c>
      <c r="B4" s="27" t="s">
        <v>671</v>
      </c>
      <c r="C4" t="str">
        <f>B4</f>
        <v>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24</v>
      </c>
      <c r="B7" s="27" t="s">
        <v>124</v>
      </c>
    </row>
    <row r="8" spans="1:3" x14ac:dyDescent="0.25">
      <c r="A8" s="6" t="s">
        <v>21</v>
      </c>
      <c r="B8" s="27" t="s">
        <v>125</v>
      </c>
    </row>
    <row r="9" spans="1:3" x14ac:dyDescent="0.25">
      <c r="A9" s="5" t="s">
        <v>26</v>
      </c>
      <c r="B9" s="27" t="s">
        <v>131</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123</v>
      </c>
      <c r="C11" t="str">
        <f>CONCATENATE("&lt;GeneAnalysis gene=",CHAR(34),B11,CHAR(34)," interval=",CHAR(34),B12,CHAR(34),"&gt; ")</f>
        <v xml:space="preserve">&lt;GeneAnalysis gene="TPRM8" interval="NC_000002.12:g.233917342_234019522"&gt; </v>
      </c>
    </row>
    <row r="12" spans="1:3" x14ac:dyDescent="0.25">
      <c r="A12" s="6" t="s">
        <v>27</v>
      </c>
      <c r="B12" s="27" t="s">
        <v>682</v>
      </c>
    </row>
    <row r="13" spans="1:3" x14ac:dyDescent="0.25">
      <c r="A13" s="6" t="s">
        <v>28</v>
      </c>
      <c r="B13" s="27" t="s">
        <v>338</v>
      </c>
      <c r="C13" t="str">
        <f>CONCATENATE("# What are some common mutations of ",B11,"?")</f>
        <v># What are some common mutations of TPRM8?</v>
      </c>
    </row>
    <row r="14" spans="1:3" x14ac:dyDescent="0.25">
      <c r="A14" s="6"/>
      <c r="C14" t="s">
        <v>17</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168</v>
      </c>
    </row>
    <row r="18" spans="1:3" x14ac:dyDescent="0.25">
      <c r="A18" s="6" t="s">
        <v>29</v>
      </c>
      <c r="B18" s="1" t="s">
        <v>127</v>
      </c>
      <c r="C18" t="str">
        <f>CONCATENATE("  &lt;Variant hgvs=",CHAR(34),B18,CHAR(34)," name=",CHAR(34),B19,CHAR(34),"&gt; ")</f>
        <v xml:space="preserve">  &lt;Variant hgvs="NC_000002.12:g.234008733G&gt;A" name="G3264+630A"&gt; </v>
      </c>
    </row>
    <row r="19" spans="1:3" x14ac:dyDescent="0.25">
      <c r="A19" s="5" t="s">
        <v>30</v>
      </c>
      <c r="B19" s="30" t="s">
        <v>126</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32</v>
      </c>
      <c r="B21" s="27" t="s">
        <v>66</v>
      </c>
      <c r="C21" t="s">
        <v>17</v>
      </c>
    </row>
    <row r="22" spans="1:3" x14ac:dyDescent="0.25">
      <c r="A22" s="5" t="s">
        <v>40</v>
      </c>
      <c r="B22" s="30" t="s">
        <v>147</v>
      </c>
      <c r="C22" t="str">
        <f>"  &lt;/Variant&gt;"</f>
        <v xml:space="preserve">  &lt;/Variant&gt;</v>
      </c>
    </row>
    <row r="23" spans="1:3" x14ac:dyDescent="0.25">
      <c r="C23" t="s">
        <v>169</v>
      </c>
    </row>
    <row r="24" spans="1:3" x14ac:dyDescent="0.25">
      <c r="A24" s="6" t="s">
        <v>29</v>
      </c>
      <c r="B24" s="1" t="s">
        <v>133</v>
      </c>
      <c r="C24" t="str">
        <f>CONCATENATE("  &lt;Variant hgvs=",CHAR(34),B24,CHAR(34)," name=",CHAR(34),B25,CHAR(34),"&gt; ")</f>
        <v xml:space="preserve">  &lt;Variant hgvs="NC_000002.12:g.234010670G&gt;A" name="G3264+2567A"&gt; </v>
      </c>
    </row>
    <row r="25" spans="1:3" x14ac:dyDescent="0.25">
      <c r="A25" s="5" t="s">
        <v>30</v>
      </c>
      <c r="B25" s="30" t="s">
        <v>132</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32</v>
      </c>
      <c r="B27" s="27" t="s">
        <v>66</v>
      </c>
    </row>
    <row r="28" spans="1:3" x14ac:dyDescent="0.25">
      <c r="A28" s="6" t="s">
        <v>40</v>
      </c>
      <c r="B28" s="30" t="s">
        <v>148</v>
      </c>
      <c r="C28" t="str">
        <f>"  &lt;/Variant&gt;"</f>
        <v xml:space="preserve">  &lt;/Variant&gt;</v>
      </c>
    </row>
    <row r="29" spans="1:3" x14ac:dyDescent="0.25">
      <c r="C29" t="s">
        <v>170</v>
      </c>
    </row>
    <row r="30" spans="1:3" x14ac:dyDescent="0.25">
      <c r="A30" s="6" t="s">
        <v>29</v>
      </c>
      <c r="B30" s="1" t="s">
        <v>136</v>
      </c>
      <c r="C30" t="str">
        <f>CONCATENATE("  &lt;Variant hgvs=",CHAR(34),B30,CHAR(34)," name=",CHAR(34),B31,CHAR(34),"&gt; ")</f>
        <v xml:space="preserve">  &lt;Variant hgvs="NC_000002.12:g.233945906G&gt;C" name="G750C"&gt; </v>
      </c>
    </row>
    <row r="31" spans="1:3" x14ac:dyDescent="0.25">
      <c r="A31" s="5" t="s">
        <v>30</v>
      </c>
      <c r="B31" s="1" t="s">
        <v>134</v>
      </c>
    </row>
    <row r="32" spans="1:3" x14ac:dyDescent="0.25">
      <c r="A32" s="5" t="s">
        <v>31</v>
      </c>
      <c r="B32" s="27" t="s">
        <v>38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32</v>
      </c>
      <c r="B33" s="27" t="str">
        <f>"cytosine (C)"</f>
        <v>cytosine (C)</v>
      </c>
    </row>
    <row r="34" spans="1:3" x14ac:dyDescent="0.25">
      <c r="A34" s="5" t="s">
        <v>40</v>
      </c>
      <c r="B34" s="1" t="s">
        <v>149</v>
      </c>
      <c r="C34" t="str">
        <f>"  &lt;/Variant&gt;"</f>
        <v xml:space="preserve">  &lt;/Variant&gt;</v>
      </c>
    </row>
    <row r="35" spans="1:3" x14ac:dyDescent="0.25">
      <c r="A35" s="5"/>
      <c r="C35" t="s">
        <v>171</v>
      </c>
    </row>
    <row r="36" spans="1:3" x14ac:dyDescent="0.25">
      <c r="A36" s="6" t="s">
        <v>29</v>
      </c>
      <c r="B36" s="1" t="s">
        <v>137</v>
      </c>
      <c r="C36" t="str">
        <f>CONCATENATE("  &lt;Variant hgvs=",CHAR(34),B36,CHAR(34)," name=",CHAR(34),B37,CHAR(34),"&gt; ")</f>
        <v xml:space="preserve">  &lt;Variant hgvs="NC_000002.12:g.233916448T&gt;C" name="T-990C"&gt; </v>
      </c>
    </row>
    <row r="37" spans="1:3" x14ac:dyDescent="0.25">
      <c r="A37" s="5" t="s">
        <v>30</v>
      </c>
      <c r="B37" s="30" t="s">
        <v>135</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32</v>
      </c>
      <c r="B39" s="27" t="str">
        <f>"cytosine (C)"</f>
        <v>cytosine (C)</v>
      </c>
      <c r="C39" t="str">
        <f>CONCATENATE("    ",B35)</f>
        <v xml:space="preserve">    </v>
      </c>
    </row>
    <row r="40" spans="1:3" x14ac:dyDescent="0.25">
      <c r="A40" s="5" t="s">
        <v>40</v>
      </c>
      <c r="B40" s="30" t="s">
        <v>150</v>
      </c>
      <c r="C40" t="str">
        <f>"  &lt;/Variant&gt;"</f>
        <v xml:space="preserve">  &lt;/Variant&gt;</v>
      </c>
    </row>
    <row r="41" spans="1:3" x14ac:dyDescent="0.25">
      <c r="A41" s="6"/>
      <c r="C41" t="s">
        <v>678</v>
      </c>
    </row>
    <row r="42" spans="1:3" x14ac:dyDescent="0.25">
      <c r="A42" s="6" t="s">
        <v>29</v>
      </c>
      <c r="B42" s="1" t="s">
        <v>138</v>
      </c>
      <c r="C42" t="str">
        <f>CONCATENATE("  &lt;Variant hgvs=",CHAR(34),B42,CHAR(34)," name=",CHAR(34),B43,CHAR(34),"&gt; ")</f>
        <v xml:space="preserve">  &lt;Variant hgvs="NC_000002.12:g.233974736A&gt;G" name="A7783504C"&gt; </v>
      </c>
    </row>
    <row r="43" spans="1:3" x14ac:dyDescent="0.25">
      <c r="A43" s="5" t="s">
        <v>30</v>
      </c>
      <c r="B43" s="27" t="s">
        <v>65</v>
      </c>
    </row>
    <row r="44" spans="1:3" x14ac:dyDescent="0.25">
      <c r="A44" s="5" t="s">
        <v>31</v>
      </c>
      <c r="B44" s="27" t="s">
        <v>66</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32</v>
      </c>
      <c r="B45" s="27" t="s">
        <v>38</v>
      </c>
      <c r="C45" t="str">
        <f>CONCATENATE("    ",B41)</f>
        <v xml:space="preserve">    </v>
      </c>
    </row>
    <row r="46" spans="1:3" x14ac:dyDescent="0.25">
      <c r="A46" s="5" t="s">
        <v>40</v>
      </c>
      <c r="B46" s="27" t="s">
        <v>151</v>
      </c>
      <c r="C46" t="str">
        <f>"  &lt;/Variant&gt;"</f>
        <v xml:space="preserve">  &lt;/Variant&gt;</v>
      </c>
    </row>
    <row r="47" spans="1:3" s="33" customFormat="1" x14ac:dyDescent="0.25">
      <c r="A47" s="31"/>
      <c r="B47" s="32"/>
    </row>
    <row r="48" spans="1:3" s="33" customFormat="1" x14ac:dyDescent="0.25">
      <c r="A48" s="31"/>
      <c r="B48" s="32"/>
      <c r="C48" t="s">
        <v>168</v>
      </c>
    </row>
    <row r="49" spans="1:3" x14ac:dyDescent="0.25">
      <c r="A49" s="5" t="s">
        <v>39</v>
      </c>
      <c r="B49" s="27" t="s">
        <v>41</v>
      </c>
      <c r="C49" t="str">
        <f>CONCATENATE("  &lt;Genotype hgvs=",CHAR(34),B49,B50,";",B51,CHAR(34)," name=",CHAR(34),B19,CHAR(34),"&gt; ")</f>
        <v xml:space="preserve">  &lt;Genotype hgvs="NC000001_1.11:g.[234008733G&gt;A];[234008733=]" name="G3264+630A"&gt; </v>
      </c>
    </row>
    <row r="50" spans="1:3" x14ac:dyDescent="0.25">
      <c r="A50" s="5" t="s">
        <v>40</v>
      </c>
      <c r="B50" s="27" t="s">
        <v>129</v>
      </c>
    </row>
    <row r="51" spans="1:3" x14ac:dyDescent="0.25">
      <c r="A51" s="5" t="s">
        <v>31</v>
      </c>
      <c r="B51" s="27" t="s">
        <v>130</v>
      </c>
      <c r="C51" t="s">
        <v>679</v>
      </c>
    </row>
    <row r="52" spans="1:3" x14ac:dyDescent="0.25">
      <c r="A52" s="5" t="s">
        <v>45</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46</v>
      </c>
      <c r="B53" s="27" t="s">
        <v>523</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47</v>
      </c>
      <c r="B54" s="27">
        <v>28.2</v>
      </c>
    </row>
    <row r="55" spans="1:3" x14ac:dyDescent="0.25">
      <c r="A55" s="5"/>
      <c r="C55" t="s">
        <v>680</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681</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49</v>
      </c>
      <c r="B64" s="27" t="s">
        <v>224</v>
      </c>
      <c r="C64" t="s">
        <v>17</v>
      </c>
    </row>
    <row r="65" spans="1:3" x14ac:dyDescent="0.25">
      <c r="A65" s="6" t="s">
        <v>47</v>
      </c>
      <c r="B65" s="27">
        <v>10</v>
      </c>
      <c r="C65" t="s">
        <v>679</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680</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681</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51</v>
      </c>
      <c r="B78" s="27" t="s">
        <v>224</v>
      </c>
    </row>
    <row r="79" spans="1:3" x14ac:dyDescent="0.25">
      <c r="A79" s="6" t="s">
        <v>47</v>
      </c>
      <c r="B79" s="27">
        <v>61.8</v>
      </c>
      <c r="C79" t="s">
        <v>679</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680</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681</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169</v>
      </c>
    </row>
    <row r="92" spans="1:3" x14ac:dyDescent="0.25">
      <c r="A92" s="5" t="s">
        <v>39</v>
      </c>
      <c r="B92" s="1" t="s">
        <v>128</v>
      </c>
      <c r="C92" t="str">
        <f>CONCATENATE("  &lt;Genotype hgvs=",CHAR(34),B92,B93,";",B94,CHAR(34)," name=",CHAR(34),B25,CHAR(34),"&gt; ")</f>
        <v xml:space="preserve">  &lt;Genotype hgvs="NC_000002.12:g.[234010670G&gt;A];[234010670=]" name="G3264+2567A"&gt; </v>
      </c>
    </row>
    <row r="93" spans="1:3" x14ac:dyDescent="0.25">
      <c r="A93" s="5" t="s">
        <v>40</v>
      </c>
      <c r="B93" s="27" t="s">
        <v>139</v>
      </c>
    </row>
    <row r="94" spans="1:3" x14ac:dyDescent="0.25">
      <c r="A94" s="5" t="s">
        <v>31</v>
      </c>
      <c r="B94" s="27" t="s">
        <v>140</v>
      </c>
      <c r="C94" t="s">
        <v>679</v>
      </c>
    </row>
    <row r="95" spans="1:3" x14ac:dyDescent="0.25">
      <c r="A95" s="5" t="s">
        <v>45</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46</v>
      </c>
      <c r="B96" s="27" t="s">
        <v>524</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47</v>
      </c>
      <c r="B97" s="27">
        <v>43.2</v>
      </c>
    </row>
    <row r="98" spans="1:3" x14ac:dyDescent="0.25">
      <c r="A98" s="5"/>
      <c r="C98" t="s">
        <v>680</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681</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49</v>
      </c>
      <c r="B107" s="27" t="s">
        <v>224</v>
      </c>
      <c r="C107" t="s">
        <v>17</v>
      </c>
    </row>
    <row r="108" spans="1:3" x14ac:dyDescent="0.25">
      <c r="A108" s="6" t="s">
        <v>47</v>
      </c>
      <c r="B108" s="27">
        <v>19.600000000000001</v>
      </c>
      <c r="C108" t="s">
        <v>679</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680</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681</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51</v>
      </c>
      <c r="B121" s="27" t="s">
        <v>224</v>
      </c>
    </row>
    <row r="122" spans="1:3" x14ac:dyDescent="0.25">
      <c r="A122" s="6" t="s">
        <v>47</v>
      </c>
      <c r="B122" s="27">
        <v>37.200000000000003</v>
      </c>
      <c r="C122" t="s">
        <v>679</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680</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681</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39</v>
      </c>
      <c r="B135" s="1" t="s">
        <v>128</v>
      </c>
      <c r="C135" t="str">
        <f>CONCATENATE("  &lt;Genotype hgvs=",CHAR(34),B135,B136,";",B137,CHAR(34)," name=",CHAR(34),B31,CHAR(34),"&gt; ")</f>
        <v xml:space="preserve">  &lt;Genotype hgvs="NC_000002.12:g.[233945906G&gt;C];[233945906=]" name="G750C"&gt; </v>
      </c>
    </row>
    <row r="136" spans="1:3" x14ac:dyDescent="0.25">
      <c r="A136" s="5" t="s">
        <v>40</v>
      </c>
      <c r="B136" s="27" t="s">
        <v>141</v>
      </c>
    </row>
    <row r="137" spans="1:3" x14ac:dyDescent="0.25">
      <c r="A137" s="5" t="s">
        <v>31</v>
      </c>
      <c r="B137" s="27" t="s">
        <v>142</v>
      </c>
      <c r="C137" t="s">
        <v>679</v>
      </c>
    </row>
    <row r="138" spans="1:3" x14ac:dyDescent="0.25">
      <c r="A138" s="5" t="s">
        <v>45</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46</v>
      </c>
      <c r="B139" s="27" t="s">
        <v>153</v>
      </c>
      <c r="C139" t="str">
        <f>CONCATENATE("    ",B138)</f>
        <v xml:space="preserve">    People with this variant have one copy of the G750C variant. This substitution of a single nucleotide is known as a missense mutation.</v>
      </c>
    </row>
    <row r="140" spans="1:3" x14ac:dyDescent="0.25">
      <c r="A140" s="6" t="s">
        <v>47</v>
      </c>
      <c r="B140" s="27">
        <v>22.1</v>
      </c>
    </row>
    <row r="141" spans="1:3" x14ac:dyDescent="0.25">
      <c r="A141" s="5"/>
      <c r="C141" t="s">
        <v>680</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681</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49</v>
      </c>
      <c r="B150" s="27" t="s">
        <v>199</v>
      </c>
      <c r="C150" t="s">
        <v>17</v>
      </c>
    </row>
    <row r="151" spans="1:3" x14ac:dyDescent="0.25">
      <c r="A151" s="6" t="s">
        <v>47</v>
      </c>
      <c r="B151" s="27">
        <v>7.5</v>
      </c>
      <c r="C151" t="s">
        <v>679</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680</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681</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51</v>
      </c>
      <c r="B164" s="27" t="s">
        <v>224</v>
      </c>
    </row>
    <row r="165" spans="1:3" x14ac:dyDescent="0.25">
      <c r="A165" s="6" t="s">
        <v>47</v>
      </c>
      <c r="B165" s="27">
        <v>70.400000000000006</v>
      </c>
      <c r="C165" t="s">
        <v>679</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680</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681</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171</v>
      </c>
    </row>
    <row r="178" spans="1:3" x14ac:dyDescent="0.25">
      <c r="A178" s="5" t="s">
        <v>39</v>
      </c>
      <c r="B178" s="1" t="s">
        <v>128</v>
      </c>
      <c r="C178" t="str">
        <f>CONCATENATE("  &lt;Genotype hgvs=",CHAR(34),B178,B179,";",B180,CHAR(34)," name=",CHAR(34),B37,CHAR(34),"&gt; ")</f>
        <v xml:space="preserve">  &lt;Genotype hgvs="NC_000002.12:g.[233916448T&gt;C];[233916448=]" name="T-990C"&gt; </v>
      </c>
    </row>
    <row r="179" spans="1:3" x14ac:dyDescent="0.25">
      <c r="A179" s="5" t="s">
        <v>40</v>
      </c>
      <c r="B179" s="27" t="s">
        <v>143</v>
      </c>
    </row>
    <row r="180" spans="1:3" x14ac:dyDescent="0.25">
      <c r="A180" s="5" t="s">
        <v>31</v>
      </c>
      <c r="B180" s="27" t="s">
        <v>144</v>
      </c>
      <c r="C180" t="s">
        <v>679</v>
      </c>
    </row>
    <row r="181" spans="1:3" x14ac:dyDescent="0.25">
      <c r="A181" s="5" t="s">
        <v>45</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46</v>
      </c>
      <c r="B182" s="27" t="s">
        <v>224</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47</v>
      </c>
      <c r="B183" s="27">
        <v>49.7</v>
      </c>
    </row>
    <row r="184" spans="1:3" x14ac:dyDescent="0.25">
      <c r="A184" s="5"/>
      <c r="C184" t="s">
        <v>680</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681</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49</v>
      </c>
      <c r="B193" s="27" t="s">
        <v>199</v>
      </c>
      <c r="C193" t="s">
        <v>17</v>
      </c>
    </row>
    <row r="194" spans="1:3" x14ac:dyDescent="0.25">
      <c r="A194" s="6" t="s">
        <v>47</v>
      </c>
      <c r="B194" s="27">
        <v>30.4</v>
      </c>
      <c r="C194" t="s">
        <v>679</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680</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681</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51</v>
      </c>
      <c r="B207" s="27" t="s">
        <v>224</v>
      </c>
    </row>
    <row r="208" spans="1:3" x14ac:dyDescent="0.25">
      <c r="A208" s="6" t="s">
        <v>47</v>
      </c>
      <c r="B208" s="27">
        <v>19.899999999999999</v>
      </c>
      <c r="C208" t="s">
        <v>679</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680</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681</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172</v>
      </c>
    </row>
    <row r="222" spans="1:3" x14ac:dyDescent="0.25">
      <c r="A222" s="5" t="s">
        <v>39</v>
      </c>
      <c r="B222" s="1" t="s">
        <v>128</v>
      </c>
      <c r="C222" t="str">
        <f>CONCATENATE("  &lt;Genotype hgvs=",CHAR(34),B222,B223,";",B224,CHAR(34)," name=",CHAR(34),B43,CHAR(34),"&gt; ")</f>
        <v xml:space="preserve">  &lt;Genotype hgvs="NC_000002.12:g.[233974736A&gt;G];[233974736=]" name="A7783504C"&gt; </v>
      </c>
    </row>
    <row r="223" spans="1:3" x14ac:dyDescent="0.25">
      <c r="A223" s="5" t="s">
        <v>40</v>
      </c>
      <c r="B223" s="29" t="s">
        <v>145</v>
      </c>
    </row>
    <row r="224" spans="1:3" x14ac:dyDescent="0.25">
      <c r="A224" s="5" t="s">
        <v>31</v>
      </c>
      <c r="B224" s="29" t="s">
        <v>146</v>
      </c>
      <c r="C224" t="s">
        <v>679</v>
      </c>
    </row>
    <row r="225" spans="1:3" x14ac:dyDescent="0.25">
      <c r="A225" s="5" t="s">
        <v>45</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46</v>
      </c>
      <c r="B226" s="27" t="s">
        <v>517</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47</v>
      </c>
      <c r="B227" s="27">
        <v>14.2</v>
      </c>
    </row>
    <row r="228" spans="1:3" x14ac:dyDescent="0.25">
      <c r="A228" s="5"/>
      <c r="C228" t="s">
        <v>680</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681</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49</v>
      </c>
      <c r="B237" s="27" t="s">
        <v>224</v>
      </c>
      <c r="C237" t="s">
        <v>17</v>
      </c>
    </row>
    <row r="238" spans="1:3" x14ac:dyDescent="0.25">
      <c r="A238" s="6" t="s">
        <v>47</v>
      </c>
      <c r="B238" s="27">
        <v>81.599999999999994</v>
      </c>
      <c r="C238" t="s">
        <v>679</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680</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681</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51</v>
      </c>
      <c r="B251" s="27" t="s">
        <v>152</v>
      </c>
    </row>
    <row r="252" spans="1:3" x14ac:dyDescent="0.25">
      <c r="A252" s="6" t="s">
        <v>47</v>
      </c>
      <c r="B252" s="27">
        <v>4.2</v>
      </c>
      <c r="C252" t="s">
        <v>679</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680</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681</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683</v>
      </c>
    </row>
    <row r="265" spans="1:3" x14ac:dyDescent="0.25">
      <c r="A265" s="5" t="s">
        <v>52</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679</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680</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681</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684</v>
      </c>
    </row>
    <row r="280" spans="1:3" x14ac:dyDescent="0.25">
      <c r="A280" s="5" t="s">
        <v>50</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51</v>
      </c>
      <c r="B281" s="27" t="s">
        <v>224</v>
      </c>
      <c r="C281" t="s">
        <v>17</v>
      </c>
    </row>
    <row r="282" spans="1:3" x14ac:dyDescent="0.25">
      <c r="A282" s="6" t="s">
        <v>47</v>
      </c>
      <c r="C282" t="s">
        <v>679</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680</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681</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54</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162</v>
      </c>
    </row>
    <row r="301" spans="1:3" s="33" customFormat="1" x14ac:dyDescent="0.25">
      <c r="A301" s="34"/>
      <c r="B301" s="32"/>
      <c r="C301" s="34"/>
    </row>
    <row r="302" spans="1:3" s="33" customFormat="1" x14ac:dyDescent="0.25">
      <c r="A302" s="34"/>
      <c r="B302" s="32"/>
      <c r="C302" s="6" t="s">
        <v>763</v>
      </c>
    </row>
    <row r="303" spans="1:3" s="33" customFormat="1" x14ac:dyDescent="0.25">
      <c r="A303" s="34"/>
      <c r="B303" s="32"/>
      <c r="C303" s="6"/>
    </row>
    <row r="304" spans="1:3" x14ac:dyDescent="0.25">
      <c r="A304" s="5"/>
      <c r="C304" t="s">
        <v>155</v>
      </c>
    </row>
    <row r="305" spans="1:3" x14ac:dyDescent="0.25">
      <c r="A305" s="5"/>
      <c r="C305" t="str">
        <f>CONCATENATE("    ",B299)</f>
        <v xml:space="preserve">    </v>
      </c>
    </row>
    <row r="306" spans="1:3" x14ac:dyDescent="0.25">
      <c r="A306" s="5" t="s">
        <v>17</v>
      </c>
      <c r="B306" s="27" t="s">
        <v>161</v>
      </c>
      <c r="C306" t="str">
        <f>B306</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55</v>
      </c>
    </row>
    <row r="309" spans="1:3" x14ac:dyDescent="0.25">
      <c r="A309" s="5"/>
    </row>
    <row r="310" spans="1:3" x14ac:dyDescent="0.25">
      <c r="A310" s="5"/>
      <c r="B310" s="27" t="s">
        <v>156</v>
      </c>
      <c r="C310" t="str">
        <f>B310</f>
        <v>No therapies are medically indicated at the moment.</v>
      </c>
    </row>
    <row r="311" spans="1:3" s="33" customFormat="1" x14ac:dyDescent="0.25">
      <c r="A311" s="31"/>
      <c r="B311" s="32"/>
    </row>
    <row r="312" spans="1:3" s="33" customFormat="1" x14ac:dyDescent="0.25">
      <c r="A312" s="34"/>
      <c r="B312" s="32"/>
      <c r="C312" s="6" t="s">
        <v>159</v>
      </c>
    </row>
    <row r="313" spans="1:3" s="33" customFormat="1" x14ac:dyDescent="0.25">
      <c r="A313" s="34"/>
      <c r="B313" s="32"/>
      <c r="C313" s="34"/>
    </row>
    <row r="314" spans="1:3" s="33" customFormat="1" x14ac:dyDescent="0.25">
      <c r="A314" s="34"/>
      <c r="B314" s="32"/>
      <c r="C314" s="6" t="s">
        <v>764</v>
      </c>
    </row>
    <row r="315" spans="1:3" s="33" customFormat="1" x14ac:dyDescent="0.25">
      <c r="A315" s="34"/>
      <c r="B315" s="32"/>
      <c r="C315" s="6"/>
    </row>
    <row r="316" spans="1:3" x14ac:dyDescent="0.25">
      <c r="A316" s="5"/>
      <c r="C316" t="s">
        <v>158</v>
      </c>
    </row>
    <row r="317" spans="1:3" x14ac:dyDescent="0.25">
      <c r="A317" s="5"/>
    </row>
    <row r="318" spans="1:3" x14ac:dyDescent="0.25">
      <c r="A318" s="5" t="s">
        <v>17</v>
      </c>
      <c r="B318" s="27" t="s">
        <v>672</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55</v>
      </c>
    </row>
    <row r="321" spans="1:3" x14ac:dyDescent="0.25">
      <c r="A321" s="5"/>
    </row>
    <row r="322" spans="1:3" x14ac:dyDescent="0.25">
      <c r="A322" s="5"/>
      <c r="B322" s="27" t="s">
        <v>673</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160</v>
      </c>
    </row>
    <row r="325" spans="1:3" s="33" customFormat="1" x14ac:dyDescent="0.25">
      <c r="A325" s="34"/>
      <c r="B325" s="32"/>
      <c r="C325" s="34"/>
    </row>
    <row r="326" spans="1:3" s="33" customFormat="1" x14ac:dyDescent="0.25">
      <c r="A326" s="34"/>
      <c r="B326" s="32"/>
      <c r="C326" s="6" t="s">
        <v>765</v>
      </c>
    </row>
    <row r="327" spans="1:3" s="33" customFormat="1" x14ac:dyDescent="0.25">
      <c r="A327" s="34"/>
      <c r="B327" s="32"/>
      <c r="C327" s="6"/>
    </row>
    <row r="328" spans="1:3" x14ac:dyDescent="0.25">
      <c r="A328" s="5"/>
      <c r="C328" t="s">
        <v>157</v>
      </c>
    </row>
    <row r="329" spans="1:3" x14ac:dyDescent="0.25">
      <c r="A329" s="5"/>
    </row>
    <row r="330" spans="1:3" x14ac:dyDescent="0.25">
      <c r="A330" s="5" t="s">
        <v>17</v>
      </c>
      <c r="B330" s="27" t="s">
        <v>525</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55</v>
      </c>
    </row>
    <row r="333" spans="1:3" x14ac:dyDescent="0.25">
      <c r="A333" s="5"/>
    </row>
    <row r="334" spans="1:3" x14ac:dyDescent="0.25">
      <c r="A334" s="5"/>
      <c r="B334" s="27" t="s">
        <v>674</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163</v>
      </c>
    </row>
    <row r="337" spans="1:3" s="33" customFormat="1" x14ac:dyDescent="0.25">
      <c r="A337" s="34"/>
      <c r="B337" s="32"/>
      <c r="C337" s="34"/>
    </row>
    <row r="338" spans="1:3" s="33" customFormat="1" x14ac:dyDescent="0.25">
      <c r="A338" s="34"/>
      <c r="B338" s="32"/>
      <c r="C338" s="6" t="s">
        <v>766</v>
      </c>
    </row>
    <row r="339" spans="1:3" s="33" customFormat="1" x14ac:dyDescent="0.25">
      <c r="A339" s="34"/>
      <c r="B339" s="32"/>
      <c r="C339" s="6"/>
    </row>
    <row r="340" spans="1:3" x14ac:dyDescent="0.25">
      <c r="A340" s="5"/>
      <c r="C340" t="s">
        <v>157</v>
      </c>
    </row>
    <row r="341" spans="1:3" x14ac:dyDescent="0.25">
      <c r="A341" s="5"/>
    </row>
    <row r="342" spans="1:3" x14ac:dyDescent="0.25">
      <c r="A342" s="5" t="s">
        <v>17</v>
      </c>
      <c r="B342" s="27" t="s">
        <v>164</v>
      </c>
      <c r="C342" t="str">
        <f>B342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55</v>
      </c>
    </row>
    <row r="345" spans="1:3" x14ac:dyDescent="0.25">
      <c r="A345" s="5"/>
    </row>
    <row r="346" spans="1:3" x14ac:dyDescent="0.25">
      <c r="A346" s="5"/>
      <c r="B346" s="41" t="s">
        <v>785</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291</v>
      </c>
    </row>
    <row r="350" spans="1:3" s="33" customFormat="1" x14ac:dyDescent="0.25">
      <c r="A350" s="34"/>
      <c r="B350" s="32"/>
      <c r="C350" s="34"/>
    </row>
    <row r="351" spans="1:3" s="33" customFormat="1" x14ac:dyDescent="0.25">
      <c r="A351" s="34"/>
      <c r="B351" s="32"/>
      <c r="C351" s="6" t="s">
        <v>767</v>
      </c>
    </row>
    <row r="352" spans="1:3" s="33" customFormat="1" x14ac:dyDescent="0.25">
      <c r="A352" s="34"/>
      <c r="B352" s="32"/>
      <c r="C352" s="6"/>
    </row>
    <row r="353" spans="1:3" x14ac:dyDescent="0.25">
      <c r="A353" s="5"/>
      <c r="C353" t="s">
        <v>157</v>
      </c>
    </row>
    <row r="354" spans="1:3" x14ac:dyDescent="0.25">
      <c r="A354" s="5"/>
    </row>
    <row r="355" spans="1:3" x14ac:dyDescent="0.25">
      <c r="A355" s="5" t="s">
        <v>17</v>
      </c>
      <c r="B355" s="27" t="s">
        <v>676</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55</v>
      </c>
    </row>
    <row r="358" spans="1:3" x14ac:dyDescent="0.25">
      <c r="A358" s="5"/>
    </row>
    <row r="359" spans="1:3" x14ac:dyDescent="0.25">
      <c r="A359" s="5"/>
      <c r="B359" s="27" t="s">
        <v>677</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166</v>
      </c>
    </row>
    <row r="362" spans="1:3" s="33" customFormat="1" x14ac:dyDescent="0.25">
      <c r="A362" s="34"/>
      <c r="B362" s="32"/>
      <c r="C362" s="34"/>
    </row>
    <row r="363" spans="1:3" s="33" customFormat="1" x14ac:dyDescent="0.25">
      <c r="A363" s="34"/>
      <c r="B363" s="32"/>
      <c r="C363" s="6" t="s">
        <v>768</v>
      </c>
    </row>
    <row r="364" spans="1:3" s="33" customFormat="1" x14ac:dyDescent="0.25">
      <c r="A364" s="34"/>
      <c r="B364" s="32"/>
      <c r="C364" s="6"/>
    </row>
    <row r="365" spans="1:3" x14ac:dyDescent="0.25">
      <c r="A365" s="5"/>
      <c r="C365" t="s">
        <v>157</v>
      </c>
    </row>
    <row r="366" spans="1:3" x14ac:dyDescent="0.25">
      <c r="A366" s="5"/>
    </row>
    <row r="367" spans="1:3" x14ac:dyDescent="0.25">
      <c r="A367" s="5" t="s">
        <v>17</v>
      </c>
      <c r="B367" s="27" t="s">
        <v>167</v>
      </c>
      <c r="C367" t="str">
        <f>B367</f>
        <v>The A233974736G A:G heterozygous variant has an increased risk of CFS, with an [odds ratio of 0.37](https://www.ncbi.nlm.nih.gov/pubmed/27835969).</v>
      </c>
    </row>
    <row r="368" spans="1:3" x14ac:dyDescent="0.25">
      <c r="A368" s="5"/>
    </row>
    <row r="369" spans="1:3" x14ac:dyDescent="0.25">
      <c r="A369" s="5"/>
      <c r="C369" t="s">
        <v>55</v>
      </c>
    </row>
    <row r="370" spans="1:3" x14ac:dyDescent="0.25">
      <c r="A370" s="5"/>
    </row>
    <row r="371" spans="1:3" x14ac:dyDescent="0.25">
      <c r="A371" s="5"/>
      <c r="B371" s="27" t="s">
        <v>675</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v>
      </c>
    </row>
    <row r="372" spans="1:3" s="33" customFormat="1" x14ac:dyDescent="0.25">
      <c r="B372" s="32"/>
    </row>
    <row r="374" spans="1:3" ht="30" x14ac:dyDescent="0.25">
      <c r="A374" t="s">
        <v>56</v>
      </c>
      <c r="B374" s="7" t="s">
        <v>165</v>
      </c>
      <c r="C374" t="str">
        <f>CONCATENATE("&lt;symptoms ",B374,"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5"/>
  <sheetViews>
    <sheetView topLeftCell="A380" workbookViewId="0">
      <selection activeCell="A387" sqref="A387:XFD38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176</v>
      </c>
      <c r="C2" t="str">
        <f>CONCATENATE("# What does the ",B2," gene do?")</f>
        <v># What does the COMT gene do?</v>
      </c>
    </row>
    <row r="3" spans="1:3" x14ac:dyDescent="0.25">
      <c r="A3" s="6"/>
    </row>
    <row r="4" spans="1:3" ht="17.25" x14ac:dyDescent="0.3">
      <c r="A4" s="6" t="s">
        <v>22</v>
      </c>
      <c r="B4" s="28" t="s">
        <v>292</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24</v>
      </c>
      <c r="B7" s="27" t="s">
        <v>177</v>
      </c>
    </row>
    <row r="8" spans="1:3" x14ac:dyDescent="0.25">
      <c r="A8" s="6" t="s">
        <v>21</v>
      </c>
      <c r="B8" s="27" t="s">
        <v>685</v>
      </c>
    </row>
    <row r="9" spans="1:3" x14ac:dyDescent="0.25">
      <c r="A9" s="5" t="s">
        <v>26</v>
      </c>
      <c r="B9" s="27" t="s">
        <v>293</v>
      </c>
      <c r="C9" t="str">
        <f>CONCATENATE("&lt;TissueList ",B9," /&gt;")</f>
        <v>&lt;TissueList brain liver kidney blood D001921 D005221 D005221 D002319  /&gt;</v>
      </c>
    </row>
    <row r="10" spans="1:3" s="33" customFormat="1" x14ac:dyDescent="0.25">
      <c r="A10" s="34"/>
      <c r="B10" s="32"/>
    </row>
    <row r="11" spans="1:3" x14ac:dyDescent="0.25">
      <c r="A11" s="6" t="s">
        <v>4</v>
      </c>
      <c r="B11" s="27" t="s">
        <v>176</v>
      </c>
      <c r="C11" t="str">
        <f>CONCATENATE("&lt;GeneAnalysis gene=",CHAR(34),B11,CHAR(34)," interval=",CHAR(34),B12,CHAR(34),"&gt; ")</f>
        <v xml:space="preserve">&lt;GeneAnalysis gene="COMT" interval="NC_000022.11:g.19941740_19969975"&gt; </v>
      </c>
    </row>
    <row r="12" spans="1:3" x14ac:dyDescent="0.25">
      <c r="A12" s="6" t="s">
        <v>27</v>
      </c>
      <c r="B12" s="27" t="s">
        <v>294</v>
      </c>
    </row>
    <row r="13" spans="1:3" x14ac:dyDescent="0.25">
      <c r="A13" s="6" t="s">
        <v>28</v>
      </c>
      <c r="B13" s="27" t="s">
        <v>338</v>
      </c>
      <c r="C13" t="str">
        <f>CONCATENATE("# What are some common mutations of ",B11,"?")</f>
        <v># What are some common mutations of COMT?</v>
      </c>
    </row>
    <row r="14" spans="1:3" x14ac:dyDescent="0.25">
      <c r="A14" s="6"/>
      <c r="C14" t="s">
        <v>17</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29</v>
      </c>
      <c r="B18" s="1" t="s">
        <v>183</v>
      </c>
      <c r="C18" t="str">
        <f>CONCATENATE("  &lt;Variant hgvs=",CHAR(34),B18,CHAR(34)," name=",CHAR(34),B19,CHAR(34),"&gt; ")</f>
        <v xml:space="preserve">  &lt;Variant hgvs="NC_000022.11:g.19963748G&gt;A" name="G158A"&gt; </v>
      </c>
    </row>
    <row r="19" spans="1:3" x14ac:dyDescent="0.25">
      <c r="A19" s="5" t="s">
        <v>30</v>
      </c>
      <c r="B19" s="1" t="s">
        <v>196</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32</v>
      </c>
      <c r="B21" s="27" t="s">
        <v>66</v>
      </c>
      <c r="C21" t="s">
        <v>17</v>
      </c>
    </row>
    <row r="22" spans="1:3" x14ac:dyDescent="0.25">
      <c r="A22" s="5" t="s">
        <v>40</v>
      </c>
      <c r="B22" s="30" t="s">
        <v>197</v>
      </c>
      <c r="C22" t="str">
        <f>"  &lt;/Variant&gt;"</f>
        <v xml:space="preserve">  &lt;/Variant&gt;</v>
      </c>
    </row>
    <row r="23" spans="1:3" x14ac:dyDescent="0.25">
      <c r="C23" t="str">
        <f>CONCATENATE("&lt;# ",B25," #&gt;")</f>
        <v>&lt;# C62T #&gt;</v>
      </c>
    </row>
    <row r="24" spans="1:3" x14ac:dyDescent="0.25">
      <c r="A24" s="6" t="s">
        <v>29</v>
      </c>
      <c r="B24" s="1" t="s">
        <v>182</v>
      </c>
      <c r="C24" t="str">
        <f>CONCATENATE("  &lt;Variant hgvs=",CHAR(34),B24,CHAR(34)," name=",CHAR(34),B25,CHAR(34),"&gt; ")</f>
        <v xml:space="preserve">  &lt;Variant hgvs="NC_000022.11:g.19962712C&gt;T" name="C62T"&gt; </v>
      </c>
    </row>
    <row r="25" spans="1:3" x14ac:dyDescent="0.25">
      <c r="A25" s="5" t="s">
        <v>30</v>
      </c>
      <c r="B25" s="30" t="s">
        <v>178</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32</v>
      </c>
      <c r="B27" s="27" t="s">
        <v>37</v>
      </c>
    </row>
    <row r="28" spans="1:3" x14ac:dyDescent="0.25">
      <c r="A28" s="6" t="s">
        <v>40</v>
      </c>
      <c r="B28" s="30" t="s">
        <v>184</v>
      </c>
      <c r="C28" t="str">
        <f>"  &lt;/Variant&gt;"</f>
        <v xml:space="preserve">  &lt;/Variant&gt;</v>
      </c>
    </row>
    <row r="29" spans="1:3" x14ac:dyDescent="0.25">
      <c r="C29" t="str">
        <f>CONCATENATE("&lt;# ",B31," #&gt;")</f>
        <v>&lt;# T19943884C #&gt;</v>
      </c>
    </row>
    <row r="30" spans="1:3" x14ac:dyDescent="0.25">
      <c r="A30" s="6" t="s">
        <v>29</v>
      </c>
      <c r="B30" s="1" t="s">
        <v>181</v>
      </c>
      <c r="C30" t="str">
        <f>CONCATENATE("  &lt;Variant hgvs=",CHAR(34),B30,CHAR(34)," name=",CHAR(34),B31,CHAR(34),"&gt; ")</f>
        <v xml:space="preserve">  &lt;Variant hgvs="NC_000022.11:g.19943884T&gt;C" name="T19943884C"&gt; </v>
      </c>
    </row>
    <row r="31" spans="1:3" x14ac:dyDescent="0.25">
      <c r="A31" s="5" t="s">
        <v>30</v>
      </c>
      <c r="B31" s="1" t="s">
        <v>193</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32</v>
      </c>
      <c r="B33" s="27" t="str">
        <f>"cytosine (C)"</f>
        <v>cytosine (C)</v>
      </c>
    </row>
    <row r="34" spans="1:3" x14ac:dyDescent="0.25">
      <c r="A34" s="5" t="s">
        <v>40</v>
      </c>
      <c r="B34" s="1" t="s">
        <v>194</v>
      </c>
      <c r="C34" t="str">
        <f>"  &lt;/Variant&gt;"</f>
        <v xml:space="preserve">  &lt;/Variant&gt;</v>
      </c>
    </row>
    <row r="35" spans="1:3" x14ac:dyDescent="0.25">
      <c r="A35" s="5"/>
      <c r="C35" t="str">
        <f>CONCATENATE("&lt;# ",B37," #&gt;")</f>
        <v>&lt;# T19960814C #&gt;</v>
      </c>
    </row>
    <row r="36" spans="1:3" x14ac:dyDescent="0.25">
      <c r="A36" s="6" t="s">
        <v>29</v>
      </c>
      <c r="B36" s="1" t="s">
        <v>180</v>
      </c>
      <c r="C36" t="str">
        <f>CONCATENATE("  &lt;Variant hgvs=",CHAR(34),B36,CHAR(34)," name=",CHAR(34),B37,CHAR(34),"&gt; ")</f>
        <v xml:space="preserve">  &lt;Variant hgvs="NC_000022.11:g.19960814T&gt;C" name="T19960814C"&gt; </v>
      </c>
    </row>
    <row r="37" spans="1:3" x14ac:dyDescent="0.25">
      <c r="A37" s="5" t="s">
        <v>30</v>
      </c>
      <c r="B37" s="30" t="s">
        <v>190</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32</v>
      </c>
      <c r="B39" s="27" t="str">
        <f>"cytosine (C)"</f>
        <v>cytosine (C)</v>
      </c>
    </row>
    <row r="40" spans="1:3" x14ac:dyDescent="0.25">
      <c r="A40" s="5" t="s">
        <v>40</v>
      </c>
      <c r="B40" s="30" t="s">
        <v>191</v>
      </c>
      <c r="C40" t="str">
        <f>"  &lt;/Variant&gt;"</f>
        <v xml:space="preserve">  &lt;/Variant&gt;</v>
      </c>
    </row>
    <row r="41" spans="1:3" x14ac:dyDescent="0.25">
      <c r="A41" s="6"/>
      <c r="C41" t="str">
        <f>CONCATENATE("&lt;# ",B43," #&gt;")</f>
        <v>&lt;# T19950010G #&gt;</v>
      </c>
    </row>
    <row r="42" spans="1:3" x14ac:dyDescent="0.25">
      <c r="A42" s="6" t="s">
        <v>29</v>
      </c>
      <c r="B42" s="1" t="s">
        <v>179</v>
      </c>
      <c r="C42" t="str">
        <f>CONCATENATE("  &lt;Variant hgvs=",CHAR(34),B42,CHAR(34)," name=",CHAR(34),B43,CHAR(34),"&gt; ")</f>
        <v xml:space="preserve">  &lt;Variant hgvs="NC_000022.11:g.19950010T&gt;G" name="T19950010G"&gt; </v>
      </c>
    </row>
    <row r="43" spans="1:3" x14ac:dyDescent="0.25">
      <c r="A43" s="5" t="s">
        <v>30</v>
      </c>
      <c r="B43" s="27" t="s">
        <v>192</v>
      </c>
    </row>
    <row r="44" spans="1:3" x14ac:dyDescent="0.25">
      <c r="A44" s="5" t="s">
        <v>31</v>
      </c>
      <c r="B44" s="27" t="s">
        <v>37</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32</v>
      </c>
      <c r="B45" s="27" t="s">
        <v>38</v>
      </c>
    </row>
    <row r="46" spans="1:3" x14ac:dyDescent="0.25">
      <c r="A46" s="5" t="s">
        <v>40</v>
      </c>
      <c r="B46" s="27" t="s">
        <v>195</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39</v>
      </c>
      <c r="B49" s="1" t="s">
        <v>185</v>
      </c>
      <c r="C49" t="str">
        <f>CONCATENATE("  &lt;Genotype hgvs=",CHAR(34),B49,B50,";",B51,CHAR(34)," name=",CHAR(34),B19,CHAR(34),"&gt; ")</f>
        <v xml:space="preserve">  &lt;Genotype hgvs="NC_000022.11:g.[19963748G&gt;A];[19963748=]" name="G158A"&gt; </v>
      </c>
    </row>
    <row r="50" spans="1:3" x14ac:dyDescent="0.25">
      <c r="A50" s="5" t="s">
        <v>40</v>
      </c>
      <c r="B50" s="27" t="s">
        <v>186</v>
      </c>
    </row>
    <row r="51" spans="1:3" x14ac:dyDescent="0.25">
      <c r="A51" s="5" t="s">
        <v>31</v>
      </c>
      <c r="B51" s="27" t="s">
        <v>187</v>
      </c>
      <c r="C51" t="s">
        <v>679</v>
      </c>
    </row>
    <row r="52" spans="1:3" x14ac:dyDescent="0.25">
      <c r="A52" s="5" t="s">
        <v>45</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46</v>
      </c>
      <c r="B53" s="27" t="s">
        <v>198</v>
      </c>
      <c r="C53" t="str">
        <f>CONCATENATE("    ",B52)</f>
        <v xml:space="preserve">    People with this variant have one copy of the [G158A](https://www.ncbi.nlm.nih.gov/pubmed/21059181) variant. This substitution of a single nucleotide is known as a missense mutation.</v>
      </c>
    </row>
    <row r="54" spans="1:3" x14ac:dyDescent="0.25">
      <c r="A54" s="6" t="s">
        <v>47</v>
      </c>
      <c r="B54" s="27">
        <v>49.9</v>
      </c>
    </row>
    <row r="55" spans="1:3" x14ac:dyDescent="0.25">
      <c r="A55" s="5"/>
      <c r="C55" t="s">
        <v>680</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681</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49</v>
      </c>
      <c r="B64" s="27" t="s">
        <v>199</v>
      </c>
      <c r="C64" t="s">
        <v>17</v>
      </c>
    </row>
    <row r="65" spans="1:3" x14ac:dyDescent="0.25">
      <c r="A65" s="6" t="s">
        <v>47</v>
      </c>
      <c r="B65" s="27">
        <v>24.4</v>
      </c>
      <c r="C65" t="s">
        <v>679</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680</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681</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51</v>
      </c>
      <c r="B78" s="27" t="s">
        <v>224</v>
      </c>
      <c r="C78" t="s">
        <v>17</v>
      </c>
    </row>
    <row r="79" spans="1:3" x14ac:dyDescent="0.25">
      <c r="A79" s="6" t="s">
        <v>47</v>
      </c>
      <c r="B79" s="27">
        <v>25.7</v>
      </c>
      <c r="C79" t="s">
        <v>679</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680</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681</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39</v>
      </c>
      <c r="B92" s="1" t="s">
        <v>185</v>
      </c>
      <c r="C92" t="str">
        <f>CONCATENATE("  &lt;Genotype hgvs=",CHAR(34),B92,B93,";",B94,CHAR(34)," name=",CHAR(34),B25,CHAR(34),"&gt; ")</f>
        <v xml:space="preserve">  &lt;Genotype hgvs="NC_000022.11:g.[19962712C&gt;T];[19962712=]" name="C62T"&gt; </v>
      </c>
    </row>
    <row r="93" spans="1:3" x14ac:dyDescent="0.25">
      <c r="A93" s="5" t="s">
        <v>40</v>
      </c>
      <c r="B93" s="27" t="s">
        <v>188</v>
      </c>
    </row>
    <row r="94" spans="1:3" x14ac:dyDescent="0.25">
      <c r="A94" s="5" t="s">
        <v>31</v>
      </c>
      <c r="B94" s="27" t="s">
        <v>189</v>
      </c>
      <c r="C94" t="s">
        <v>679</v>
      </c>
    </row>
    <row r="95" spans="1:3" x14ac:dyDescent="0.25">
      <c r="A95" s="5" t="s">
        <v>45</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46</v>
      </c>
      <c r="B96" s="27" t="s">
        <v>198</v>
      </c>
      <c r="C96" t="str">
        <f>CONCATENATE("    ",B95)</f>
        <v xml:space="preserve">    People with this variant have one copy of the [C62T](https://www.ncbi.nlm.nih.gov/pubmed/26891941) variant. This substitution of a single nucleotide is known as a missense mutation.</v>
      </c>
    </row>
    <row r="97" spans="1:3" x14ac:dyDescent="0.25">
      <c r="A97" s="6" t="s">
        <v>47</v>
      </c>
      <c r="B97" s="27">
        <v>49.8</v>
      </c>
    </row>
    <row r="98" spans="1:3" x14ac:dyDescent="0.25">
      <c r="A98" s="5"/>
      <c r="C98" t="s">
        <v>680</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681</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49</v>
      </c>
      <c r="B107" s="27" t="s">
        <v>199</v>
      </c>
      <c r="C107" t="s">
        <v>17</v>
      </c>
    </row>
    <row r="108" spans="1:3" x14ac:dyDescent="0.25">
      <c r="A108" s="6" t="s">
        <v>47</v>
      </c>
      <c r="B108" s="27">
        <v>24.7</v>
      </c>
      <c r="C108" t="s">
        <v>679</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680</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681</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51</v>
      </c>
      <c r="B121" s="27" t="s">
        <v>224</v>
      </c>
      <c r="C121" t="s">
        <v>17</v>
      </c>
    </row>
    <row r="122" spans="1:3" x14ac:dyDescent="0.25">
      <c r="A122" s="6" t="s">
        <v>47</v>
      </c>
      <c r="B122" s="27">
        <v>25.5</v>
      </c>
      <c r="C122" t="s">
        <v>679</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680</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681</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39</v>
      </c>
      <c r="B135" s="1" t="s">
        <v>128</v>
      </c>
      <c r="C135" t="str">
        <f>CONCATENATE("  &lt;Genotype hgvs=",CHAR(34),B135,B136,";",B137,CHAR(34)," name=",CHAR(34),B31,CHAR(34),"&gt; ")</f>
        <v xml:space="preserve">  &lt;Genotype hgvs="NC_000002.12:g.[233945906G&gt;C];[233945906=]" name="T19943884C"&gt; </v>
      </c>
    </row>
    <row r="136" spans="1:3" x14ac:dyDescent="0.25">
      <c r="A136" s="5" t="s">
        <v>40</v>
      </c>
      <c r="B136" s="27" t="s">
        <v>141</v>
      </c>
    </row>
    <row r="137" spans="1:3" x14ac:dyDescent="0.25">
      <c r="A137" s="5" t="s">
        <v>31</v>
      </c>
      <c r="B137" s="27" t="s">
        <v>142</v>
      </c>
      <c r="C137" t="s">
        <v>679</v>
      </c>
    </row>
    <row r="138" spans="1:3" x14ac:dyDescent="0.25">
      <c r="A138" s="5" t="s">
        <v>45</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46</v>
      </c>
      <c r="B139" s="27" t="s">
        <v>198</v>
      </c>
      <c r="C139" t="str">
        <f>CONCATENATE("    ",B138)</f>
        <v xml:space="preserve">    People with this variant have one copy of the T19943884C variant. This substitution of a single nucleotide is known as a missense mutation.</v>
      </c>
    </row>
    <row r="140" spans="1:3" x14ac:dyDescent="0.25">
      <c r="A140" s="6" t="s">
        <v>47</v>
      </c>
      <c r="B140" s="27">
        <v>48.1</v>
      </c>
    </row>
    <row r="141" spans="1:3" x14ac:dyDescent="0.25">
      <c r="A141" s="5"/>
      <c r="C141" t="s">
        <v>680</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681</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49</v>
      </c>
      <c r="B150" s="27" t="s">
        <v>199</v>
      </c>
      <c r="C150" t="s">
        <v>17</v>
      </c>
    </row>
    <row r="151" spans="1:3" x14ac:dyDescent="0.25">
      <c r="A151" s="6" t="s">
        <v>47</v>
      </c>
      <c r="B151" s="27">
        <v>28.3</v>
      </c>
      <c r="C151" t="s">
        <v>679</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680</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681</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51</v>
      </c>
      <c r="B164" s="27" t="s">
        <v>224</v>
      </c>
      <c r="C164" t="s">
        <v>17</v>
      </c>
    </row>
    <row r="165" spans="1:3" x14ac:dyDescent="0.25">
      <c r="A165" s="6" t="s">
        <v>47</v>
      </c>
      <c r="B165" s="27">
        <v>23.6</v>
      </c>
      <c r="C165" t="s">
        <v>679</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680</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681</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39</v>
      </c>
      <c r="B178" s="1" t="s">
        <v>128</v>
      </c>
      <c r="C178" t="str">
        <f>CONCATENATE("  &lt;Genotype hgvs=",CHAR(34),B178,B179,";",B180,CHAR(34)," name=",CHAR(34),B37,CHAR(34),"&gt; ")</f>
        <v xml:space="preserve">  &lt;Genotype hgvs="NC_000002.12:g.[233916448T&gt;C];[233916448=]" name="T19960814C"&gt; </v>
      </c>
    </row>
    <row r="179" spans="1:3" x14ac:dyDescent="0.25">
      <c r="A179" s="5" t="s">
        <v>40</v>
      </c>
      <c r="B179" s="27" t="s">
        <v>143</v>
      </c>
    </row>
    <row r="180" spans="1:3" x14ac:dyDescent="0.25">
      <c r="A180" s="5" t="s">
        <v>31</v>
      </c>
      <c r="B180" s="27" t="s">
        <v>144</v>
      </c>
      <c r="C180" t="s">
        <v>679</v>
      </c>
    </row>
    <row r="181" spans="1:3" x14ac:dyDescent="0.25">
      <c r="A181" s="5" t="s">
        <v>45</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46</v>
      </c>
      <c r="B182" s="27" t="s">
        <v>199</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47</v>
      </c>
      <c r="B183" s="27">
        <v>40.9</v>
      </c>
    </row>
    <row r="184" spans="1:3" x14ac:dyDescent="0.25">
      <c r="A184" s="5"/>
      <c r="C184" t="s">
        <v>680</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681</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49</v>
      </c>
      <c r="B193" s="27" t="s">
        <v>199</v>
      </c>
      <c r="C193" t="s">
        <v>17</v>
      </c>
    </row>
    <row r="194" spans="1:3" x14ac:dyDescent="0.25">
      <c r="A194" s="6" t="s">
        <v>47</v>
      </c>
      <c r="B194" s="27">
        <v>18.5</v>
      </c>
      <c r="C194" t="s">
        <v>679</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680</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681</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51</v>
      </c>
      <c r="B207" s="27" t="s">
        <v>526</v>
      </c>
      <c r="C207" t="s">
        <v>17</v>
      </c>
    </row>
    <row r="208" spans="1:3" x14ac:dyDescent="0.25">
      <c r="A208" s="6" t="s">
        <v>47</v>
      </c>
      <c r="B208" s="27">
        <v>40.6</v>
      </c>
      <c r="C208" t="s">
        <v>679</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680</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681</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39</v>
      </c>
      <c r="B222" s="1" t="s">
        <v>128</v>
      </c>
      <c r="C222" t="str">
        <f>CONCATENATE("  &lt;Genotype hgvs=",CHAR(34),B222,B223,";",B224,CHAR(34)," name=",CHAR(34),B43,CHAR(34),"&gt; ")</f>
        <v xml:space="preserve">  &lt;Genotype hgvs="NC_000002.12:g.[233974736A&gt;G];[233974736=]" name="T19950010G"&gt; </v>
      </c>
    </row>
    <row r="223" spans="1:3" x14ac:dyDescent="0.25">
      <c r="A223" s="5" t="s">
        <v>40</v>
      </c>
      <c r="B223" s="29" t="s">
        <v>145</v>
      </c>
    </row>
    <row r="224" spans="1:3" x14ac:dyDescent="0.25">
      <c r="A224" s="5" t="s">
        <v>31</v>
      </c>
      <c r="B224" s="29" t="s">
        <v>146</v>
      </c>
      <c r="C224" t="s">
        <v>679</v>
      </c>
    </row>
    <row r="225" spans="1:3" x14ac:dyDescent="0.25">
      <c r="A225" s="5" t="s">
        <v>45</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46</v>
      </c>
      <c r="B226" s="27" t="s">
        <v>198</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47</v>
      </c>
      <c r="B227" s="27">
        <v>37.5</v>
      </c>
    </row>
    <row r="228" spans="1:3" x14ac:dyDescent="0.25">
      <c r="A228" s="5"/>
      <c r="C228" t="s">
        <v>680</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681</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49</v>
      </c>
      <c r="B237" s="27" t="s">
        <v>199</v>
      </c>
      <c r="C237" t="s">
        <v>17</v>
      </c>
    </row>
    <row r="238" spans="1:3" x14ac:dyDescent="0.25">
      <c r="A238" s="6" t="s">
        <v>47</v>
      </c>
      <c r="B238" s="27">
        <v>15.6</v>
      </c>
      <c r="C238" t="s">
        <v>679</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680</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681</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51</v>
      </c>
      <c r="B251" s="27" t="s">
        <v>224</v>
      </c>
      <c r="C251" t="s">
        <v>17</v>
      </c>
    </row>
    <row r="252" spans="1:3" x14ac:dyDescent="0.25">
      <c r="A252" s="6" t="s">
        <v>47</v>
      </c>
      <c r="B252" s="27">
        <v>46.9</v>
      </c>
      <c r="C252" t="s">
        <v>679</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680</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681</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683</v>
      </c>
    </row>
    <row r="265" spans="1:3" x14ac:dyDescent="0.25">
      <c r="A265" s="5" t="s">
        <v>52</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679</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680</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681</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684</v>
      </c>
    </row>
    <row r="280" spans="1:3" x14ac:dyDescent="0.25">
      <c r="A280" s="5" t="s">
        <v>50</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51</v>
      </c>
      <c r="B281" s="27" t="s">
        <v>152</v>
      </c>
      <c r="C281" t="s">
        <v>17</v>
      </c>
    </row>
    <row r="282" spans="1:3" x14ac:dyDescent="0.25">
      <c r="A282" s="6" t="s">
        <v>47</v>
      </c>
      <c r="C282" t="s">
        <v>679</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680</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681</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54</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751</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155</v>
      </c>
    </row>
    <row r="305" spans="1:3" x14ac:dyDescent="0.25">
      <c r="A305" s="5"/>
    </row>
    <row r="306" spans="1:3" x14ac:dyDescent="0.25">
      <c r="A306" s="5" t="s">
        <v>17</v>
      </c>
      <c r="B306" s="27" t="s">
        <v>686</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55</v>
      </c>
    </row>
    <row r="309" spans="1:3" x14ac:dyDescent="0.25">
      <c r="A309" s="5"/>
    </row>
    <row r="310" spans="1:3" x14ac:dyDescent="0.25">
      <c r="A310" s="5"/>
      <c r="B310" s="27" t="s">
        <v>687</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200</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row>
    <row r="317" spans="1:3" x14ac:dyDescent="0.25">
      <c r="A317" s="5"/>
      <c r="C317" t="s">
        <v>155</v>
      </c>
    </row>
    <row r="318" spans="1:3" x14ac:dyDescent="0.25">
      <c r="A318" s="5"/>
    </row>
    <row r="319" spans="1:3" x14ac:dyDescent="0.25">
      <c r="A319" s="5" t="s">
        <v>17</v>
      </c>
      <c r="B319" s="27" t="s">
        <v>527</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55</v>
      </c>
    </row>
    <row r="322" spans="1:3" x14ac:dyDescent="0.25">
      <c r="A322" s="5"/>
    </row>
    <row r="323" spans="1:3" x14ac:dyDescent="0.25">
      <c r="A323" s="5"/>
      <c r="B323" s="27" t="s">
        <v>528</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201</v>
      </c>
    </row>
    <row r="326" spans="1:3" s="33" customFormat="1" x14ac:dyDescent="0.25">
      <c r="A326" s="34"/>
      <c r="B326" s="32"/>
      <c r="C326" s="34"/>
    </row>
    <row r="327" spans="1:3" s="33" customFormat="1" x14ac:dyDescent="0.25">
      <c r="A327" s="34"/>
      <c r="B327" s="32"/>
      <c r="C327" t="s">
        <v>754</v>
      </c>
    </row>
    <row r="328" spans="1:3" s="33" customFormat="1" x14ac:dyDescent="0.25">
      <c r="A328" s="34"/>
      <c r="B328" s="32"/>
      <c r="C328" s="6"/>
    </row>
    <row r="329" spans="1:3" x14ac:dyDescent="0.25">
      <c r="A329" s="5"/>
      <c r="C329" t="s">
        <v>202</v>
      </c>
    </row>
    <row r="330" spans="1:3" x14ac:dyDescent="0.25">
      <c r="A330" s="5"/>
    </row>
    <row r="331" spans="1:3" x14ac:dyDescent="0.25">
      <c r="A331" s="5" t="s">
        <v>17</v>
      </c>
      <c r="B331" s="27" t="s">
        <v>688</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55</v>
      </c>
    </row>
    <row r="334" spans="1:3" x14ac:dyDescent="0.25">
      <c r="A334" s="5"/>
    </row>
    <row r="335" spans="1:3" x14ac:dyDescent="0.25">
      <c r="A335" s="5"/>
      <c r="B335" s="27" t="s">
        <v>529</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203</v>
      </c>
    </row>
    <row r="339" spans="1:3" s="33" customFormat="1" x14ac:dyDescent="0.25">
      <c r="A339" s="34"/>
      <c r="B339" s="32"/>
      <c r="C339" s="34"/>
    </row>
    <row r="340" spans="1:3" s="33" customFormat="1" x14ac:dyDescent="0.25">
      <c r="A340" s="34"/>
      <c r="B340" s="32"/>
      <c r="C340" s="6" t="s">
        <v>755</v>
      </c>
    </row>
    <row r="341" spans="1:3" s="33" customFormat="1" x14ac:dyDescent="0.25">
      <c r="A341" s="34"/>
      <c r="B341" s="32"/>
      <c r="C341" s="6"/>
    </row>
    <row r="342" spans="1:3" x14ac:dyDescent="0.25">
      <c r="A342" s="5"/>
      <c r="C342" t="s">
        <v>204</v>
      </c>
    </row>
    <row r="343" spans="1:3" x14ac:dyDescent="0.25">
      <c r="A343" s="5"/>
    </row>
    <row r="344" spans="1:3" x14ac:dyDescent="0.25">
      <c r="A344" s="5" t="s">
        <v>17</v>
      </c>
      <c r="B344" s="27" t="s">
        <v>689</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55</v>
      </c>
    </row>
    <row r="347" spans="1:3" x14ac:dyDescent="0.25">
      <c r="A347" s="5"/>
    </row>
    <row r="348" spans="1:3" x14ac:dyDescent="0.25">
      <c r="A348" s="5"/>
      <c r="B348" s="27" t="s">
        <v>690</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205</v>
      </c>
    </row>
    <row r="351" spans="1:3" s="33" customFormat="1" x14ac:dyDescent="0.25">
      <c r="A351" s="34"/>
      <c r="B351" s="32"/>
      <c r="C351" s="34"/>
    </row>
    <row r="352" spans="1:3" s="33" customFormat="1" x14ac:dyDescent="0.25">
      <c r="A352" s="34"/>
      <c r="B352" s="32"/>
      <c r="C352" t="s">
        <v>756</v>
      </c>
    </row>
    <row r="353" spans="1:3" s="33" customFormat="1" x14ac:dyDescent="0.25">
      <c r="A353" s="34"/>
      <c r="B353" s="32"/>
      <c r="C353" s="6"/>
    </row>
    <row r="354" spans="1:3" x14ac:dyDescent="0.25">
      <c r="A354" s="5"/>
      <c r="C354" t="s">
        <v>202</v>
      </c>
    </row>
    <row r="355" spans="1:3" x14ac:dyDescent="0.25">
      <c r="A355" s="5"/>
    </row>
    <row r="356" spans="1:3" x14ac:dyDescent="0.25">
      <c r="A356" s="5" t="s">
        <v>17</v>
      </c>
      <c r="B356" s="27" t="s">
        <v>530</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55</v>
      </c>
    </row>
    <row r="359" spans="1:3" x14ac:dyDescent="0.25">
      <c r="A359" s="5"/>
    </row>
    <row r="360" spans="1:3" x14ac:dyDescent="0.25">
      <c r="A360" s="5"/>
      <c r="B360" s="27" t="s">
        <v>691</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206</v>
      </c>
    </row>
    <row r="363" spans="1:3" s="33" customFormat="1" x14ac:dyDescent="0.25">
      <c r="A363" s="34"/>
      <c r="B363" s="32"/>
      <c r="C363" s="34"/>
    </row>
    <row r="364" spans="1:3" s="33" customFormat="1" x14ac:dyDescent="0.25">
      <c r="A364" s="34"/>
      <c r="B364" s="32"/>
      <c r="C364" s="6" t="s">
        <v>757</v>
      </c>
    </row>
    <row r="365" spans="1:3" s="33" customFormat="1" x14ac:dyDescent="0.25">
      <c r="A365" s="34"/>
      <c r="B365" s="32"/>
      <c r="C365" s="6"/>
    </row>
    <row r="366" spans="1:3" x14ac:dyDescent="0.25">
      <c r="A366" s="5"/>
      <c r="C366" t="s">
        <v>204</v>
      </c>
    </row>
    <row r="367" spans="1:3" x14ac:dyDescent="0.25">
      <c r="A367" s="5"/>
    </row>
    <row r="368" spans="1:3" x14ac:dyDescent="0.25">
      <c r="A368" s="5" t="s">
        <v>17</v>
      </c>
      <c r="B368" s="27" t="s">
        <v>531</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55</v>
      </c>
    </row>
    <row r="371" spans="1:3" x14ac:dyDescent="0.25">
      <c r="A371" s="5"/>
    </row>
    <row r="372" spans="1:3" x14ac:dyDescent="0.25">
      <c r="A372" s="5"/>
      <c r="B372" s="27" t="s">
        <v>692</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211</v>
      </c>
    </row>
    <row r="375" spans="1:3" s="33" customFormat="1" x14ac:dyDescent="0.25">
      <c r="A375" s="34"/>
      <c r="B375" s="32"/>
      <c r="C375" s="34"/>
    </row>
    <row r="376" spans="1:3" s="33" customFormat="1" x14ac:dyDescent="0.25">
      <c r="A376" s="34"/>
      <c r="B376" s="32"/>
      <c r="C376" t="s">
        <v>760</v>
      </c>
    </row>
    <row r="377" spans="1:3" s="33" customFormat="1" x14ac:dyDescent="0.25">
      <c r="A377" s="34"/>
      <c r="B377" s="32"/>
      <c r="C377" s="6"/>
    </row>
    <row r="378" spans="1:3" x14ac:dyDescent="0.25">
      <c r="A378" s="5"/>
      <c r="C378" t="s">
        <v>158</v>
      </c>
    </row>
    <row r="379" spans="1:3" x14ac:dyDescent="0.25">
      <c r="A379" s="5"/>
    </row>
    <row r="380" spans="1:3" x14ac:dyDescent="0.25">
      <c r="A380" s="5" t="s">
        <v>17</v>
      </c>
      <c r="B380" s="27" t="s">
        <v>208</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55</v>
      </c>
    </row>
    <row r="383" spans="1:3" x14ac:dyDescent="0.25">
      <c r="A383" s="5"/>
    </row>
    <row r="384" spans="1:3" x14ac:dyDescent="0.25">
      <c r="A384" s="5"/>
      <c r="B384" s="27" t="s">
        <v>693</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761</v>
      </c>
    </row>
    <row r="387" spans="1:3" s="33" customFormat="1" x14ac:dyDescent="0.25">
      <c r="A387" s="34"/>
      <c r="B387" s="32"/>
      <c r="C387" s="34"/>
    </row>
    <row r="388" spans="1:3" s="33" customFormat="1" x14ac:dyDescent="0.25">
      <c r="A388" s="34"/>
      <c r="B388" s="32"/>
      <c r="C388" s="6" t="s">
        <v>762</v>
      </c>
    </row>
    <row r="389" spans="1:3" s="33" customFormat="1" x14ac:dyDescent="0.25">
      <c r="A389" s="34"/>
      <c r="B389" s="32"/>
      <c r="C389" s="6"/>
    </row>
    <row r="390" spans="1:3" x14ac:dyDescent="0.25">
      <c r="A390" s="5"/>
      <c r="C390" t="s">
        <v>157</v>
      </c>
    </row>
    <row r="391" spans="1:3" x14ac:dyDescent="0.25">
      <c r="A391" s="5"/>
    </row>
    <row r="392" spans="1:3" x14ac:dyDescent="0.25">
      <c r="A392" s="5" t="s">
        <v>17</v>
      </c>
      <c r="B392" s="27" t="s">
        <v>532</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55</v>
      </c>
    </row>
    <row r="395" spans="1:3" x14ac:dyDescent="0.25">
      <c r="A395" s="5"/>
    </row>
    <row r="396" spans="1:3" x14ac:dyDescent="0.25">
      <c r="A396" s="5"/>
      <c r="B396" s="27" t="s">
        <v>694</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207</v>
      </c>
    </row>
    <row r="399" spans="1:3" s="33" customFormat="1" x14ac:dyDescent="0.25">
      <c r="A399" s="34"/>
      <c r="B399" s="32"/>
      <c r="C399" s="34"/>
    </row>
    <row r="400" spans="1:3" s="33" customFormat="1" x14ac:dyDescent="0.25">
      <c r="A400" s="34"/>
      <c r="B400" s="32"/>
      <c r="C400" s="6" t="s">
        <v>758</v>
      </c>
    </row>
    <row r="401" spans="1:3" s="33" customFormat="1" x14ac:dyDescent="0.25">
      <c r="A401" s="34"/>
      <c r="B401" s="32"/>
      <c r="C401" s="6"/>
    </row>
    <row r="402" spans="1:3" x14ac:dyDescent="0.25">
      <c r="A402" s="5"/>
      <c r="C402" t="s">
        <v>157</v>
      </c>
    </row>
    <row r="403" spans="1:3" x14ac:dyDescent="0.25">
      <c r="A403" s="5"/>
    </row>
    <row r="404" spans="1:3" x14ac:dyDescent="0.25">
      <c r="A404" s="5" t="s">
        <v>17</v>
      </c>
      <c r="B404" s="27" t="s">
        <v>533</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55</v>
      </c>
    </row>
    <row r="407" spans="1:3" x14ac:dyDescent="0.25">
      <c r="A407" s="5"/>
    </row>
    <row r="408" spans="1:3" x14ac:dyDescent="0.25">
      <c r="A408" s="5"/>
      <c r="B408" s="27" t="s">
        <v>693</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209</v>
      </c>
    </row>
    <row r="412" spans="1:3" s="33" customFormat="1" x14ac:dyDescent="0.25">
      <c r="A412" s="34"/>
      <c r="B412" s="32"/>
      <c r="C412" s="34"/>
    </row>
    <row r="413" spans="1:3" s="33" customFormat="1" x14ac:dyDescent="0.25">
      <c r="A413" s="34"/>
      <c r="B413" s="32"/>
      <c r="C413" s="6" t="s">
        <v>759</v>
      </c>
    </row>
    <row r="414" spans="1:3" s="33" customFormat="1" x14ac:dyDescent="0.25">
      <c r="A414" s="34"/>
      <c r="B414" s="32"/>
      <c r="C414" s="6"/>
    </row>
    <row r="415" spans="1:3" x14ac:dyDescent="0.25">
      <c r="A415" s="5"/>
      <c r="C415" t="s">
        <v>157</v>
      </c>
    </row>
    <row r="416" spans="1:3" x14ac:dyDescent="0.25">
      <c r="A416" s="5"/>
    </row>
    <row r="417" spans="1:3" x14ac:dyDescent="0.25">
      <c r="A417" s="5" t="s">
        <v>17</v>
      </c>
      <c r="B417" s="27" t="s">
        <v>534</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55</v>
      </c>
    </row>
    <row r="420" spans="1:3" x14ac:dyDescent="0.25">
      <c r="A420" s="5"/>
    </row>
    <row r="421" spans="1:3" x14ac:dyDescent="0.25">
      <c r="A421" s="5"/>
      <c r="B421" s="27" t="s">
        <v>695</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56</v>
      </c>
      <c r="B425" s="7" t="s">
        <v>210</v>
      </c>
      <c r="C425" t="str">
        <f>CONCATENATE("&lt;symptoms ",B425,"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8"/>
  <sheetViews>
    <sheetView topLeftCell="A153" workbookViewId="0">
      <selection activeCell="B162" sqref="B162"/>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232</v>
      </c>
      <c r="C2" t="str">
        <f>CONCATENATE("# What does the ",B2," gene do?")</f>
        <v># What does the CHRNE gene do?</v>
      </c>
    </row>
    <row r="3" spans="1:3" x14ac:dyDescent="0.25">
      <c r="A3" s="6"/>
    </row>
    <row r="4" spans="1:3" ht="17.25" x14ac:dyDescent="0.3">
      <c r="A4" s="6" t="s">
        <v>22</v>
      </c>
      <c r="B4" s="28" t="s">
        <v>696</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24</v>
      </c>
      <c r="B7" s="27" t="s">
        <v>25</v>
      </c>
    </row>
    <row r="8" spans="1:3" x14ac:dyDescent="0.25">
      <c r="A8" s="6" t="s">
        <v>21</v>
      </c>
      <c r="B8" s="27" t="s">
        <v>235</v>
      </c>
    </row>
    <row r="9" spans="1:3" x14ac:dyDescent="0.25">
      <c r="A9" s="5" t="s">
        <v>26</v>
      </c>
      <c r="B9" s="27" t="s">
        <v>236</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232</v>
      </c>
      <c r="C11" t="str">
        <f>CONCATENATE("&lt;GeneAnalysis gene=",CHAR(34),B11,CHAR(34)," interval=",CHAR(34),B12,CHAR(34),"&gt; ")</f>
        <v xml:space="preserve">&lt;GeneAnalysis gene="CHRNE" interval="NC_000017.11 :g.4897769_4905019"&gt; </v>
      </c>
    </row>
    <row r="12" spans="1:3" x14ac:dyDescent="0.25">
      <c r="A12" s="6" t="s">
        <v>27</v>
      </c>
      <c r="B12" s="27" t="s">
        <v>234</v>
      </c>
    </row>
    <row r="13" spans="1:3" x14ac:dyDescent="0.25">
      <c r="A13" s="6" t="s">
        <v>28</v>
      </c>
      <c r="B13" s="27" t="s">
        <v>339</v>
      </c>
      <c r="C13" t="str">
        <f>CONCATENATE("# What are some common mutations of ",B11,"?")</f>
        <v># What are some common mutations of CHRNE?</v>
      </c>
    </row>
    <row r="14" spans="1:3" x14ac:dyDescent="0.25">
      <c r="A14" s="6"/>
      <c r="C14" t="s">
        <v>17</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29</v>
      </c>
      <c r="B18" s="1" t="s">
        <v>239</v>
      </c>
      <c r="C18" t="str">
        <f>CONCATENATE("  &lt;Variant hgvs=",CHAR(34),B18,CHAR(34)," name=",CHAR(34),B19,CHAR(34),"&gt; ")</f>
        <v xml:space="preserve">  &lt;Variant hgvs="NC_000017.11:g.4901607G&gt;A" name="G1074A"&gt; </v>
      </c>
    </row>
    <row r="19" spans="1:3" x14ac:dyDescent="0.25">
      <c r="A19" s="5" t="s">
        <v>30</v>
      </c>
      <c r="B19" s="1" t="s">
        <v>237</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238</v>
      </c>
      <c r="C22" t="str">
        <f>"  &lt;/Variant&gt;"</f>
        <v xml:space="preserve">  &lt;/Variant&gt;</v>
      </c>
    </row>
    <row r="23" spans="1:3" x14ac:dyDescent="0.25">
      <c r="C23" t="str">
        <f>CONCATENATE("&lt;# ",B25," #&gt;")</f>
        <v>&lt;# C865T #&gt;</v>
      </c>
    </row>
    <row r="24" spans="1:3" x14ac:dyDescent="0.25">
      <c r="A24" s="6" t="s">
        <v>29</v>
      </c>
      <c r="B24" s="1" t="s">
        <v>241</v>
      </c>
      <c r="C24" t="str">
        <f>CONCATENATE("  &lt;Variant hgvs=",CHAR(34),B24,CHAR(34)," name=",CHAR(34),B25,CHAR(34),"&gt; ")</f>
        <v xml:space="preserve">  &lt;Variant hgvs="NC_000017.11:g.4900845G&gt;A" name="C865T"&gt; </v>
      </c>
    </row>
    <row r="25" spans="1:3" x14ac:dyDescent="0.25">
      <c r="A25" s="5" t="s">
        <v>30</v>
      </c>
      <c r="B25" s="30" t="s">
        <v>240</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32</v>
      </c>
      <c r="B27" s="27" t="s">
        <v>37</v>
      </c>
    </row>
    <row r="28" spans="1:3" x14ac:dyDescent="0.25">
      <c r="A28" s="6" t="s">
        <v>40</v>
      </c>
      <c r="B28" s="30" t="s">
        <v>247</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39</v>
      </c>
      <c r="B31" s="1" t="s">
        <v>242</v>
      </c>
      <c r="C31" t="str">
        <f>CONCATENATE("  &lt;Genotype hgvs=",CHAR(34),B31,B32,";",B33,CHAR(34)," name=",CHAR(34),B19,CHAR(34),"&gt; ")</f>
        <v xml:space="preserve">  &lt;Genotype hgvs="NC_000017.11:g.[4901607G&gt;A];[4901607=]" name="G1074A"&gt; </v>
      </c>
    </row>
    <row r="32" spans="1:3" x14ac:dyDescent="0.25">
      <c r="A32" s="5" t="s">
        <v>40</v>
      </c>
      <c r="B32" s="27" t="s">
        <v>243</v>
      </c>
    </row>
    <row r="33" spans="1:3" x14ac:dyDescent="0.25">
      <c r="A33" s="5" t="s">
        <v>31</v>
      </c>
      <c r="B33" s="27" t="s">
        <v>244</v>
      </c>
      <c r="C33" t="s">
        <v>679</v>
      </c>
    </row>
    <row r="34" spans="1:3" x14ac:dyDescent="0.25">
      <c r="A34" s="5" t="s">
        <v>45</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46</v>
      </c>
      <c r="B35" s="27" t="s">
        <v>224</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47</v>
      </c>
      <c r="B36" s="27">
        <v>7.1</v>
      </c>
    </row>
    <row r="37" spans="1:3" x14ac:dyDescent="0.25">
      <c r="A37" s="5"/>
      <c r="C37" t="s">
        <v>680</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681</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49</v>
      </c>
      <c r="B46" s="27" t="s">
        <v>224</v>
      </c>
      <c r="C46" t="s">
        <v>17</v>
      </c>
    </row>
    <row r="47" spans="1:3" x14ac:dyDescent="0.25">
      <c r="A47" s="6" t="s">
        <v>47</v>
      </c>
      <c r="B47" s="27">
        <v>0.2</v>
      </c>
      <c r="C47" t="s">
        <v>679</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680</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681</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51</v>
      </c>
      <c r="B60" s="27" t="s">
        <v>535</v>
      </c>
      <c r="C60" t="s">
        <v>17</v>
      </c>
    </row>
    <row r="61" spans="1:3" x14ac:dyDescent="0.25">
      <c r="A61" s="6" t="s">
        <v>47</v>
      </c>
      <c r="B61" s="27">
        <v>92.7</v>
      </c>
      <c r="C61" t="s">
        <v>679</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680</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681</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39</v>
      </c>
      <c r="B74" s="1" t="s">
        <v>242</v>
      </c>
      <c r="C74" t="str">
        <f>CONCATENATE("  &lt;Genotype hgvs=",CHAR(34),B74,B75,";",B76,CHAR(34)," name=",CHAR(34),B25,CHAR(34),"&gt; ")</f>
        <v xml:space="preserve">  &lt;Genotype hgvs="NC_000017.11:g.[4900845G&gt;A];[4900845=]" name="C865T"&gt; </v>
      </c>
    </row>
    <row r="75" spans="1:3" x14ac:dyDescent="0.25">
      <c r="A75" s="5" t="s">
        <v>40</v>
      </c>
      <c r="B75" s="27" t="s">
        <v>245</v>
      </c>
    </row>
    <row r="76" spans="1:3" x14ac:dyDescent="0.25">
      <c r="A76" s="5" t="s">
        <v>31</v>
      </c>
      <c r="B76" s="27" t="s">
        <v>246</v>
      </c>
      <c r="C76" t="s">
        <v>679</v>
      </c>
    </row>
    <row r="77" spans="1:3" x14ac:dyDescent="0.25">
      <c r="A77" s="5" t="s">
        <v>45</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46</v>
      </c>
      <c r="B78" s="27" t="s">
        <v>224</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47</v>
      </c>
      <c r="B79" s="27" t="s">
        <v>17</v>
      </c>
    </row>
    <row r="80" spans="1:3" x14ac:dyDescent="0.25">
      <c r="A80" s="5"/>
      <c r="C80" t="s">
        <v>680</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681</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49</v>
      </c>
      <c r="B89" s="27" t="s">
        <v>199</v>
      </c>
      <c r="C89" t="s">
        <v>17</v>
      </c>
    </row>
    <row r="90" spans="1:3" x14ac:dyDescent="0.25">
      <c r="A90" s="6" t="s">
        <v>47</v>
      </c>
      <c r="B90" s="27" t="s">
        <v>17</v>
      </c>
      <c r="C90" t="s">
        <v>679</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680</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681</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51</v>
      </c>
      <c r="B103" s="27" t="s">
        <v>224</v>
      </c>
      <c r="C103" t="s">
        <v>17</v>
      </c>
    </row>
    <row r="104" spans="1:3" x14ac:dyDescent="0.25">
      <c r="A104" s="6" t="s">
        <v>47</v>
      </c>
      <c r="B104" s="27" t="s">
        <v>17</v>
      </c>
      <c r="C104" t="s">
        <v>679</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680</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681</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683</v>
      </c>
    </row>
    <row r="117" spans="1:3" x14ac:dyDescent="0.25">
      <c r="A117" s="5" t="s">
        <v>52</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679</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680</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681</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684</v>
      </c>
    </row>
    <row r="132" spans="1:3" x14ac:dyDescent="0.25">
      <c r="A132" s="5" t="s">
        <v>50</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51</v>
      </c>
      <c r="B133" s="27" t="s">
        <v>152</v>
      </c>
      <c r="C133" t="s">
        <v>17</v>
      </c>
    </row>
    <row r="134" spans="1:3" x14ac:dyDescent="0.25">
      <c r="A134" s="6" t="s">
        <v>47</v>
      </c>
      <c r="C134" t="s">
        <v>679</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680</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681</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248</v>
      </c>
    </row>
    <row r="149" spans="1:3" s="33" customFormat="1" x14ac:dyDescent="0.25">
      <c r="A149" s="34"/>
      <c r="B149" s="32"/>
      <c r="C149" s="34"/>
    </row>
    <row r="150" spans="1:3" s="33" customFormat="1" x14ac:dyDescent="0.25">
      <c r="A150" s="34"/>
      <c r="B150" s="32"/>
      <c r="C150" s="6" t="s">
        <v>750</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54</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204</v>
      </c>
    </row>
    <row r="157" spans="1:3" x14ac:dyDescent="0.25">
      <c r="A157" s="5"/>
    </row>
    <row r="158" spans="1:3" x14ac:dyDescent="0.25">
      <c r="A158" s="5" t="s">
        <v>17</v>
      </c>
      <c r="B158" s="27" t="s">
        <v>697</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55</v>
      </c>
    </row>
    <row r="161" spans="1:3" x14ac:dyDescent="0.25">
      <c r="A161" s="5"/>
    </row>
    <row r="162" spans="1:3" x14ac:dyDescent="0.25">
      <c r="A162" s="5"/>
      <c r="B162" s="41" t="s">
        <v>789</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249</v>
      </c>
    </row>
    <row r="165" spans="1:3" s="33" customFormat="1" x14ac:dyDescent="0.25">
      <c r="A165" s="34"/>
      <c r="B165" s="32"/>
      <c r="C165" s="34"/>
    </row>
    <row r="166" spans="1:3" s="33" customFormat="1" x14ac:dyDescent="0.25">
      <c r="A166" s="34"/>
      <c r="B166" s="32"/>
      <c r="C166" s="6" t="s">
        <v>749</v>
      </c>
    </row>
    <row r="167" spans="1:3" s="33" customFormat="1" x14ac:dyDescent="0.25">
      <c r="A167" s="34"/>
      <c r="B167" s="32"/>
      <c r="C167" s="6"/>
    </row>
    <row r="168" spans="1:3" x14ac:dyDescent="0.25">
      <c r="A168" s="5"/>
      <c r="C168" t="s">
        <v>157</v>
      </c>
    </row>
    <row r="169" spans="1:3" x14ac:dyDescent="0.25">
      <c r="A169" s="5"/>
    </row>
    <row r="170" spans="1:3" x14ac:dyDescent="0.25">
      <c r="A170" s="5" t="s">
        <v>17</v>
      </c>
      <c r="B170" s="27" t="s">
        <v>250</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55</v>
      </c>
    </row>
    <row r="173" spans="1:3" x14ac:dyDescent="0.25">
      <c r="A173" s="5"/>
    </row>
    <row r="174" spans="1:3" x14ac:dyDescent="0.25">
      <c r="A174" s="5"/>
      <c r="B174" s="27" t="s">
        <v>251</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56</v>
      </c>
      <c r="B178" s="7" t="s">
        <v>252</v>
      </c>
      <c r="C178" t="str">
        <f>CONCATENATE("&lt;symptoms ",B178,"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5"/>
  <sheetViews>
    <sheetView topLeftCell="A163" workbookViewId="0">
      <selection activeCell="A180" sqref="A180:XFD18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212</v>
      </c>
      <c r="C2" t="str">
        <f>CONCATENATE("# What does the ",B2," gene do?")</f>
        <v># What does the MTHFR gene do?</v>
      </c>
    </row>
    <row r="3" spans="1:3" x14ac:dyDescent="0.25">
      <c r="A3" s="6"/>
    </row>
    <row r="4" spans="1:3" x14ac:dyDescent="0.25">
      <c r="A4" s="6" t="s">
        <v>22</v>
      </c>
      <c r="B4" s="27" t="s">
        <v>536</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24</v>
      </c>
      <c r="B7" s="27" t="s">
        <v>177</v>
      </c>
    </row>
    <row r="8" spans="1:3" x14ac:dyDescent="0.25">
      <c r="A8" s="6" t="s">
        <v>21</v>
      </c>
      <c r="B8" s="27" t="s">
        <v>213</v>
      </c>
    </row>
    <row r="9" spans="1:3" x14ac:dyDescent="0.25">
      <c r="A9" s="5" t="s">
        <v>26</v>
      </c>
      <c r="B9" s="27" t="s">
        <v>230</v>
      </c>
      <c r="C9" t="str">
        <f>CONCATENATE("&lt;TissueList ",B9," /&gt;")</f>
        <v>&lt;TissueList D004703 D010179 endocrine pancreas /&gt;</v>
      </c>
    </row>
    <row r="10" spans="1:3" s="33" customFormat="1" x14ac:dyDescent="0.25">
      <c r="A10" s="34"/>
      <c r="B10" s="32"/>
    </row>
    <row r="11" spans="1:3" x14ac:dyDescent="0.25">
      <c r="A11" s="6" t="s">
        <v>4</v>
      </c>
      <c r="B11" s="27" t="s">
        <v>212</v>
      </c>
      <c r="C11" t="str">
        <f>CONCATENATE("&lt;GeneAnalysis gene=",CHAR(34),B11,CHAR(34)," interval=",CHAR(34),B12,CHAR(34),"&gt; ")</f>
        <v xml:space="preserve">&lt;GeneAnalysis gene="MTHFR" interval="NC_000001.11 :g.11785730_11806103"&gt; </v>
      </c>
    </row>
    <row r="12" spans="1:3" x14ac:dyDescent="0.25">
      <c r="A12" s="6" t="s">
        <v>27</v>
      </c>
      <c r="B12" s="27" t="s">
        <v>231</v>
      </c>
    </row>
    <row r="13" spans="1:3" x14ac:dyDescent="0.25">
      <c r="A13" s="6" t="s">
        <v>28</v>
      </c>
      <c r="B13" s="27" t="s">
        <v>339</v>
      </c>
      <c r="C13" t="str">
        <f>CONCATENATE("# What are some common mutations of ",B11,"?")</f>
        <v># What are some common mutations of MTHFR?</v>
      </c>
    </row>
    <row r="14" spans="1:3" x14ac:dyDescent="0.25">
      <c r="A14" s="6"/>
      <c r="C14" t="s">
        <v>17</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29</v>
      </c>
      <c r="B18" s="1" t="s">
        <v>183</v>
      </c>
      <c r="C18" t="str">
        <f>CONCATENATE("  &lt;Variant hgvs=",CHAR(34),B18,CHAR(34)," name=",CHAR(34),B19,CHAR(34),"&gt; ")</f>
        <v xml:space="preserve">  &lt;Variant hgvs="NC_000022.11:g.19963748G&gt;A" name="C677T"&gt; </v>
      </c>
    </row>
    <row r="19" spans="1:3" x14ac:dyDescent="0.25">
      <c r="A19" s="5" t="s">
        <v>30</v>
      </c>
      <c r="B19" s="1" t="s">
        <v>215</v>
      </c>
    </row>
    <row r="20" spans="1:3" x14ac:dyDescent="0.25">
      <c r="A20" s="5" t="s">
        <v>31</v>
      </c>
      <c r="B20" s="27" t="s">
        <v>214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32</v>
      </c>
      <c r="B21" s="27" t="s">
        <v>37</v>
      </c>
      <c r="C21" t="s">
        <v>17</v>
      </c>
    </row>
    <row r="22" spans="1:3" x14ac:dyDescent="0.25">
      <c r="A22" s="5" t="s">
        <v>40</v>
      </c>
      <c r="B22" s="30" t="s">
        <v>217</v>
      </c>
      <c r="C22" t="str">
        <f>"  &lt;/Variant&gt;"</f>
        <v xml:space="preserve">  &lt;/Variant&gt;</v>
      </c>
    </row>
    <row r="23" spans="1:3" x14ac:dyDescent="0.25">
      <c r="C23" t="str">
        <f>CONCATENATE("&lt;# ",B25," #&gt;")</f>
        <v>&lt;# A1298C #&gt;</v>
      </c>
    </row>
    <row r="24" spans="1:3" x14ac:dyDescent="0.25">
      <c r="A24" s="6" t="s">
        <v>29</v>
      </c>
      <c r="B24" s="1" t="s">
        <v>182</v>
      </c>
      <c r="C24" t="str">
        <f>CONCATENATE("  &lt;Variant hgvs=",CHAR(34),B24,CHAR(34)," name=",CHAR(34),B25,CHAR(34),"&gt; ")</f>
        <v xml:space="preserve">  &lt;Variant hgvs="NC_000022.11:g.19962712C&gt;T" name="A1298C"&gt; </v>
      </c>
    </row>
    <row r="25" spans="1:3" x14ac:dyDescent="0.25">
      <c r="A25" s="5" t="s">
        <v>30</v>
      </c>
      <c r="B25" s="30" t="s">
        <v>233</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32</v>
      </c>
      <c r="B27" s="27" t="str">
        <f>"cytosine (C)"</f>
        <v>cytosine (C)</v>
      </c>
    </row>
    <row r="28" spans="1:3" x14ac:dyDescent="0.25">
      <c r="A28" s="6" t="s">
        <v>40</v>
      </c>
      <c r="B28" s="30" t="s">
        <v>512</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39</v>
      </c>
      <c r="B31" s="30" t="s">
        <v>218</v>
      </c>
      <c r="C31" t="str">
        <f>CONCATENATE("  &lt;Genotype hgvs=",CHAR(34),B31,B32,";",B33,CHAR(34)," name=",CHAR(34),B19,CHAR(34),"&gt; ")</f>
        <v xml:space="preserve">  &lt;Genotype hgvs="NC_00001.11:g.[12345C&gt;T];[12345=]" name="C677T"&gt; </v>
      </c>
    </row>
    <row r="32" spans="1:3" x14ac:dyDescent="0.25">
      <c r="A32" s="5" t="s">
        <v>40</v>
      </c>
      <c r="B32" s="27" t="s">
        <v>219</v>
      </c>
    </row>
    <row r="33" spans="1:3" x14ac:dyDescent="0.25">
      <c r="A33" s="5" t="s">
        <v>31</v>
      </c>
      <c r="B33" s="27" t="s">
        <v>220</v>
      </c>
      <c r="C33" t="s">
        <v>679</v>
      </c>
    </row>
    <row r="34" spans="1:3" x14ac:dyDescent="0.25">
      <c r="A34" s="5" t="s">
        <v>45</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46</v>
      </c>
      <c r="B35" s="27" t="s">
        <v>223</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47</v>
      </c>
      <c r="B36" s="27">
        <v>30</v>
      </c>
    </row>
    <row r="37" spans="1:3" x14ac:dyDescent="0.25">
      <c r="A37" s="5"/>
      <c r="C37" t="s">
        <v>680</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681</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49</v>
      </c>
      <c r="B46" s="27" t="s">
        <v>198</v>
      </c>
      <c r="C46" t="s">
        <v>17</v>
      </c>
    </row>
    <row r="47" spans="1:3" x14ac:dyDescent="0.25">
      <c r="A47" s="6" t="s">
        <v>47</v>
      </c>
      <c r="B47" s="27">
        <v>9</v>
      </c>
      <c r="C47" t="s">
        <v>679</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680</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681</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51</v>
      </c>
      <c r="B60" s="27" t="s">
        <v>224</v>
      </c>
      <c r="C60" t="s">
        <v>17</v>
      </c>
    </row>
    <row r="61" spans="1:3" x14ac:dyDescent="0.25">
      <c r="A61" s="6" t="s">
        <v>47</v>
      </c>
      <c r="B61" s="27">
        <v>61</v>
      </c>
      <c r="C61" t="s">
        <v>679</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680</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681</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39</v>
      </c>
      <c r="B74" s="30" t="s">
        <v>61</v>
      </c>
      <c r="C74" t="str">
        <f>CONCATENATE("  &lt;Genotype hgvs=",CHAR(34),B74,B75,";",B76,CHAR(34)," name=",CHAR(34),B25,CHAR(34),"&gt; ")</f>
        <v xml:space="preserve">  &lt;Genotype hgvs="NC_000001.11:g.[11794419T&gt;G];[11794419T=]" name="A1298C"&gt; </v>
      </c>
    </row>
    <row r="75" spans="1:3" x14ac:dyDescent="0.25">
      <c r="A75" s="5" t="s">
        <v>40</v>
      </c>
      <c r="B75" s="27" t="s">
        <v>221</v>
      </c>
    </row>
    <row r="76" spans="1:3" x14ac:dyDescent="0.25">
      <c r="A76" s="5" t="s">
        <v>31</v>
      </c>
      <c r="B76" s="27" t="s">
        <v>222</v>
      </c>
      <c r="C76" t="s">
        <v>679</v>
      </c>
    </row>
    <row r="77" spans="1:3" x14ac:dyDescent="0.25">
      <c r="A77" s="5" t="s">
        <v>45</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17</v>
      </c>
    </row>
    <row r="78" spans="1:3" x14ac:dyDescent="0.25">
      <c r="A78" s="6" t="s">
        <v>46</v>
      </c>
      <c r="B78" s="27" t="s">
        <v>198</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47</v>
      </c>
      <c r="B79" s="27">
        <v>20</v>
      </c>
    </row>
    <row r="80" spans="1:3" x14ac:dyDescent="0.25">
      <c r="A80" s="5"/>
      <c r="C80" t="s">
        <v>680</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681</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49</v>
      </c>
      <c r="B89" s="27" t="s">
        <v>223</v>
      </c>
      <c r="C89" t="s">
        <v>17</v>
      </c>
    </row>
    <row r="90" spans="1:3" x14ac:dyDescent="0.25">
      <c r="A90" s="6" t="s">
        <v>47</v>
      </c>
      <c r="B90" s="27">
        <v>4</v>
      </c>
      <c r="C90" t="s">
        <v>679</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680</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681</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51</v>
      </c>
      <c r="B103" s="27" t="s">
        <v>224</v>
      </c>
      <c r="C103" t="s">
        <v>17</v>
      </c>
    </row>
    <row r="104" spans="1:3" x14ac:dyDescent="0.25">
      <c r="A104" s="6" t="s">
        <v>47</v>
      </c>
      <c r="B104" s="27">
        <v>76</v>
      </c>
      <c r="C104" t="s">
        <v>679</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680</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681</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216</v>
      </c>
    </row>
    <row r="117" spans="1:3" x14ac:dyDescent="0.25">
      <c r="A117" s="5" t="s">
        <v>39</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40</v>
      </c>
      <c r="B118" s="1" t="str">
        <f>B32</f>
        <v>[12345C&gt;T]</v>
      </c>
    </row>
    <row r="119" spans="1:3" x14ac:dyDescent="0.25">
      <c r="A119" s="5" t="s">
        <v>31</v>
      </c>
      <c r="B119" s="1" t="str">
        <f>B33</f>
        <v>[12345=]</v>
      </c>
      <c r="C119" t="s">
        <v>679</v>
      </c>
    </row>
    <row r="120" spans="1:3" x14ac:dyDescent="0.25">
      <c r="A120" s="5" t="s">
        <v>39</v>
      </c>
      <c r="B120" s="1" t="str">
        <f>B74</f>
        <v>NC_000001.11:g.</v>
      </c>
      <c r="C120" t="s">
        <v>17</v>
      </c>
    </row>
    <row r="121" spans="1:3" x14ac:dyDescent="0.25">
      <c r="A121" s="5" t="s">
        <v>40</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31</v>
      </c>
      <c r="B122" s="1" t="str">
        <f>B76</f>
        <v>[11794419T=]</v>
      </c>
    </row>
    <row r="123" spans="1:3" x14ac:dyDescent="0.25">
      <c r="A123" s="5" t="s">
        <v>45</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680</v>
      </c>
    </row>
    <row r="124" spans="1:3" x14ac:dyDescent="0.25">
      <c r="A124" s="6" t="s">
        <v>46</v>
      </c>
      <c r="B124" s="27" t="s">
        <v>199</v>
      </c>
      <c r="C124" t="s">
        <v>17</v>
      </c>
    </row>
    <row r="125" spans="1:3" x14ac:dyDescent="0.25">
      <c r="A125" s="6" t="s">
        <v>47</v>
      </c>
      <c r="B125" s="27">
        <v>6</v>
      </c>
      <c r="C125" t="str">
        <f>CONCATENATE("    ",B124)</f>
        <v xml:space="preserve">    You are in the Severe Loss of Function category. See below for more information.</v>
      </c>
    </row>
    <row r="126" spans="1:3" x14ac:dyDescent="0.25">
      <c r="A126" s="6"/>
    </row>
    <row r="127" spans="1:3" x14ac:dyDescent="0.25">
      <c r="A127" s="6"/>
      <c r="C127" t="s">
        <v>681</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683</v>
      </c>
    </row>
    <row r="132" spans="1:3" x14ac:dyDescent="0.25">
      <c r="A132" s="5" t="s">
        <v>52</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52</v>
      </c>
      <c r="B133" s="27" t="s">
        <v>154</v>
      </c>
      <c r="C133" t="s">
        <v>17</v>
      </c>
    </row>
    <row r="134" spans="1:3" x14ac:dyDescent="0.25">
      <c r="A134" s="6" t="s">
        <v>47</v>
      </c>
      <c r="C134" t="s">
        <v>679</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680</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681</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684</v>
      </c>
    </row>
    <row r="147" spans="1:3" x14ac:dyDescent="0.25">
      <c r="A147" s="5" t="s">
        <v>50</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51</v>
      </c>
      <c r="B148" s="27" t="s">
        <v>152</v>
      </c>
      <c r="C148" t="s">
        <v>17</v>
      </c>
    </row>
    <row r="149" spans="1:3" x14ac:dyDescent="0.25">
      <c r="A149" s="6" t="s">
        <v>47</v>
      </c>
      <c r="C149" t="s">
        <v>679</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680</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681</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225</v>
      </c>
    </row>
    <row r="164" spans="1:3" s="33" customFormat="1" x14ac:dyDescent="0.25">
      <c r="A164" s="34"/>
      <c r="B164" s="32"/>
      <c r="C164" s="34"/>
    </row>
    <row r="165" spans="1:3" s="33" customFormat="1" x14ac:dyDescent="0.25">
      <c r="A165" s="34"/>
      <c r="B165" s="32"/>
      <c r="C165" t="s">
        <v>746</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54</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226</v>
      </c>
    </row>
    <row r="172" spans="1:3" x14ac:dyDescent="0.25">
      <c r="A172" s="5"/>
    </row>
    <row r="173" spans="1:3" x14ac:dyDescent="0.25">
      <c r="A173" s="5" t="s">
        <v>17</v>
      </c>
      <c r="B173" s="27" t="s">
        <v>699</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55</v>
      </c>
    </row>
    <row r="176" spans="1:3" x14ac:dyDescent="0.25">
      <c r="A176" s="5"/>
    </row>
    <row r="177" spans="1:3" x14ac:dyDescent="0.25">
      <c r="A177" s="5"/>
      <c r="B177" s="27" t="s">
        <v>228</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227</v>
      </c>
    </row>
    <row r="180" spans="1:3" s="33" customFormat="1" x14ac:dyDescent="0.25">
      <c r="A180" s="34"/>
      <c r="B180" s="32"/>
      <c r="C180" s="34"/>
    </row>
    <row r="181" spans="1:3" s="33" customFormat="1" x14ac:dyDescent="0.25">
      <c r="A181" s="34"/>
      <c r="B181" s="32"/>
      <c r="C181" s="6" t="s">
        <v>747</v>
      </c>
    </row>
    <row r="182" spans="1:3" s="33" customFormat="1" x14ac:dyDescent="0.25">
      <c r="A182" s="34"/>
      <c r="B182" s="32"/>
      <c r="C182" s="6"/>
    </row>
    <row r="183" spans="1:3" x14ac:dyDescent="0.25">
      <c r="A183" s="5"/>
      <c r="C183" t="s">
        <v>202</v>
      </c>
    </row>
    <row r="184" spans="1:3" x14ac:dyDescent="0.25">
      <c r="A184" s="5"/>
    </row>
    <row r="185" spans="1:3" x14ac:dyDescent="0.25">
      <c r="A185" s="5" t="s">
        <v>17</v>
      </c>
      <c r="B185" s="27" t="s">
        <v>698</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55</v>
      </c>
    </row>
    <row r="188" spans="1:3" x14ac:dyDescent="0.25">
      <c r="A188" s="5"/>
    </row>
    <row r="189" spans="1:3" x14ac:dyDescent="0.25">
      <c r="A189" s="5"/>
      <c r="B189" s="27" t="s">
        <v>702</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216</v>
      </c>
    </row>
    <row r="193" spans="1:3" s="33" customFormat="1" x14ac:dyDescent="0.25">
      <c r="A193" s="34"/>
      <c r="B193" s="32"/>
      <c r="C193" s="34"/>
    </row>
    <row r="194" spans="1:3" s="33" customFormat="1" x14ac:dyDescent="0.25">
      <c r="A194" s="34"/>
      <c r="B194" s="32"/>
      <c r="C194" s="6" t="s">
        <v>748</v>
      </c>
    </row>
    <row r="195" spans="1:3" s="33" customFormat="1" x14ac:dyDescent="0.25">
      <c r="A195" s="34"/>
      <c r="B195" s="32"/>
      <c r="C195" s="34"/>
    </row>
    <row r="196" spans="1:3" x14ac:dyDescent="0.25">
      <c r="A196" s="5"/>
      <c r="C196" t="s">
        <v>204</v>
      </c>
    </row>
    <row r="197" spans="1:3" x14ac:dyDescent="0.25">
      <c r="A197" s="5"/>
    </row>
    <row r="198" spans="1:3" x14ac:dyDescent="0.25">
      <c r="A198" s="5" t="s">
        <v>17</v>
      </c>
      <c r="B198" s="27" t="s">
        <v>700</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55</v>
      </c>
    </row>
    <row r="201" spans="1:3" x14ac:dyDescent="0.25">
      <c r="A201" s="5"/>
    </row>
    <row r="202" spans="1:3" x14ac:dyDescent="0.25">
      <c r="A202" s="5"/>
      <c r="B202" s="27" t="s">
        <v>701</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56</v>
      </c>
      <c r="B205" s="7" t="s">
        <v>229</v>
      </c>
      <c r="C205" t="str">
        <f>CONCATENATE("&lt;symptoms ",B205,"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topLeftCell="B392" workbookViewId="0">
      <selection activeCell="B398" sqref="A398:XFD400"/>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18</v>
      </c>
      <c r="B1" s="26" t="s">
        <v>19</v>
      </c>
      <c r="C1" s="4" t="s">
        <v>20</v>
      </c>
    </row>
    <row r="2" spans="1:3" x14ac:dyDescent="0.25">
      <c r="A2" s="6" t="s">
        <v>4</v>
      </c>
      <c r="B2" s="27" t="s">
        <v>253</v>
      </c>
      <c r="C2" t="str">
        <f>CONCATENATE("# What does the ",B2," gene do?")</f>
        <v># What does the SLCA4 gene do?</v>
      </c>
    </row>
    <row r="3" spans="1:3" x14ac:dyDescent="0.25">
      <c r="A3" s="6"/>
    </row>
    <row r="4" spans="1:3" ht="17.25" x14ac:dyDescent="0.3">
      <c r="A4" s="6" t="s">
        <v>22</v>
      </c>
      <c r="B4" s="28" t="s">
        <v>712</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24</v>
      </c>
      <c r="B7" s="27" t="s">
        <v>25</v>
      </c>
    </row>
    <row r="8" spans="1:3" x14ac:dyDescent="0.25">
      <c r="A8" s="6" t="s">
        <v>21</v>
      </c>
      <c r="B8" s="27" t="s">
        <v>16</v>
      </c>
    </row>
    <row r="9" spans="1:3" x14ac:dyDescent="0.25">
      <c r="A9" s="5" t="s">
        <v>26</v>
      </c>
      <c r="B9" s="27" t="s">
        <v>254</v>
      </c>
      <c r="C9" t="str">
        <f>CONCATENATE("&lt;TissueList ",B9," /&gt;")</f>
        <v>&lt;TissueList brain D001921 /&gt;</v>
      </c>
    </row>
    <row r="10" spans="1:3" s="33" customFormat="1" x14ac:dyDescent="0.25">
      <c r="A10" s="34"/>
      <c r="B10" s="32"/>
    </row>
    <row r="11" spans="1:3" x14ac:dyDescent="0.25">
      <c r="A11" s="6" t="s">
        <v>4</v>
      </c>
      <c r="B11" s="27" t="s">
        <v>253</v>
      </c>
      <c r="C11" t="str">
        <f>CONCATENATE("&lt;GeneAnalysis gene=",CHAR(34),B11,CHAR(34)," interval=",CHAR(34),B12,CHAR(34),"&gt; ")</f>
        <v xml:space="preserve">&lt;GeneAnalysis gene="SLCA4" interval="NC_000017.11:g.30194319_30235968"&gt; </v>
      </c>
    </row>
    <row r="12" spans="1:3" x14ac:dyDescent="0.25">
      <c r="A12" s="6" t="s">
        <v>27</v>
      </c>
      <c r="B12" s="27" t="s">
        <v>290</v>
      </c>
    </row>
    <row r="13" spans="1:3" x14ac:dyDescent="0.25">
      <c r="A13" s="6" t="s">
        <v>28</v>
      </c>
      <c r="B13" s="27" t="s">
        <v>340</v>
      </c>
      <c r="C13" t="str">
        <f>CONCATENATE("# What are some common mutations of ",B11,"?")</f>
        <v># What are some common mutations of SLCA4?</v>
      </c>
    </row>
    <row r="14" spans="1:3" x14ac:dyDescent="0.25">
      <c r="A14" s="6"/>
      <c r="C14" t="s">
        <v>17</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29</v>
      </c>
      <c r="B18" s="1" t="s">
        <v>258</v>
      </c>
      <c r="C18" t="str">
        <f>CONCATENATE("  &lt;Variant hgvs=",CHAR(34),B18,CHAR(34)," name=",CHAR(34),B19,CHAR(34),"&gt; ")</f>
        <v xml:space="preserve">  &lt;Variant hgvs="NC_000017.11:g.30237328T&gt;C" name="5-HTTLPR"&gt; </v>
      </c>
    </row>
    <row r="19" spans="1:3" x14ac:dyDescent="0.25">
      <c r="A19" s="5" t="s">
        <v>30</v>
      </c>
      <c r="B19" s="30" t="s">
        <v>255</v>
      </c>
    </row>
    <row r="20" spans="1:3" x14ac:dyDescent="0.25">
      <c r="A20" s="5" t="s">
        <v>31</v>
      </c>
      <c r="B20" s="27" t="s">
        <v>296</v>
      </c>
      <c r="C20" t="s">
        <v>713</v>
      </c>
    </row>
    <row r="21" spans="1:3" x14ac:dyDescent="0.25">
      <c r="A21" s="5" t="s">
        <v>32</v>
      </c>
      <c r="B21" s="27" t="s">
        <v>297</v>
      </c>
      <c r="C21" t="s">
        <v>17</v>
      </c>
    </row>
    <row r="22" spans="1:3" x14ac:dyDescent="0.25">
      <c r="A22" s="5" t="s">
        <v>40</v>
      </c>
      <c r="B22" s="30" t="s">
        <v>260</v>
      </c>
      <c r="C22" t="str">
        <f>"  &lt;/Variant&gt;"</f>
        <v xml:space="preserve">  &lt;/Variant&gt;</v>
      </c>
    </row>
    <row r="23" spans="1:3" x14ac:dyDescent="0.25">
      <c r="C23" t="str">
        <f>CONCATENATE("&lt;# ",B25," #&gt;")</f>
        <v>&lt;# A3609G #&gt;</v>
      </c>
    </row>
    <row r="24" spans="1:3" x14ac:dyDescent="0.25">
      <c r="A24" s="6" t="s">
        <v>29</v>
      </c>
      <c r="B24" s="1" t="s">
        <v>258</v>
      </c>
      <c r="C24" t="str">
        <f>CONCATENATE("  &lt;Variant hgvs=",CHAR(34),B24,CHAR(34)," name=",CHAR(34),B25,CHAR(34),"&gt; ")</f>
        <v xml:space="preserve">  &lt;Variant hgvs="NC_000017.11:g.30237328T&gt;C" name="A3609G"&gt; </v>
      </c>
    </row>
    <row r="25" spans="1:3" x14ac:dyDescent="0.25">
      <c r="A25" s="5" t="s">
        <v>30</v>
      </c>
      <c r="B25" s="30" t="s">
        <v>256</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259</v>
      </c>
      <c r="C28" t="str">
        <f>"  &lt;/Variant&gt;"</f>
        <v xml:space="preserve">  &lt;/Variant&gt;</v>
      </c>
    </row>
    <row r="29" spans="1:3" x14ac:dyDescent="0.25">
      <c r="C29" t="str">
        <f>CONCATENATE("&lt;# ",B31," #&gt;")</f>
        <v>&lt;# T463G #&gt;</v>
      </c>
    </row>
    <row r="30" spans="1:3" x14ac:dyDescent="0.25">
      <c r="A30" s="6" t="s">
        <v>29</v>
      </c>
      <c r="B30" s="1" t="s">
        <v>136</v>
      </c>
      <c r="C30" t="str">
        <f>CONCATENATE("  &lt;Variant hgvs=",CHAR(34),B30,CHAR(34)," name=",CHAR(34),B31,CHAR(34),"&gt; ")</f>
        <v xml:space="preserve">  &lt;Variant hgvs="NC_000002.12:g.233945906G&gt;C" name="T463G"&gt; </v>
      </c>
    </row>
    <row r="31" spans="1:3" x14ac:dyDescent="0.25">
      <c r="A31" s="5" t="s">
        <v>30</v>
      </c>
      <c r="B31" s="1" t="s">
        <v>257</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32</v>
      </c>
      <c r="B33" s="27" t="s">
        <v>38</v>
      </c>
    </row>
    <row r="34" spans="1:3" x14ac:dyDescent="0.25">
      <c r="A34" s="5" t="s">
        <v>40</v>
      </c>
      <c r="B34" s="1" t="s">
        <v>261</v>
      </c>
      <c r="C34" t="str">
        <f>"  &lt;/Variant&gt;"</f>
        <v xml:space="preserve">  &lt;/Variant&gt;</v>
      </c>
    </row>
    <row r="35" spans="1:3" x14ac:dyDescent="0.25">
      <c r="A35" s="5"/>
      <c r="C35" t="str">
        <f>CONCATENATE("&lt;# ",B37," #&gt;")</f>
        <v>&lt;# T30199457C #&gt;</v>
      </c>
    </row>
    <row r="36" spans="1:3" x14ac:dyDescent="0.25">
      <c r="A36" s="6" t="s">
        <v>29</v>
      </c>
      <c r="B36" s="1" t="s">
        <v>287</v>
      </c>
      <c r="C36" t="str">
        <f>CONCATENATE("  &lt;Variant hgvs=",CHAR(34),B36,CHAR(34)," name=",CHAR(34),B37,CHAR(34),"&gt; ")</f>
        <v xml:space="preserve">  &lt;Variant hgvs="NC_000017.11:g.30199457T&gt;C" name="T30199457C"&gt; </v>
      </c>
    </row>
    <row r="37" spans="1:3" x14ac:dyDescent="0.25">
      <c r="A37" s="5" t="s">
        <v>30</v>
      </c>
      <c r="B37" s="30" t="s">
        <v>270</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32</v>
      </c>
      <c r="B39" s="27" t="str">
        <f>"cytosine (C)"</f>
        <v>cytosine (C)</v>
      </c>
    </row>
    <row r="40" spans="1:3" x14ac:dyDescent="0.25">
      <c r="A40" s="5" t="s">
        <v>40</v>
      </c>
      <c r="B40" s="30" t="s">
        <v>271</v>
      </c>
      <c r="C40" t="str">
        <f>"  &lt;/Variant&gt;"</f>
        <v xml:space="preserve">  &lt;/Variant&gt;</v>
      </c>
    </row>
    <row r="41" spans="1:3" x14ac:dyDescent="0.25">
      <c r="A41" s="6"/>
      <c r="C41" t="str">
        <f>CONCATENATE("&lt;# ",B43," #&gt;")</f>
        <v>&lt;# C30219896T #&gt;</v>
      </c>
    </row>
    <row r="42" spans="1:3" x14ac:dyDescent="0.25">
      <c r="A42" s="6" t="s">
        <v>29</v>
      </c>
      <c r="B42" s="35" t="s">
        <v>288</v>
      </c>
      <c r="C42" t="str">
        <f>CONCATENATE("  &lt;Variant hgvs=",CHAR(34),B42,CHAR(34)," name=",CHAR(34),B43,CHAR(34),"&gt; ")</f>
        <v xml:space="preserve">  &lt;Variant hgvs="NC_000017.11:g.30219896C&gt;T" name="C30219896T"&gt; </v>
      </c>
    </row>
    <row r="43" spans="1:3" x14ac:dyDescent="0.25">
      <c r="A43" s="5" t="s">
        <v>30</v>
      </c>
      <c r="B43" s="27" t="s">
        <v>272</v>
      </c>
    </row>
    <row r="44" spans="1:3" x14ac:dyDescent="0.25">
      <c r="A44" s="5" t="s">
        <v>31</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32</v>
      </c>
      <c r="B45" s="27" t="s">
        <v>37</v>
      </c>
    </row>
    <row r="46" spans="1:3" x14ac:dyDescent="0.25">
      <c r="A46" s="5" t="s">
        <v>40</v>
      </c>
      <c r="B46" s="27" t="s">
        <v>273</v>
      </c>
      <c r="C46" t="str">
        <f>"  &lt;/Variant&gt;"</f>
        <v xml:space="preserve">  &lt;/Variant&gt;</v>
      </c>
    </row>
    <row r="47" spans="1:3" ht="15.75" thickBot="1" x14ac:dyDescent="0.3">
      <c r="A47" s="5"/>
      <c r="C47" t="str">
        <f>CONCATENATE("&lt;# ",B49," #&gt;")</f>
        <v>&lt;# C30204775T #&gt;</v>
      </c>
    </row>
    <row r="48" spans="1:3" ht="15.75" thickBot="1" x14ac:dyDescent="0.3">
      <c r="A48" s="6" t="s">
        <v>29</v>
      </c>
      <c r="B48" s="36" t="s">
        <v>289</v>
      </c>
      <c r="C48" t="str">
        <f>CONCATENATE("  &lt;Variant hgvs=",CHAR(34),B48,CHAR(34)," name=",CHAR(34),B49,CHAR(34),"&gt; ")</f>
        <v xml:space="preserve">  &lt;Variant hgvs="NC_000017.11:g.30204775C&gt;T" name="C30204775T"&gt; </v>
      </c>
    </row>
    <row r="49" spans="1:3" x14ac:dyDescent="0.25">
      <c r="A49" s="5" t="s">
        <v>30</v>
      </c>
      <c r="B49" s="30" t="s">
        <v>274</v>
      </c>
    </row>
    <row r="50" spans="1:3" x14ac:dyDescent="0.25">
      <c r="A50" s="5" t="s">
        <v>31</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32</v>
      </c>
      <c r="B51" s="27" t="s">
        <v>37</v>
      </c>
    </row>
    <row r="52" spans="1:3" x14ac:dyDescent="0.25">
      <c r="A52" s="5" t="s">
        <v>40</v>
      </c>
      <c r="B52" s="30" t="s">
        <v>275</v>
      </c>
      <c r="C52" t="str">
        <f>"  &lt;/Variant&gt;"</f>
        <v xml:space="preserve">  &lt;/Variant&gt;</v>
      </c>
    </row>
    <row r="53" spans="1:3" x14ac:dyDescent="0.25">
      <c r="A53" s="6"/>
      <c r="C53" t="str">
        <f>CONCATENATE("&lt;# ",B55," #&gt;")</f>
        <v>&lt;# C1748A #&gt;</v>
      </c>
    </row>
    <row r="54" spans="1:3" x14ac:dyDescent="0.25">
      <c r="A54" s="6" t="s">
        <v>29</v>
      </c>
      <c r="B54" s="35" t="s">
        <v>268</v>
      </c>
      <c r="C54" t="str">
        <f>CONCATENATE("  &lt;Variant hgvs=",CHAR(34),B54,CHAR(34)," name=",CHAR(34),B55,CHAR(34),"&gt; ")</f>
        <v xml:space="preserve">  &lt;Variant hgvs="NC_000017.11:g.30196708G&gt;T" name="C1748A"&gt; </v>
      </c>
    </row>
    <row r="55" spans="1:3" x14ac:dyDescent="0.25">
      <c r="A55" s="5" t="s">
        <v>30</v>
      </c>
      <c r="B55" s="27" t="s">
        <v>267</v>
      </c>
    </row>
    <row r="56" spans="1:3" x14ac:dyDescent="0.25">
      <c r="A56" s="5" t="s">
        <v>31</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32</v>
      </c>
      <c r="B57" s="27" t="s">
        <v>66</v>
      </c>
    </row>
    <row r="58" spans="1:3" x14ac:dyDescent="0.25">
      <c r="A58" s="5" t="s">
        <v>40</v>
      </c>
      <c r="B58" s="27" t="s">
        <v>269</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39</v>
      </c>
      <c r="B61" s="1" t="s">
        <v>242</v>
      </c>
      <c r="C61" t="str">
        <f>CONCATENATE("  &lt;Genotype hgvs=",CHAR(34),B61,B62,";",B63,CHAR(34)," name=",CHAR(34),B19,CHAR(34),"&gt; ")</f>
        <v xml:space="preserve">  &lt;Genotype hgvs="NC_000017.11:g.[30237328T&gt;C];[30237328=]" name="5-HTTLPR"&gt; </v>
      </c>
    </row>
    <row r="62" spans="1:3" x14ac:dyDescent="0.25">
      <c r="A62" s="5" t="s">
        <v>40</v>
      </c>
      <c r="B62" s="27" t="s">
        <v>262</v>
      </c>
    </row>
    <row r="63" spans="1:3" x14ac:dyDescent="0.25">
      <c r="A63" s="5" t="s">
        <v>31</v>
      </c>
      <c r="B63" s="27" t="s">
        <v>263</v>
      </c>
      <c r="C63" t="s">
        <v>679</v>
      </c>
    </row>
    <row r="64" spans="1:3" x14ac:dyDescent="0.25">
      <c r="A64" s="5" t="s">
        <v>45</v>
      </c>
      <c r="B64" s="27" t="s">
        <v>537</v>
      </c>
      <c r="C64" t="s">
        <v>17</v>
      </c>
    </row>
    <row r="65" spans="1:3" x14ac:dyDescent="0.25">
      <c r="A65" s="6" t="s">
        <v>46</v>
      </c>
      <c r="B65" s="27" t="s">
        <v>286</v>
      </c>
      <c r="C65" t="str">
        <f>CONCATENATE("    ",B64)</f>
        <v xml:space="preserve">    People with this variant have the 5-HTTLPR variant with 16 and 14 repeated sections. It is called a variable number tandem repeats variant (VNTR).</v>
      </c>
    </row>
    <row r="66" spans="1:3" x14ac:dyDescent="0.25">
      <c r="A66" s="6" t="s">
        <v>47</v>
      </c>
      <c r="B66" s="27">
        <v>23.7</v>
      </c>
    </row>
    <row r="67" spans="1:3" x14ac:dyDescent="0.25">
      <c r="A67" s="5"/>
      <c r="C67" t="s">
        <v>680</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681</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48</v>
      </c>
      <c r="B75" s="27" t="s">
        <v>284</v>
      </c>
      <c r="C75" t="str">
        <f>CONCATENATE("  &lt;Genotype hgvs=",CHAR(34),B61,B62,";",B62,CHAR(34)," name=",CHAR(34),B19,CHAR(34),"&gt; ")</f>
        <v xml:space="preserve">  &lt;Genotype hgvs="NC_000017.11:g.[30237328T&gt;C];[30237328T&gt;C]" name="5-HTTLPR"&gt; </v>
      </c>
    </row>
    <row r="76" spans="1:3" x14ac:dyDescent="0.25">
      <c r="A76" s="6" t="s">
        <v>49</v>
      </c>
      <c r="B76" s="27" t="s">
        <v>264</v>
      </c>
      <c r="C76" t="s">
        <v>17</v>
      </c>
    </row>
    <row r="77" spans="1:3" x14ac:dyDescent="0.25">
      <c r="A77" s="6" t="s">
        <v>47</v>
      </c>
      <c r="B77" s="27">
        <v>63.2</v>
      </c>
      <c r="C77" t="s">
        <v>679</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680</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681</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50</v>
      </c>
      <c r="B89" s="27" t="s">
        <v>285</v>
      </c>
      <c r="C89" t="str">
        <f>CONCATENATE("  &lt;Genotype hgvs=",CHAR(34),B61,B63,";",B63,CHAR(34)," name=",CHAR(34),B19,CHAR(34),"&gt; ")</f>
        <v xml:space="preserve">  &lt;Genotype hgvs="NC_000017.11:g.[30237328=];[30237328=]" name="5-HTTLPR"&gt; </v>
      </c>
    </row>
    <row r="90" spans="1:3" x14ac:dyDescent="0.25">
      <c r="A90" s="6" t="s">
        <v>51</v>
      </c>
      <c r="B90" s="27" t="s">
        <v>265</v>
      </c>
      <c r="C90" t="s">
        <v>17</v>
      </c>
    </row>
    <row r="91" spans="1:3" x14ac:dyDescent="0.25">
      <c r="A91" s="6" t="s">
        <v>47</v>
      </c>
      <c r="B91" s="27">
        <v>13.1</v>
      </c>
      <c r="C91" t="s">
        <v>679</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680</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681</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39</v>
      </c>
      <c r="B104" s="1" t="s">
        <v>242</v>
      </c>
      <c r="C104" t="str">
        <f>CONCATENATE("  &lt;Genotype hgvs=",CHAR(34),B104,B105,";",B106,CHAR(34)," name=",CHAR(34),B25,CHAR(34),"&gt; ")</f>
        <v xml:space="preserve">  &lt;Genotype hgvs="NC_000017.11:g.[30237328T&gt;C];[30237328=]" name="A3609G"&gt; </v>
      </c>
    </row>
    <row r="105" spans="1:3" x14ac:dyDescent="0.25">
      <c r="A105" s="5" t="s">
        <v>40</v>
      </c>
      <c r="B105" s="27" t="s">
        <v>262</v>
      </c>
    </row>
    <row r="106" spans="1:3" x14ac:dyDescent="0.25">
      <c r="A106" s="5" t="s">
        <v>31</v>
      </c>
      <c r="B106" s="27" t="s">
        <v>263</v>
      </c>
      <c r="C106" t="s">
        <v>679</v>
      </c>
    </row>
    <row r="107" spans="1:3" x14ac:dyDescent="0.25">
      <c r="A107" s="5" t="s">
        <v>45</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46</v>
      </c>
      <c r="B108" s="27" t="s">
        <v>286</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47</v>
      </c>
      <c r="B109" s="27">
        <v>23.7</v>
      </c>
    </row>
    <row r="110" spans="1:3" x14ac:dyDescent="0.25">
      <c r="A110" s="5"/>
      <c r="C110" t="s">
        <v>680</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681</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48</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49</v>
      </c>
      <c r="B119" s="27" t="s">
        <v>264</v>
      </c>
      <c r="C119" t="s">
        <v>17</v>
      </c>
    </row>
    <row r="120" spans="1:3" x14ac:dyDescent="0.25">
      <c r="A120" s="6" t="s">
        <v>47</v>
      </c>
      <c r="B120" s="27">
        <v>63.2</v>
      </c>
      <c r="C120" t="s">
        <v>679</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680</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681</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50</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51</v>
      </c>
      <c r="B133" s="27" t="s">
        <v>265</v>
      </c>
      <c r="C133" t="s">
        <v>17</v>
      </c>
    </row>
    <row r="134" spans="1:3" x14ac:dyDescent="0.25">
      <c r="A134" s="6" t="s">
        <v>47</v>
      </c>
      <c r="B134" s="27">
        <v>13.1</v>
      </c>
      <c r="C134" t="s">
        <v>679</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680</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681</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39</v>
      </c>
      <c r="B147" s="1" t="s">
        <v>128</v>
      </c>
      <c r="C147" t="str">
        <f>CONCATENATE("  &lt;Genotype hgvs=",CHAR(34),B147,B148,";",B149,CHAR(34)," name=",CHAR(34),B31,CHAR(34),"&gt; ")</f>
        <v xml:space="preserve">  &lt;Genotype hgvs="NC_000002.12:g.[233945906G&gt;C];[233945906=]" name="T463G"&gt; </v>
      </c>
    </row>
    <row r="148" spans="1:3" x14ac:dyDescent="0.25">
      <c r="A148" s="5" t="s">
        <v>40</v>
      </c>
      <c r="B148" s="27" t="s">
        <v>141</v>
      </c>
    </row>
    <row r="149" spans="1:3" x14ac:dyDescent="0.25">
      <c r="A149" s="5" t="s">
        <v>31</v>
      </c>
      <c r="B149" s="27" t="s">
        <v>142</v>
      </c>
      <c r="C149" t="s">
        <v>679</v>
      </c>
    </row>
    <row r="150" spans="1:3" x14ac:dyDescent="0.25">
      <c r="A150" s="5" t="s">
        <v>45</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46</v>
      </c>
      <c r="B151" s="27" t="s">
        <v>224</v>
      </c>
      <c r="C151" t="str">
        <f>CONCATENATE("    ",B150)</f>
        <v xml:space="preserve">    People with this variant have one copy of the T463G variant. This substitution of a single nucleotide is known as a missense mutation.</v>
      </c>
    </row>
    <row r="152" spans="1:3" x14ac:dyDescent="0.25">
      <c r="A152" s="6" t="s">
        <v>47</v>
      </c>
      <c r="B152" s="27">
        <v>50</v>
      </c>
    </row>
    <row r="153" spans="1:3" x14ac:dyDescent="0.25">
      <c r="A153" s="5"/>
      <c r="C153" t="s">
        <v>680</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681</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48</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49</v>
      </c>
      <c r="B162" s="27" t="s">
        <v>224</v>
      </c>
      <c r="C162" t="s">
        <v>17</v>
      </c>
    </row>
    <row r="163" spans="1:3" x14ac:dyDescent="0.25">
      <c r="A163" s="6" t="s">
        <v>47</v>
      </c>
      <c r="B163" s="27">
        <v>17.5</v>
      </c>
      <c r="C163" t="s">
        <v>679</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680</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681</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50</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51</v>
      </c>
      <c r="B176" s="27" t="s">
        <v>266</v>
      </c>
      <c r="C176" t="s">
        <v>17</v>
      </c>
    </row>
    <row r="177" spans="1:3" x14ac:dyDescent="0.25">
      <c r="A177" s="6" t="s">
        <v>47</v>
      </c>
      <c r="B177" s="27">
        <v>32.6</v>
      </c>
      <c r="C177" t="s">
        <v>679</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680</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681</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39</v>
      </c>
      <c r="B190" s="1" t="s">
        <v>242</v>
      </c>
      <c r="C190" t="str">
        <f>CONCATENATE("  &lt;Genotype hgvs=",CHAR(34),B190,B191,";",B192,CHAR(34)," name=",CHAR(34),B37,CHAR(34),"&gt; ")</f>
        <v xml:space="preserve">  &lt;Genotype hgvs="NC_000017.11:g.[30199457T&gt;C];[30199457=]" name="T30199457C"&gt; </v>
      </c>
    </row>
    <row r="191" spans="1:3" x14ac:dyDescent="0.25">
      <c r="A191" s="5" t="s">
        <v>40</v>
      </c>
      <c r="B191" s="27" t="s">
        <v>276</v>
      </c>
    </row>
    <row r="192" spans="1:3" x14ac:dyDescent="0.25">
      <c r="A192" s="5" t="s">
        <v>31</v>
      </c>
      <c r="B192" s="27" t="s">
        <v>277</v>
      </c>
      <c r="C192" t="s">
        <v>679</v>
      </c>
    </row>
    <row r="193" spans="1:3" x14ac:dyDescent="0.25">
      <c r="A193" s="5" t="s">
        <v>45</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46</v>
      </c>
      <c r="B194" s="27" t="s">
        <v>224</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47</v>
      </c>
      <c r="B195" s="27">
        <v>49.5</v>
      </c>
    </row>
    <row r="196" spans="1:3" x14ac:dyDescent="0.25">
      <c r="A196" s="5"/>
      <c r="C196" t="s">
        <v>680</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681</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48</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49</v>
      </c>
      <c r="B205" s="27" t="s">
        <v>517</v>
      </c>
      <c r="C205" t="s">
        <v>17</v>
      </c>
    </row>
    <row r="206" spans="1:3" x14ac:dyDescent="0.25">
      <c r="A206" s="6" t="s">
        <v>47</v>
      </c>
      <c r="B206" s="27">
        <v>32.700000000000003</v>
      </c>
      <c r="C206" t="s">
        <v>679</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680</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681</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50</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51</v>
      </c>
      <c r="B219" s="27" t="s">
        <v>224</v>
      </c>
      <c r="C219" t="s">
        <v>17</v>
      </c>
    </row>
    <row r="220" spans="1:3" x14ac:dyDescent="0.25">
      <c r="A220" s="6" t="s">
        <v>47</v>
      </c>
      <c r="B220" s="27">
        <v>17.8</v>
      </c>
      <c r="C220" t="s">
        <v>679</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680</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681</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39</v>
      </c>
      <c r="B233" s="35" t="s">
        <v>242</v>
      </c>
      <c r="C233" t="str">
        <f>CONCATENATE("  &lt;Genotype hgvs=",CHAR(34),B233,B234,";",B235,CHAR(34)," name=",CHAR(34),B43,CHAR(34),"&gt; ")</f>
        <v xml:space="preserve">  &lt;Genotype hgvs="NC_000017.11:g.[30219896C&gt;T];[30219896=]" name="C30219896T"&gt; </v>
      </c>
    </row>
    <row r="234" spans="1:3" x14ac:dyDescent="0.25">
      <c r="A234" s="5" t="s">
        <v>40</v>
      </c>
      <c r="B234" s="29" t="s">
        <v>278</v>
      </c>
    </row>
    <row r="235" spans="1:3" x14ac:dyDescent="0.25">
      <c r="A235" s="5" t="s">
        <v>31</v>
      </c>
      <c r="B235" s="29" t="s">
        <v>279</v>
      </c>
      <c r="C235" t="s">
        <v>679</v>
      </c>
    </row>
    <row r="236" spans="1:3" x14ac:dyDescent="0.25">
      <c r="A236" s="5" t="s">
        <v>45</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17</v>
      </c>
    </row>
    <row r="237" spans="1:3" x14ac:dyDescent="0.25">
      <c r="A237" s="6" t="s">
        <v>46</v>
      </c>
      <c r="B237" s="27" t="s">
        <v>517</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47</v>
      </c>
      <c r="B238" s="27">
        <v>38</v>
      </c>
    </row>
    <row r="239" spans="1:3" x14ac:dyDescent="0.25">
      <c r="A239" s="5"/>
      <c r="C239" t="s">
        <v>680</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681</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48</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49</v>
      </c>
      <c r="B248" s="27" t="s">
        <v>538</v>
      </c>
      <c r="C248" t="s">
        <v>17</v>
      </c>
    </row>
    <row r="249" spans="1:3" x14ac:dyDescent="0.25">
      <c r="A249" s="6" t="s">
        <v>47</v>
      </c>
      <c r="B249" s="27">
        <v>16</v>
      </c>
      <c r="C249" t="s">
        <v>679</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680</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681</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50</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51</v>
      </c>
      <c r="B262" s="27" t="s">
        <v>224</v>
      </c>
      <c r="C262" t="s">
        <v>17</v>
      </c>
    </row>
    <row r="263" spans="1:3" x14ac:dyDescent="0.25">
      <c r="A263" s="6" t="s">
        <v>47</v>
      </c>
      <c r="B263" s="27">
        <v>46</v>
      </c>
      <c r="C263" t="s">
        <v>679</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680</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681</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39</v>
      </c>
      <c r="B276" s="35" t="s">
        <v>242</v>
      </c>
      <c r="C276" t="str">
        <f>CONCATENATE("  &lt;Genotype hgvs=",CHAR(34),B276,B277,";",B278,CHAR(34)," name=",CHAR(34),B49,CHAR(34),"&gt; ")</f>
        <v xml:space="preserve">  &lt;Genotype hgvs="NC_000017.11:g.[30204775C&gt;T];[30204775=]" name="C30204775T"&gt; </v>
      </c>
    </row>
    <row r="277" spans="1:3" x14ac:dyDescent="0.25">
      <c r="A277" s="5" t="s">
        <v>40</v>
      </c>
      <c r="B277" s="29" t="s">
        <v>280</v>
      </c>
    </row>
    <row r="278" spans="1:3" x14ac:dyDescent="0.25">
      <c r="A278" s="5" t="s">
        <v>31</v>
      </c>
      <c r="B278" s="29" t="s">
        <v>281</v>
      </c>
      <c r="C278" t="s">
        <v>679</v>
      </c>
    </row>
    <row r="279" spans="1:3" x14ac:dyDescent="0.25">
      <c r="A279" s="5" t="s">
        <v>45</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17</v>
      </c>
    </row>
    <row r="280" spans="1:3" x14ac:dyDescent="0.25">
      <c r="A280" s="6" t="s">
        <v>46</v>
      </c>
      <c r="B280" s="27" t="s">
        <v>517</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47</v>
      </c>
      <c r="B281" s="27">
        <v>49.9</v>
      </c>
    </row>
    <row r="282" spans="1:3" x14ac:dyDescent="0.25">
      <c r="A282" s="5"/>
      <c r="C282" t="s">
        <v>680</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681</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48</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49</v>
      </c>
      <c r="B291" s="27" t="s">
        <v>539</v>
      </c>
      <c r="C291" t="s">
        <v>17</v>
      </c>
    </row>
    <row r="292" spans="1:3" x14ac:dyDescent="0.25">
      <c r="A292" s="6" t="s">
        <v>47</v>
      </c>
      <c r="B292" s="27">
        <v>31.8</v>
      </c>
      <c r="C292" t="s">
        <v>679</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680</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681</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50</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51</v>
      </c>
      <c r="B305" s="27" t="s">
        <v>224</v>
      </c>
      <c r="C305" t="s">
        <v>17</v>
      </c>
    </row>
    <row r="306" spans="1:3" x14ac:dyDescent="0.25">
      <c r="A306" s="6" t="s">
        <v>47</v>
      </c>
      <c r="B306" s="27">
        <v>18.3</v>
      </c>
      <c r="C306" t="s">
        <v>679</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680</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681</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39</v>
      </c>
      <c r="B319" s="35" t="s">
        <v>242</v>
      </c>
      <c r="C319" t="str">
        <f>CONCATENATE("  &lt;Genotype hgvs=",CHAR(34),B319,B320,";",B321,CHAR(34)," name=",CHAR(34),B55,CHAR(34),"&gt; ")</f>
        <v xml:space="preserve">  &lt;Genotype hgvs="NC_000017.11:g.[30196708G&gt;T];[30196708=]" name="C1748A"&gt; </v>
      </c>
    </row>
    <row r="320" spans="1:3" x14ac:dyDescent="0.25">
      <c r="A320" s="5" t="s">
        <v>40</v>
      </c>
      <c r="B320" s="29" t="s">
        <v>282</v>
      </c>
    </row>
    <row r="321" spans="1:3" x14ac:dyDescent="0.25">
      <c r="A321" s="5" t="s">
        <v>31</v>
      </c>
      <c r="B321" s="29" t="s">
        <v>283</v>
      </c>
      <c r="C321" t="s">
        <v>679</v>
      </c>
    </row>
    <row r="322" spans="1:3" x14ac:dyDescent="0.25">
      <c r="A322" s="5" t="s">
        <v>45</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17</v>
      </c>
    </row>
    <row r="323" spans="1:3" x14ac:dyDescent="0.25">
      <c r="A323" s="6" t="s">
        <v>46</v>
      </c>
      <c r="B323" s="27" t="s">
        <v>517</v>
      </c>
      <c r="C323" t="str">
        <f>CONCATENATE("    ",B322)</f>
        <v xml:space="preserve">    People with this variant have one copy of the C1748A variant. This substitution of a single nucleotide is known as a missense mutation.</v>
      </c>
    </row>
    <row r="324" spans="1:3" x14ac:dyDescent="0.25">
      <c r="A324" s="6" t="s">
        <v>47</v>
      </c>
      <c r="B324" s="27" t="s">
        <v>17</v>
      </c>
    </row>
    <row r="325" spans="1:3" x14ac:dyDescent="0.25">
      <c r="A325" s="5"/>
      <c r="C325" t="s">
        <v>680</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681</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48</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49</v>
      </c>
      <c r="B334" s="27" t="s">
        <v>224</v>
      </c>
      <c r="C334" t="s">
        <v>17</v>
      </c>
    </row>
    <row r="335" spans="1:3" x14ac:dyDescent="0.25">
      <c r="A335" s="6" t="s">
        <v>47</v>
      </c>
      <c r="B335" s="27" t="s">
        <v>17</v>
      </c>
      <c r="C335" t="s">
        <v>679</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680</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681</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50</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51</v>
      </c>
      <c r="B348" s="27" t="s">
        <v>224</v>
      </c>
      <c r="C348" t="s">
        <v>17</v>
      </c>
    </row>
    <row r="349" spans="1:3" x14ac:dyDescent="0.25">
      <c r="A349" s="6" t="s">
        <v>47</v>
      </c>
      <c r="B349" s="27" t="s">
        <v>17</v>
      </c>
      <c r="C349" t="s">
        <v>679</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680</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681</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683</v>
      </c>
    </row>
    <row r="362" spans="1:3" x14ac:dyDescent="0.25">
      <c r="A362" s="5" t="s">
        <v>52</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52</v>
      </c>
      <c r="B363" s="27" t="s">
        <v>154</v>
      </c>
      <c r="C363" t="s">
        <v>17</v>
      </c>
    </row>
    <row r="364" spans="1:3" x14ac:dyDescent="0.25">
      <c r="A364" s="6" t="s">
        <v>47</v>
      </c>
      <c r="C364" t="s">
        <v>679</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680</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681</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684</v>
      </c>
    </row>
    <row r="377" spans="1:3" x14ac:dyDescent="0.25">
      <c r="A377" s="5" t="s">
        <v>50</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51</v>
      </c>
      <c r="B378" s="27" t="s">
        <v>224</v>
      </c>
      <c r="C378" t="s">
        <v>17</v>
      </c>
    </row>
    <row r="379" spans="1:3" x14ac:dyDescent="0.25">
      <c r="A379" s="6" t="s">
        <v>47</v>
      </c>
      <c r="C379" t="s">
        <v>679</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680</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681</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54</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298</v>
      </c>
    </row>
    <row r="398" spans="1:3" s="33" customFormat="1" x14ac:dyDescent="0.25">
      <c r="A398" s="34"/>
      <c r="B398" s="32"/>
      <c r="C398" s="34"/>
    </row>
    <row r="399" spans="1:3" s="33" customFormat="1" x14ac:dyDescent="0.25">
      <c r="A399" s="34"/>
      <c r="B399" s="32"/>
      <c r="C399" s="34" t="s">
        <v>745</v>
      </c>
    </row>
    <row r="400" spans="1:3" s="33" customFormat="1" x14ac:dyDescent="0.25">
      <c r="A400" s="34"/>
      <c r="B400" s="32"/>
      <c r="C400" s="34"/>
    </row>
    <row r="401" spans="1:3" x14ac:dyDescent="0.25">
      <c r="A401" s="5"/>
      <c r="C401" t="s">
        <v>703</v>
      </c>
    </row>
    <row r="402" spans="1:3" x14ac:dyDescent="0.25">
      <c r="A402" s="5"/>
    </row>
    <row r="403" spans="1:3" x14ac:dyDescent="0.25">
      <c r="A403" s="5" t="s">
        <v>17</v>
      </c>
      <c r="B403" s="27" t="s">
        <v>704</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55</v>
      </c>
    </row>
    <row r="406" spans="1:3" x14ac:dyDescent="0.25">
      <c r="A406" s="5"/>
    </row>
    <row r="407" spans="1:3" x14ac:dyDescent="0.25">
      <c r="A407" s="5"/>
      <c r="B407" s="27" t="s">
        <v>705</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299</v>
      </c>
    </row>
    <row r="410" spans="1:3" s="33" customFormat="1" x14ac:dyDescent="0.25">
      <c r="A410" s="34"/>
      <c r="B410" s="32"/>
      <c r="C410" s="34"/>
    </row>
    <row r="411" spans="1:3" s="33" customFormat="1" x14ac:dyDescent="0.25">
      <c r="A411" s="34"/>
      <c r="B411" s="32"/>
      <c r="C411" s="34" t="s">
        <v>744</v>
      </c>
    </row>
    <row r="412" spans="1:3" s="33" customFormat="1" x14ac:dyDescent="0.25">
      <c r="A412" s="34"/>
      <c r="B412" s="32"/>
      <c r="C412" s="34"/>
    </row>
    <row r="413" spans="1:3" x14ac:dyDescent="0.25">
      <c r="A413" s="5"/>
      <c r="C413" t="s">
        <v>302</v>
      </c>
    </row>
    <row r="414" spans="1:3" x14ac:dyDescent="0.25">
      <c r="A414" s="5"/>
    </row>
    <row r="415" spans="1:3" x14ac:dyDescent="0.25">
      <c r="A415" s="5" t="s">
        <v>17</v>
      </c>
      <c r="B415" s="27" t="s">
        <v>706</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55</v>
      </c>
    </row>
    <row r="418" spans="1:3" x14ac:dyDescent="0.25">
      <c r="A418" s="5"/>
    </row>
    <row r="419" spans="1:3" x14ac:dyDescent="0.25">
      <c r="A419" s="5"/>
      <c r="B419" s="27" t="s">
        <v>309</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300</v>
      </c>
    </row>
    <row r="423" spans="1:3" s="33" customFormat="1" x14ac:dyDescent="0.25">
      <c r="A423" s="34"/>
      <c r="B423" s="32"/>
      <c r="C423" s="34"/>
    </row>
    <row r="424" spans="1:3" s="33" customFormat="1" x14ac:dyDescent="0.25">
      <c r="A424" s="34"/>
      <c r="B424" s="32"/>
      <c r="C424" s="34" t="s">
        <v>743</v>
      </c>
    </row>
    <row r="425" spans="1:3" s="33" customFormat="1" x14ac:dyDescent="0.25">
      <c r="A425" s="34"/>
      <c r="B425" s="32"/>
      <c r="C425" s="34"/>
    </row>
    <row r="426" spans="1:3" x14ac:dyDescent="0.25">
      <c r="A426" s="5"/>
      <c r="C426" t="s">
        <v>301</v>
      </c>
    </row>
    <row r="427" spans="1:3" x14ac:dyDescent="0.25">
      <c r="A427" s="5"/>
    </row>
    <row r="428" spans="1:3" x14ac:dyDescent="0.25">
      <c r="A428" s="5" t="s">
        <v>17</v>
      </c>
      <c r="B428" s="27" t="s">
        <v>707</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55</v>
      </c>
    </row>
    <row r="431" spans="1:3" x14ac:dyDescent="0.25">
      <c r="A431" s="5"/>
    </row>
    <row r="432" spans="1:3" x14ac:dyDescent="0.25">
      <c r="A432" s="5"/>
      <c r="B432" s="27" t="s">
        <v>708</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303</v>
      </c>
    </row>
    <row r="435" spans="1:3" s="33" customFormat="1" x14ac:dyDescent="0.25">
      <c r="A435" s="34"/>
      <c r="B435" s="32"/>
      <c r="C435" s="34"/>
    </row>
    <row r="436" spans="1:3" s="33" customFormat="1" x14ac:dyDescent="0.25">
      <c r="A436" s="34"/>
      <c r="B436" s="32"/>
      <c r="C436" s="34" t="s">
        <v>742</v>
      </c>
    </row>
    <row r="437" spans="1:3" s="33" customFormat="1" x14ac:dyDescent="0.25">
      <c r="A437" s="34"/>
      <c r="B437" s="32"/>
      <c r="C437" s="34"/>
    </row>
    <row r="438" spans="1:3" x14ac:dyDescent="0.25">
      <c r="A438" s="5"/>
      <c r="C438" t="s">
        <v>157</v>
      </c>
    </row>
    <row r="439" spans="1:3" x14ac:dyDescent="0.25">
      <c r="A439" s="5"/>
    </row>
    <row r="440" spans="1:3" x14ac:dyDescent="0.25">
      <c r="A440" s="5" t="s">
        <v>17</v>
      </c>
      <c r="B440" s="27" t="s">
        <v>709</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55</v>
      </c>
    </row>
    <row r="443" spans="1:3" x14ac:dyDescent="0.25">
      <c r="A443" s="5"/>
    </row>
    <row r="444" spans="1:3" x14ac:dyDescent="0.25">
      <c r="A444" s="5"/>
      <c r="B444" s="27" t="s">
        <v>308</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304</v>
      </c>
    </row>
    <row r="447" spans="1:3" s="33" customFormat="1" x14ac:dyDescent="0.25">
      <c r="A447" s="34"/>
      <c r="B447" s="32"/>
      <c r="C447" s="34"/>
    </row>
    <row r="448" spans="1:3" s="33" customFormat="1" x14ac:dyDescent="0.25">
      <c r="A448" s="34"/>
      <c r="B448" s="32"/>
      <c r="C448" s="34" t="s">
        <v>741</v>
      </c>
    </row>
    <row r="449" spans="1:3" s="33" customFormat="1" x14ac:dyDescent="0.25">
      <c r="A449" s="34"/>
      <c r="B449" s="32"/>
      <c r="C449" s="34"/>
    </row>
    <row r="450" spans="1:3" x14ac:dyDescent="0.25">
      <c r="A450" s="5"/>
      <c r="C450" t="s">
        <v>157</v>
      </c>
    </row>
    <row r="451" spans="1:3" x14ac:dyDescent="0.25">
      <c r="A451" s="5"/>
    </row>
    <row r="452" spans="1:3" x14ac:dyDescent="0.25">
      <c r="A452" s="5" t="s">
        <v>17</v>
      </c>
      <c r="B452" s="27" t="s">
        <v>540</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55</v>
      </c>
    </row>
    <row r="455" spans="1:3" x14ac:dyDescent="0.25">
      <c r="A455" s="5"/>
    </row>
    <row r="456" spans="1:3" x14ac:dyDescent="0.25">
      <c r="A456" s="5"/>
      <c r="B456" s="27" t="s">
        <v>710</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305</v>
      </c>
    </row>
    <row r="459" spans="1:3" s="33" customFormat="1" x14ac:dyDescent="0.25">
      <c r="A459" s="34"/>
      <c r="B459" s="32"/>
      <c r="C459" s="34"/>
    </row>
    <row r="460" spans="1:3" s="33" customFormat="1" x14ac:dyDescent="0.25">
      <c r="A460" s="34"/>
      <c r="B460" s="32"/>
      <c r="C460" s="34" t="s">
        <v>739</v>
      </c>
    </row>
    <row r="461" spans="1:3" s="33" customFormat="1" x14ac:dyDescent="0.25">
      <c r="A461" s="34"/>
      <c r="B461" s="32"/>
      <c r="C461" s="34"/>
    </row>
    <row r="462" spans="1:3" x14ac:dyDescent="0.25">
      <c r="A462" s="5"/>
      <c r="C462" t="s">
        <v>157</v>
      </c>
    </row>
    <row r="463" spans="1:3" x14ac:dyDescent="0.25">
      <c r="A463" s="5"/>
    </row>
    <row r="464" spans="1:3" x14ac:dyDescent="0.25">
      <c r="A464" s="5" t="s">
        <v>17</v>
      </c>
      <c r="B464" s="27" t="s">
        <v>711</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55</v>
      </c>
    </row>
    <row r="467" spans="1:3" x14ac:dyDescent="0.25">
      <c r="A467" s="5"/>
    </row>
    <row r="468" spans="1:3" x14ac:dyDescent="0.25">
      <c r="A468" s="5"/>
      <c r="B468" s="27" t="s">
        <v>307</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306</v>
      </c>
    </row>
    <row r="471" spans="1:3" s="33" customFormat="1" x14ac:dyDescent="0.25">
      <c r="A471" s="34"/>
      <c r="B471" s="32"/>
      <c r="C471" s="34"/>
    </row>
    <row r="472" spans="1:3" s="33" customFormat="1" x14ac:dyDescent="0.25">
      <c r="A472" s="34"/>
      <c r="B472" s="32"/>
      <c r="C472" s="34" t="s">
        <v>740</v>
      </c>
    </row>
    <row r="473" spans="1:3" s="33" customFormat="1" x14ac:dyDescent="0.25">
      <c r="A473" s="34"/>
      <c r="B473" s="32"/>
      <c r="C473" s="34"/>
    </row>
    <row r="474" spans="1:3" x14ac:dyDescent="0.25">
      <c r="A474" s="5"/>
      <c r="C474" t="s">
        <v>157</v>
      </c>
    </row>
    <row r="475" spans="1:3" x14ac:dyDescent="0.25">
      <c r="A475" s="5"/>
    </row>
    <row r="476" spans="1:3" x14ac:dyDescent="0.25">
      <c r="A476" s="5" t="s">
        <v>17</v>
      </c>
      <c r="B476" s="27" t="s">
        <v>541</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55</v>
      </c>
    </row>
    <row r="479" spans="1:3" x14ac:dyDescent="0.25">
      <c r="A479" s="5"/>
    </row>
    <row r="480" spans="1:3" x14ac:dyDescent="0.25">
      <c r="A480" s="5"/>
      <c r="B480" s="27" t="s">
        <v>310</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56</v>
      </c>
      <c r="B483" s="7" t="s">
        <v>295</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03" workbookViewId="0">
      <selection activeCell="C106" sqref="C106"/>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311</v>
      </c>
      <c r="C2" t="str">
        <f>CONCATENATE("# What does the ",B2," gene do?")</f>
        <v># What does the CLYBL gene do?</v>
      </c>
    </row>
    <row r="3" spans="1:27" x14ac:dyDescent="0.25">
      <c r="A3" s="6"/>
    </row>
    <row r="4" spans="1:27" x14ac:dyDescent="0.25">
      <c r="A4" s="6" t="s">
        <v>22</v>
      </c>
      <c r="B4" s="27" t="s">
        <v>716</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24</v>
      </c>
      <c r="B7" s="27" t="s">
        <v>313</v>
      </c>
    </row>
    <row r="8" spans="1:27" x14ac:dyDescent="0.25">
      <c r="A8" s="6" t="s">
        <v>21</v>
      </c>
      <c r="B8" s="27" t="s">
        <v>321</v>
      </c>
      <c r="C8" t="s">
        <v>17</v>
      </c>
    </row>
    <row r="9" spans="1:27" x14ac:dyDescent="0.25">
      <c r="A9" s="5" t="s">
        <v>26</v>
      </c>
      <c r="B9" s="27" t="s">
        <v>542</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311</v>
      </c>
      <c r="C11" t="str">
        <f>CONCATENATE("&lt;GeneAnalysis gene=",CHAR(34),B11,CHAR(34)," interval=",CHAR(34),B12,CHAR(34),"&gt; ")</f>
        <v xml:space="preserve">&lt;GeneAnalysis gene="CLYBL" interval="NC_000013.11:g.99606664_99909459"&gt; </v>
      </c>
    </row>
    <row r="12" spans="1:27" ht="48" thickBot="1" x14ac:dyDescent="0.3">
      <c r="A12" s="6" t="s">
        <v>27</v>
      </c>
      <c r="B12" s="27" t="s">
        <v>312</v>
      </c>
      <c r="N12" s="37" t="s">
        <v>322</v>
      </c>
      <c r="O12" s="37" t="s">
        <v>323</v>
      </c>
      <c r="P12" s="39" t="s">
        <v>324</v>
      </c>
      <c r="Q12" s="39">
        <v>707</v>
      </c>
      <c r="R12" s="39" t="s">
        <v>325</v>
      </c>
      <c r="S12" s="39" t="s">
        <v>326</v>
      </c>
      <c r="T12" s="39" t="s">
        <v>327</v>
      </c>
      <c r="U12" s="39" t="s">
        <v>328</v>
      </c>
      <c r="V12" s="39" t="s">
        <v>329</v>
      </c>
      <c r="W12" s="39" t="s">
        <v>330</v>
      </c>
      <c r="X12" s="37" t="s">
        <v>331</v>
      </c>
      <c r="Y12" s="37" t="s">
        <v>332</v>
      </c>
      <c r="Z12" s="37" t="s">
        <v>333</v>
      </c>
      <c r="AA12" s="37" t="s">
        <v>334</v>
      </c>
    </row>
    <row r="13" spans="1:27" x14ac:dyDescent="0.25">
      <c r="A13" s="6" t="s">
        <v>28</v>
      </c>
      <c r="B13" s="27" t="s">
        <v>341</v>
      </c>
      <c r="C13" t="str">
        <f>CONCATENATE("# What are some common mutations of ",B11,"?")</f>
        <v>#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29</v>
      </c>
      <c r="B18" s="75" t="s">
        <v>314</v>
      </c>
      <c r="C18" t="str">
        <f>CONCATENATE("  &lt;Variant hgvs=",CHAR(34),B18,CHAR(34)," name=",CHAR(34),B19,CHAR(34),"&gt; ")</f>
        <v xml:space="preserve">  &lt;Variant hgvs="NC_000013.11:g.99866380C&gt;T" name="C775T"&gt; </v>
      </c>
    </row>
    <row r="19" spans="1:3" x14ac:dyDescent="0.25">
      <c r="A19" s="5" t="s">
        <v>30</v>
      </c>
      <c r="B19" s="75" t="s">
        <v>318</v>
      </c>
    </row>
    <row r="20" spans="1:3" x14ac:dyDescent="0.25">
      <c r="A20" s="5" t="s">
        <v>31</v>
      </c>
      <c r="B20" s="27" t="s">
        <v>214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32</v>
      </c>
      <c r="B21" s="27" t="s">
        <v>37</v>
      </c>
      <c r="C21" t="s">
        <v>17</v>
      </c>
    </row>
    <row r="22" spans="1:3" x14ac:dyDescent="0.25">
      <c r="A22" s="5" t="s">
        <v>40</v>
      </c>
      <c r="B22" s="76" t="s">
        <v>336</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39</v>
      </c>
      <c r="B25" s="75" t="s">
        <v>315</v>
      </c>
      <c r="C25" t="str">
        <f>CONCATENATE("  &lt;Genotype hgvs=",CHAR(34),B25,B26,";",B27,CHAR(34)," name=",CHAR(34),B19,CHAR(34),"&gt; ")</f>
        <v xml:space="preserve">  &lt;Genotype hgvs="NC_000013.11:g.[99866380C&gt;T];[99866380=]" name="C775T"&gt; </v>
      </c>
    </row>
    <row r="26" spans="1:3" x14ac:dyDescent="0.25">
      <c r="A26" s="5" t="s">
        <v>40</v>
      </c>
      <c r="B26" s="27" t="s">
        <v>316</v>
      </c>
    </row>
    <row r="27" spans="1:3" x14ac:dyDescent="0.25">
      <c r="A27" s="5" t="s">
        <v>31</v>
      </c>
      <c r="B27" s="27" t="s">
        <v>317</v>
      </c>
      <c r="C27" t="s">
        <v>679</v>
      </c>
    </row>
    <row r="28" spans="1:3" x14ac:dyDescent="0.25">
      <c r="A28" s="5" t="s">
        <v>45</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46</v>
      </c>
      <c r="B29" s="27" t="s">
        <v>223</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47</v>
      </c>
      <c r="B30" s="27">
        <v>5.3</v>
      </c>
    </row>
    <row r="31" spans="1:3" x14ac:dyDescent="0.25">
      <c r="A31" s="5"/>
      <c r="C31" t="s">
        <v>680</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681</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48</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49</v>
      </c>
      <c r="B40" s="27" t="s">
        <v>199</v>
      </c>
      <c r="C40" t="s">
        <v>17</v>
      </c>
    </row>
    <row r="41" spans="1:3" x14ac:dyDescent="0.25">
      <c r="A41" s="6" t="s">
        <v>47</v>
      </c>
      <c r="B41" s="27">
        <v>0.9</v>
      </c>
      <c r="C41" t="s">
        <v>679</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680</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681</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50</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51</v>
      </c>
      <c r="B55" s="27" t="s">
        <v>224</v>
      </c>
      <c r="C55" t="s">
        <v>17</v>
      </c>
    </row>
    <row r="56" spans="1:3" x14ac:dyDescent="0.25">
      <c r="A56" s="6" t="s">
        <v>47</v>
      </c>
      <c r="B56" s="27">
        <v>93.8</v>
      </c>
      <c r="C56" t="s">
        <v>679</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680</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681</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683</v>
      </c>
    </row>
    <row r="69" spans="1:3" x14ac:dyDescent="0.25">
      <c r="A69" s="5" t="s">
        <v>52</v>
      </c>
      <c r="B69" s="27" t="str">
        <f>CONCATENATE("Your ",B11," gene has an unknown variant.")</f>
        <v>Your CLYBL gene has an unknown variant.</v>
      </c>
      <c r="C69" t="str">
        <f>CONCATENATE("  &lt;Genotype hgvs=",CHAR(34),"unknown",CHAR(34),"&gt; ")</f>
        <v xml:space="preserve">  &lt;Genotype hgvs="unknown"&gt; </v>
      </c>
    </row>
    <row r="70" spans="1:3" x14ac:dyDescent="0.25">
      <c r="A70" s="6" t="s">
        <v>52</v>
      </c>
      <c r="B70" s="27" t="s">
        <v>154</v>
      </c>
      <c r="C70" t="s">
        <v>17</v>
      </c>
    </row>
    <row r="71" spans="1:3" x14ac:dyDescent="0.25">
      <c r="A71" s="6" t="s">
        <v>47</v>
      </c>
      <c r="C71" t="s">
        <v>679</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680</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681</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684</v>
      </c>
    </row>
    <row r="84" spans="1:3" x14ac:dyDescent="0.25">
      <c r="A84" s="5" t="s">
        <v>50</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51</v>
      </c>
      <c r="B85" s="27" t="s">
        <v>224</v>
      </c>
      <c r="C85" t="s">
        <v>17</v>
      </c>
    </row>
    <row r="86" spans="1:3" x14ac:dyDescent="0.25">
      <c r="A86" s="6" t="s">
        <v>47</v>
      </c>
      <c r="C86" t="s">
        <v>679</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680</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681</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54</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320</v>
      </c>
    </row>
    <row r="105" spans="1:3" s="33" customFormat="1" x14ac:dyDescent="0.25">
      <c r="A105" s="34"/>
      <c r="B105" s="32"/>
      <c r="C105" s="6"/>
    </row>
    <row r="106" spans="1:3" s="33" customFormat="1" x14ac:dyDescent="0.25">
      <c r="A106" s="34"/>
      <c r="B106" s="32"/>
      <c r="C106" s="6" t="s">
        <v>737</v>
      </c>
    </row>
    <row r="107" spans="1:3" s="33" customFormat="1" x14ac:dyDescent="0.25">
      <c r="A107" s="34"/>
      <c r="B107" s="32"/>
      <c r="C107" s="6"/>
    </row>
    <row r="108" spans="1:3" x14ac:dyDescent="0.25">
      <c r="A108" s="5"/>
      <c r="C108" t="s">
        <v>226</v>
      </c>
    </row>
    <row r="109" spans="1:3" x14ac:dyDescent="0.25">
      <c r="A109" s="5"/>
    </row>
    <row r="110" spans="1:3" x14ac:dyDescent="0.25">
      <c r="A110" s="5" t="s">
        <v>17</v>
      </c>
      <c r="B110" s="27" t="s">
        <v>714</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55</v>
      </c>
    </row>
    <row r="113" spans="1:3" x14ac:dyDescent="0.25">
      <c r="A113" s="5"/>
    </row>
    <row r="114" spans="1:3" x14ac:dyDescent="0.25">
      <c r="A114" s="5"/>
      <c r="B114" s="27" t="s">
        <v>335</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319</v>
      </c>
    </row>
    <row r="117" spans="1:3" s="33" customFormat="1" x14ac:dyDescent="0.25">
      <c r="A117" s="34"/>
      <c r="B117" s="32"/>
      <c r="C117" s="6"/>
    </row>
    <row r="118" spans="1:3" s="33" customFormat="1" x14ac:dyDescent="0.25">
      <c r="A118" s="34"/>
      <c r="B118" s="32"/>
      <c r="C118" s="6" t="s">
        <v>738</v>
      </c>
    </row>
    <row r="119" spans="1:3" s="33" customFormat="1" x14ac:dyDescent="0.25">
      <c r="A119" s="34"/>
      <c r="B119" s="32"/>
      <c r="C119" s="6"/>
    </row>
    <row r="120" spans="1:3" x14ac:dyDescent="0.25">
      <c r="A120" s="5"/>
      <c r="C120" t="s">
        <v>204</v>
      </c>
    </row>
    <row r="121" spans="1:3" x14ac:dyDescent="0.25">
      <c r="A121" s="5"/>
    </row>
    <row r="122" spans="1:3" x14ac:dyDescent="0.25">
      <c r="A122" s="5" t="s">
        <v>17</v>
      </c>
      <c r="B122" s="27" t="s">
        <v>715</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55</v>
      </c>
    </row>
    <row r="125" spans="1:3" x14ac:dyDescent="0.25">
      <c r="A125" s="5"/>
    </row>
    <row r="126" spans="1:3" x14ac:dyDescent="0.25">
      <c r="A126" s="5"/>
      <c r="B126" s="27" t="s">
        <v>717</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56</v>
      </c>
      <c r="B130" s="8" t="s">
        <v>543</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173"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342</v>
      </c>
      <c r="C2" t="str">
        <f>CONCATENATE("# What does the ",B2," gene do?")</f>
        <v># What does the CHRNA3 gene do?</v>
      </c>
    </row>
    <row r="3" spans="1:3" x14ac:dyDescent="0.25">
      <c r="A3" s="6"/>
    </row>
    <row r="4" spans="1:3" ht="17.25" x14ac:dyDescent="0.3">
      <c r="A4" s="6" t="s">
        <v>22</v>
      </c>
      <c r="B4" s="28" t="s">
        <v>718</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24</v>
      </c>
      <c r="B7" s="27" t="s">
        <v>25</v>
      </c>
    </row>
    <row r="8" spans="1:3" x14ac:dyDescent="0.25">
      <c r="A8" s="6" t="s">
        <v>21</v>
      </c>
      <c r="B8" s="27" t="s">
        <v>359</v>
      </c>
    </row>
    <row r="9" spans="1:3" x14ac:dyDescent="0.25">
      <c r="A9" s="5" t="s">
        <v>26</v>
      </c>
      <c r="B9" s="27" t="s">
        <v>544</v>
      </c>
      <c r="C9" t="str">
        <f>CONCATENATE("&lt;TissueList ",B9," /&gt;")</f>
        <v>&lt;TissueList brain D001921 bone marrow and immune system D007107  /&gt;</v>
      </c>
    </row>
    <row r="10" spans="1:3" s="33" customFormat="1" x14ac:dyDescent="0.25">
      <c r="A10" s="34"/>
      <c r="B10" s="32"/>
    </row>
    <row r="11" spans="1:3" x14ac:dyDescent="0.25">
      <c r="A11" s="6" t="s">
        <v>4</v>
      </c>
      <c r="B11" s="27" t="s">
        <v>342</v>
      </c>
      <c r="C11" t="str">
        <f>CONCATENATE("&lt;GeneAnalysis gene=",CHAR(34),B11,CHAR(34)," interval=",CHAR(34),B12,CHAR(34),"&gt; ")</f>
        <v xml:space="preserve">&lt;GeneAnalysis gene="CHRNA3" interval="NC_000015.10:g.78593052_78621295"&gt; </v>
      </c>
    </row>
    <row r="12" spans="1:3" x14ac:dyDescent="0.25">
      <c r="A12" s="6" t="s">
        <v>27</v>
      </c>
      <c r="B12" s="27" t="s">
        <v>343</v>
      </c>
    </row>
    <row r="13" spans="1:3" x14ac:dyDescent="0.25">
      <c r="A13" s="6" t="s">
        <v>28</v>
      </c>
      <c r="B13" s="27" t="s">
        <v>339</v>
      </c>
      <c r="C13" t="str">
        <f>CONCATENATE("# What are some common mutations of ",B11,"?")</f>
        <v># What are some common mutations of CHRNA3?</v>
      </c>
    </row>
    <row r="14" spans="1:3" x14ac:dyDescent="0.25">
      <c r="A14" s="6"/>
      <c r="C14" t="s">
        <v>17</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29</v>
      </c>
      <c r="B18" s="75" t="s">
        <v>344</v>
      </c>
      <c r="C18" t="str">
        <f>CONCATENATE("  &lt;Variant hgvs=",CHAR(34),B18,CHAR(34)," name=",CHAR(34),B19,CHAR(34),"&gt; ")</f>
        <v xml:space="preserve">  &lt;Variant hgvs="NC_000015.10:g.78606381C&gt;T" name="C78606381T"&gt; </v>
      </c>
    </row>
    <row r="19" spans="1:3" x14ac:dyDescent="0.25">
      <c r="A19" s="5" t="s">
        <v>30</v>
      </c>
      <c r="B19" s="76" t="s">
        <v>346</v>
      </c>
    </row>
    <row r="20" spans="1:3" x14ac:dyDescent="0.25">
      <c r="A20" s="5" t="s">
        <v>31</v>
      </c>
      <c r="B20" s="27" t="s">
        <v>214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32</v>
      </c>
      <c r="B21" s="27" t="s">
        <v>37</v>
      </c>
      <c r="C21" t="s">
        <v>17</v>
      </c>
    </row>
    <row r="22" spans="1:3" x14ac:dyDescent="0.25">
      <c r="A22" s="5" t="s">
        <v>40</v>
      </c>
      <c r="B22" s="76" t="s">
        <v>348</v>
      </c>
      <c r="C22" t="str">
        <f>"  &lt;/Variant&gt;"</f>
        <v xml:space="preserve">  &lt;/Variant&gt;</v>
      </c>
    </row>
    <row r="23" spans="1:3" x14ac:dyDescent="0.25">
      <c r="C23" t="str">
        <f>CONCATENATE("&lt;# ",B25," #&gt;")</f>
        <v>&lt;# C645T  #&gt;</v>
      </c>
    </row>
    <row r="24" spans="1:3" x14ac:dyDescent="0.25">
      <c r="A24" s="6" t="s">
        <v>29</v>
      </c>
      <c r="B24" s="75" t="s">
        <v>345</v>
      </c>
      <c r="C24" t="str">
        <f>CONCATENATE("  &lt;Variant hgvs=",CHAR(34),B24,CHAR(34)," name=",CHAR(34),B25,CHAR(34),"&gt; ")</f>
        <v xml:space="preserve">  &lt;Variant hgvs="NC_000015.10:g.78601997G&gt;A" name="C645T "&gt; </v>
      </c>
    </row>
    <row r="25" spans="1:3" x14ac:dyDescent="0.25">
      <c r="A25" s="5" t="s">
        <v>30</v>
      </c>
      <c r="B25" s="76" t="s">
        <v>347</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32</v>
      </c>
      <c r="B27" s="27" t="s">
        <v>66</v>
      </c>
    </row>
    <row r="28" spans="1:3" x14ac:dyDescent="0.25">
      <c r="A28" s="6" t="s">
        <v>40</v>
      </c>
      <c r="B28" s="76" t="s">
        <v>358</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39</v>
      </c>
      <c r="B31" s="77" t="s">
        <v>349</v>
      </c>
      <c r="C31" t="str">
        <f>CONCATENATE("  &lt;Genotype hgvs=",CHAR(34),B31,B32,";",B33,CHAR(34)," name=",CHAR(34),B19,CHAR(34),"&gt; ")</f>
        <v xml:space="preserve">  &lt;Genotype hgvs="NC_000015.10:g.[78606381C&gt;T];[78606381=]" name="C78606381T"&gt; </v>
      </c>
    </row>
    <row r="32" spans="1:3" x14ac:dyDescent="0.25">
      <c r="A32" s="5" t="s">
        <v>40</v>
      </c>
      <c r="B32" s="27" t="s">
        <v>350</v>
      </c>
    </row>
    <row r="33" spans="1:3" x14ac:dyDescent="0.25">
      <c r="A33" s="5" t="s">
        <v>31</v>
      </c>
      <c r="B33" s="27" t="s">
        <v>351</v>
      </c>
      <c r="C33" t="s">
        <v>679</v>
      </c>
    </row>
    <row r="34" spans="1:3" x14ac:dyDescent="0.25">
      <c r="A34" s="5" t="s">
        <v>45</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46</v>
      </c>
      <c r="B35" s="27" t="s">
        <v>223</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47</v>
      </c>
      <c r="B36" s="27">
        <v>37.9</v>
      </c>
    </row>
    <row r="37" spans="1:3" x14ac:dyDescent="0.25">
      <c r="A37" s="5"/>
      <c r="C37" t="s">
        <v>680</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681</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48</v>
      </c>
      <c r="B45" s="27" t="s">
        <v>352</v>
      </c>
      <c r="C45" t="str">
        <f>CONCATENATE("  &lt;Genotype hgvs=",CHAR(34),B31,B32,";",B32,CHAR(34)," name=",CHAR(34),B19,CHAR(34),"&gt; ")</f>
        <v xml:space="preserve">  &lt;Genotype hgvs="NC_000015.10:g.[78606381C&gt;T];[78606381C&gt;T]" name="C78606381T"&gt; </v>
      </c>
    </row>
    <row r="46" spans="1:3" x14ac:dyDescent="0.25">
      <c r="A46" s="6" t="s">
        <v>49</v>
      </c>
      <c r="B46" s="27" t="s">
        <v>198</v>
      </c>
      <c r="C46" t="s">
        <v>17</v>
      </c>
    </row>
    <row r="47" spans="1:3" x14ac:dyDescent="0.25">
      <c r="A47" s="6" t="s">
        <v>47</v>
      </c>
      <c r="B47" s="27">
        <v>15.9</v>
      </c>
      <c r="C47" t="s">
        <v>679</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680</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681</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51</v>
      </c>
      <c r="B60" s="27" t="s">
        <v>152</v>
      </c>
      <c r="C60" t="s">
        <v>17</v>
      </c>
    </row>
    <row r="61" spans="1:3" x14ac:dyDescent="0.25">
      <c r="A61" s="6" t="s">
        <v>47</v>
      </c>
      <c r="B61" s="27">
        <v>46.2</v>
      </c>
      <c r="C61" t="s">
        <v>679</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680</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681</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39</v>
      </c>
      <c r="B74" s="75" t="s">
        <v>242</v>
      </c>
      <c r="C74" t="str">
        <f>CONCATENATE("  &lt;Genotype hgvs=",CHAR(34),B74,B75,";",B76,CHAR(34)," name=",CHAR(34),B25,CHAR(34),"&gt; ")</f>
        <v xml:space="preserve">  &lt;Genotype hgvs="NC_000017.11:g.[30237328T&gt;C];[30237328=]" name="C645T "&gt; </v>
      </c>
    </row>
    <row r="75" spans="1:3" x14ac:dyDescent="0.25">
      <c r="A75" s="5" t="s">
        <v>40</v>
      </c>
      <c r="B75" s="27" t="s">
        <v>262</v>
      </c>
    </row>
    <row r="76" spans="1:3" x14ac:dyDescent="0.25">
      <c r="A76" s="5" t="s">
        <v>31</v>
      </c>
      <c r="B76" s="27" t="s">
        <v>263</v>
      </c>
      <c r="C76" t="s">
        <v>679</v>
      </c>
    </row>
    <row r="77" spans="1:3" x14ac:dyDescent="0.25">
      <c r="A77" s="5" t="s">
        <v>45</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46</v>
      </c>
      <c r="B78" s="27" t="s">
        <v>223</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47</v>
      </c>
      <c r="B79" s="27">
        <v>39.700000000000003</v>
      </c>
    </row>
    <row r="80" spans="1:3" x14ac:dyDescent="0.25">
      <c r="A80" s="5"/>
      <c r="C80" t="s">
        <v>680</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681</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49</v>
      </c>
      <c r="B89" s="27" t="s">
        <v>198</v>
      </c>
      <c r="C89" t="s">
        <v>17</v>
      </c>
    </row>
    <row r="90" spans="1:3" x14ac:dyDescent="0.25">
      <c r="A90" s="6" t="s">
        <v>47</v>
      </c>
      <c r="B90" s="27">
        <v>42.9</v>
      </c>
      <c r="C90" t="s">
        <v>679</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680</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681</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51</v>
      </c>
      <c r="B103" s="27" t="s">
        <v>152</v>
      </c>
      <c r="C103" t="s">
        <v>17</v>
      </c>
    </row>
    <row r="104" spans="1:3" x14ac:dyDescent="0.25">
      <c r="A104" s="6" t="s">
        <v>47</v>
      </c>
      <c r="B104" s="27">
        <v>17.399999999999999</v>
      </c>
      <c r="C104" t="s">
        <v>679</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680</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681</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683</v>
      </c>
    </row>
    <row r="117" spans="1:3" x14ac:dyDescent="0.25">
      <c r="A117" s="5" t="s">
        <v>52</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679</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680</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681</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684</v>
      </c>
    </row>
    <row r="132" spans="1:3" x14ac:dyDescent="0.25">
      <c r="A132" s="5" t="s">
        <v>50</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51</v>
      </c>
      <c r="B133" s="27" t="s">
        <v>224</v>
      </c>
      <c r="C133" t="s">
        <v>17</v>
      </c>
    </row>
    <row r="134" spans="1:3" x14ac:dyDescent="0.25">
      <c r="A134" s="6" t="s">
        <v>47</v>
      </c>
      <c r="C134" t="s">
        <v>679</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680</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681</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54</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354</v>
      </c>
    </row>
    <row r="153" spans="1:3" s="33" customFormat="1" x14ac:dyDescent="0.25">
      <c r="A153" s="34"/>
      <c r="B153" s="32"/>
      <c r="C153" s="6"/>
    </row>
    <row r="154" spans="1:3" s="33" customFormat="1" x14ac:dyDescent="0.25">
      <c r="A154" s="34"/>
      <c r="B154" s="32"/>
      <c r="C154" t="s">
        <v>735</v>
      </c>
    </row>
    <row r="155" spans="1:3" s="33" customFormat="1" x14ac:dyDescent="0.25">
      <c r="A155" s="34"/>
      <c r="B155" s="32"/>
      <c r="C155" s="6"/>
    </row>
    <row r="156" spans="1:3" x14ac:dyDescent="0.25">
      <c r="A156" s="5"/>
      <c r="C156" t="s">
        <v>353</v>
      </c>
    </row>
    <row r="157" spans="1:3" x14ac:dyDescent="0.25">
      <c r="A157" s="5"/>
    </row>
    <row r="158" spans="1:3" x14ac:dyDescent="0.25">
      <c r="A158" s="5" t="s">
        <v>17</v>
      </c>
      <c r="B158" s="27" t="s">
        <v>719</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55</v>
      </c>
    </row>
    <row r="161" spans="1:3" x14ac:dyDescent="0.25">
      <c r="A161" s="5"/>
    </row>
    <row r="162" spans="1:3" x14ac:dyDescent="0.25">
      <c r="A162" s="5"/>
      <c r="B162" s="41" t="s">
        <v>787</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355</v>
      </c>
    </row>
    <row r="165" spans="1:3" s="33" customFormat="1" x14ac:dyDescent="0.25">
      <c r="A165" s="31"/>
      <c r="B165" s="32"/>
      <c r="C165" s="6"/>
    </row>
    <row r="166" spans="1:3" s="33" customFormat="1" x14ac:dyDescent="0.25">
      <c r="A166" s="34"/>
      <c r="B166" s="32"/>
      <c r="C166" t="s">
        <v>736</v>
      </c>
    </row>
    <row r="167" spans="1:3" s="33" customFormat="1" x14ac:dyDescent="0.25">
      <c r="A167" s="34"/>
      <c r="B167" s="32"/>
      <c r="C167" s="6"/>
    </row>
    <row r="168" spans="1:3" x14ac:dyDescent="0.25">
      <c r="A168" s="5"/>
      <c r="C168" t="s">
        <v>158</v>
      </c>
    </row>
    <row r="169" spans="1:3" x14ac:dyDescent="0.25">
      <c r="A169" s="5"/>
    </row>
    <row r="170" spans="1:3" x14ac:dyDescent="0.25">
      <c r="A170" s="5" t="s">
        <v>17</v>
      </c>
      <c r="B170" s="27" t="s">
        <v>720</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55</v>
      </c>
    </row>
    <row r="173" spans="1:3" x14ac:dyDescent="0.25">
      <c r="A173" s="5"/>
    </row>
    <row r="174" spans="1:3" x14ac:dyDescent="0.25">
      <c r="A174" s="5"/>
      <c r="B174" s="41" t="s">
        <v>790</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357</v>
      </c>
    </row>
    <row r="177" spans="1:3" s="33" customFormat="1" x14ac:dyDescent="0.25">
      <c r="A177" s="31"/>
      <c r="B177" s="32"/>
      <c r="C177"/>
    </row>
    <row r="178" spans="1:3" s="33" customFormat="1" x14ac:dyDescent="0.25">
      <c r="A178" s="34"/>
      <c r="B178" s="32"/>
      <c r="C178" t="s">
        <v>734</v>
      </c>
    </row>
    <row r="179" spans="1:3" s="33" customFormat="1" x14ac:dyDescent="0.25">
      <c r="A179" s="34"/>
      <c r="B179" s="32"/>
      <c r="C179" s="6"/>
    </row>
    <row r="180" spans="1:3" x14ac:dyDescent="0.25">
      <c r="A180" s="5"/>
      <c r="C180" t="s">
        <v>353</v>
      </c>
    </row>
    <row r="181" spans="1:3" x14ac:dyDescent="0.25">
      <c r="A181" s="5"/>
    </row>
    <row r="182" spans="1:3" x14ac:dyDescent="0.25">
      <c r="A182" s="5" t="s">
        <v>17</v>
      </c>
      <c r="B182" s="27" t="s">
        <v>721</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55</v>
      </c>
    </row>
    <row r="185" spans="1:3" x14ac:dyDescent="0.25">
      <c r="A185" s="5"/>
    </row>
    <row r="186" spans="1:3" x14ac:dyDescent="0.25">
      <c r="A186" s="5"/>
      <c r="B186" s="41" t="s">
        <v>788</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356</v>
      </c>
    </row>
    <row r="189" spans="1:3" s="33" customFormat="1" x14ac:dyDescent="0.25">
      <c r="A189" s="31"/>
      <c r="B189" s="32"/>
      <c r="C189"/>
    </row>
    <row r="190" spans="1:3" s="33" customFormat="1" x14ac:dyDescent="0.25">
      <c r="A190" s="34"/>
      <c r="B190" s="32"/>
      <c r="C190" t="s">
        <v>733</v>
      </c>
    </row>
    <row r="191" spans="1:3" s="33" customFormat="1" x14ac:dyDescent="0.25">
      <c r="A191" s="34"/>
      <c r="B191" s="32"/>
      <c r="C191" s="6"/>
    </row>
    <row r="192" spans="1:3" x14ac:dyDescent="0.25">
      <c r="A192" s="5"/>
      <c r="C192" t="s">
        <v>158</v>
      </c>
    </row>
    <row r="193" spans="1:3" x14ac:dyDescent="0.25">
      <c r="A193" s="5"/>
    </row>
    <row r="194" spans="1:3" x14ac:dyDescent="0.25">
      <c r="A194" s="5" t="s">
        <v>17</v>
      </c>
      <c r="B194" s="27" t="s">
        <v>722</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55</v>
      </c>
    </row>
    <row r="197" spans="1:3" x14ac:dyDescent="0.25">
      <c r="A197" s="5"/>
    </row>
    <row r="198" spans="1:3" x14ac:dyDescent="0.25">
      <c r="A198" s="5"/>
      <c r="B198" s="41" t="s">
        <v>786</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56</v>
      </c>
      <c r="B202" s="8" t="s">
        <v>360</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grik3</vt:lpstr>
      <vt:lpstr>tprm8</vt:lpstr>
      <vt:lpstr>COMT</vt:lpstr>
      <vt:lpstr>CHRNE</vt:lpstr>
      <vt:lpstr>MTHFR</vt:lpstr>
      <vt:lpstr>SLCA4</vt:lpstr>
      <vt:lpstr>CLYBL</vt:lpstr>
      <vt:lpstr>CHRNA3</vt:lpstr>
      <vt:lpstr>SCN9A</vt:lpstr>
      <vt:lpstr>CHRNA5</vt:lpstr>
      <vt:lpstr>Other CFS Variants</vt:lpstr>
      <vt:lpstr>Other CFS Variants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2018-04-27T12:29:38Z</dcterms:modified>
</cp:coreProperties>
</file>