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wnloads\"/>
    </mc:Choice>
  </mc:AlternateContent>
  <xr:revisionPtr revIDLastSave="0" documentId="13_ncr:1_{B35892E1-993B-4EDE-9DB1-563BBB239DD2}" xr6:coauthVersionLast="31" xr6:coauthVersionMax="31" xr10:uidLastSave="{00000000-0000-0000-0000-000000000000}"/>
  <bookViews>
    <workbookView xWindow="0" yWindow="0" windowWidth="11925" windowHeight="6315" firstSheet="9" activeTab="10" xr2:uid="{10C40B49-6154-4245-AD46-80E39C341D73}"/>
  </bookViews>
  <sheets>
    <sheet name="Sheet1" sheetId="1" r:id="rId1"/>
    <sheet name="grik3" sheetId="2" r:id="rId2"/>
    <sheet name="tprm8" sheetId="4" r:id="rId3"/>
    <sheet name="COMT" sheetId="5" r:id="rId4"/>
    <sheet name="CHRNE" sheetId="7" r:id="rId5"/>
    <sheet name="MTHFR" sheetId="6" r:id="rId6"/>
    <sheet name="SLCA4" sheetId="8" r:id="rId7"/>
    <sheet name="CLYBL" sheetId="9" r:id="rId8"/>
    <sheet name="CHRNA3" sheetId="10" r:id="rId9"/>
    <sheet name="SCN9A" sheetId="12" r:id="rId10"/>
    <sheet name="TRPM3" sheetId="16" r:id="rId11"/>
    <sheet name="CHRNA5" sheetId="11" r:id="rId12"/>
    <sheet name="Other CFS Variants" sheetId="13" r:id="rId13"/>
    <sheet name="Other CFS Variants 2" sheetId="15" r:id="rId14"/>
    <sheet name="Sheet3" sheetId="3" r:id="rId15"/>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2" i="16" l="1"/>
  <c r="C86" i="16"/>
  <c r="C80" i="16"/>
  <c r="C74" i="16"/>
  <c r="C68" i="16"/>
  <c r="C62" i="16"/>
  <c r="C56" i="16"/>
  <c r="C15" i="16"/>
  <c r="T14" i="16"/>
  <c r="T10" i="16"/>
  <c r="S10" i="16"/>
  <c r="R10" i="16"/>
  <c r="Q10" i="16"/>
  <c r="P10" i="16"/>
  <c r="O10" i="16"/>
  <c r="N10" i="16"/>
  <c r="M10" i="16"/>
  <c r="L10" i="16"/>
  <c r="K10" i="16"/>
  <c r="J10" i="16"/>
  <c r="I10" i="16"/>
  <c r="H10" i="16"/>
  <c r="C612" i="16"/>
  <c r="C440" i="16"/>
  <c r="B642" i="16"/>
  <c r="C649" i="16" s="1"/>
  <c r="B643" i="16"/>
  <c r="C653" i="16" s="1"/>
  <c r="B628" i="16"/>
  <c r="C635" i="16" s="1"/>
  <c r="B629" i="16"/>
  <c r="C639" i="16" s="1"/>
  <c r="B614" i="16"/>
  <c r="B615" i="16"/>
  <c r="B617" i="16"/>
  <c r="B618" i="16"/>
  <c r="C625" i="16" s="1"/>
  <c r="B613" i="16"/>
  <c r="B599" i="16"/>
  <c r="B600" i="16"/>
  <c r="C610" i="16" s="1"/>
  <c r="B585" i="16"/>
  <c r="C592" i="16" s="1"/>
  <c r="B586" i="16"/>
  <c r="C596" i="16" s="1"/>
  <c r="B571" i="16"/>
  <c r="B572" i="16"/>
  <c r="B574" i="16"/>
  <c r="C578" i="16" s="1"/>
  <c r="B575" i="16"/>
  <c r="C582" i="16" s="1"/>
  <c r="B570" i="16"/>
  <c r="C654" i="16"/>
  <c r="C640" i="16"/>
  <c r="C626" i="16"/>
  <c r="C621" i="16"/>
  <c r="C611" i="16"/>
  <c r="C606" i="16"/>
  <c r="C597" i="16"/>
  <c r="C583" i="16"/>
  <c r="B556" i="16"/>
  <c r="C563" i="16" s="1"/>
  <c r="B557" i="16"/>
  <c r="C567" i="16" s="1"/>
  <c r="B542" i="16"/>
  <c r="C549" i="16" s="1"/>
  <c r="B543" i="16"/>
  <c r="C553" i="16" s="1"/>
  <c r="B528" i="16"/>
  <c r="B529" i="16"/>
  <c r="B531" i="16"/>
  <c r="C535" i="16" s="1"/>
  <c r="B532" i="16"/>
  <c r="C539" i="16" s="1"/>
  <c r="B527" i="16"/>
  <c r="B513" i="16"/>
  <c r="C520" i="16" s="1"/>
  <c r="B514" i="16"/>
  <c r="B499" i="16"/>
  <c r="B500" i="16"/>
  <c r="C510" i="16" s="1"/>
  <c r="B485" i="16"/>
  <c r="B486" i="16"/>
  <c r="B488" i="16"/>
  <c r="C492" i="16" s="1"/>
  <c r="B489" i="16"/>
  <c r="C496" i="16" s="1"/>
  <c r="B484" i="16"/>
  <c r="B470" i="16"/>
  <c r="C477" i="16" s="1"/>
  <c r="B471" i="16"/>
  <c r="C481" i="16" s="1"/>
  <c r="B456" i="16"/>
  <c r="C463" i="16" s="1"/>
  <c r="B457" i="16"/>
  <c r="C467" i="16" s="1"/>
  <c r="B442" i="16"/>
  <c r="B443" i="16"/>
  <c r="B445" i="16"/>
  <c r="B446" i="16"/>
  <c r="C453" i="16" s="1"/>
  <c r="B441" i="16"/>
  <c r="B427" i="16"/>
  <c r="C434" i="16" s="1"/>
  <c r="B428" i="16"/>
  <c r="C438" i="16" s="1"/>
  <c r="B413" i="16"/>
  <c r="C420" i="16" s="1"/>
  <c r="B414" i="16"/>
  <c r="C424" i="16" s="1"/>
  <c r="B399" i="16"/>
  <c r="B400" i="16"/>
  <c r="B402" i="16"/>
  <c r="C406" i="16" s="1"/>
  <c r="B403" i="16"/>
  <c r="C410" i="16" s="1"/>
  <c r="B398" i="16"/>
  <c r="C439" i="16"/>
  <c r="C425" i="16"/>
  <c r="C411" i="16"/>
  <c r="C482" i="16"/>
  <c r="C468" i="16"/>
  <c r="C454" i="16"/>
  <c r="C449" i="16"/>
  <c r="C525" i="16"/>
  <c r="C524" i="16"/>
  <c r="C511" i="16"/>
  <c r="C506" i="16"/>
  <c r="C497" i="16"/>
  <c r="C568" i="16"/>
  <c r="C554" i="16"/>
  <c r="C540" i="16"/>
  <c r="T17" i="16"/>
  <c r="B627" i="16" s="1"/>
  <c r="C631" i="16" s="1"/>
  <c r="B616" i="16"/>
  <c r="C617" i="16" s="1"/>
  <c r="S17" i="16"/>
  <c r="B584" i="16" s="1"/>
  <c r="C588" i="16" s="1"/>
  <c r="S14" i="16"/>
  <c r="B573" i="16" s="1"/>
  <c r="C574" i="16" s="1"/>
  <c r="R17" i="16"/>
  <c r="B541" i="16" s="1"/>
  <c r="C545" i="16" s="1"/>
  <c r="R14" i="16"/>
  <c r="B530" i="16" s="1"/>
  <c r="C531" i="16" s="1"/>
  <c r="Q17" i="16"/>
  <c r="B498" i="16" s="1"/>
  <c r="C502" i="16" s="1"/>
  <c r="Q14" i="16"/>
  <c r="B487" i="16" s="1"/>
  <c r="C488" i="16" s="1"/>
  <c r="P17" i="16"/>
  <c r="B455" i="16" s="1"/>
  <c r="C459" i="16" s="1"/>
  <c r="P14" i="16"/>
  <c r="B444" i="16" s="1"/>
  <c r="C445" i="16" s="1"/>
  <c r="O17" i="16"/>
  <c r="B412" i="16" s="1"/>
  <c r="C416" i="16" s="1"/>
  <c r="O14" i="16"/>
  <c r="B401" i="16" s="1"/>
  <c r="C402" i="16" s="1"/>
  <c r="N17" i="16"/>
  <c r="N14" i="16"/>
  <c r="M14" i="16"/>
  <c r="B315" i="16" s="1"/>
  <c r="C316" i="16" s="1"/>
  <c r="K14" i="16"/>
  <c r="B229" i="16" s="1"/>
  <c r="C230" i="16" s="1"/>
  <c r="T20" i="16"/>
  <c r="B641" i="16" s="1"/>
  <c r="C645" i="16" s="1"/>
  <c r="S20" i="16"/>
  <c r="B598" i="16" s="1"/>
  <c r="C602" i="16" s="1"/>
  <c r="R20" i="16"/>
  <c r="B555" i="16" s="1"/>
  <c r="C559" i="16" s="1"/>
  <c r="Q20" i="16"/>
  <c r="B512" i="16" s="1"/>
  <c r="C516" i="16" s="1"/>
  <c r="P20" i="16"/>
  <c r="B469" i="16" s="1"/>
  <c r="C473" i="16" s="1"/>
  <c r="O20" i="16"/>
  <c r="B426" i="16" s="1"/>
  <c r="C430" i="16" s="1"/>
  <c r="B75" i="16"/>
  <c r="B62" i="16"/>
  <c r="B38" i="16"/>
  <c r="C38" i="16"/>
  <c r="B27" i="16"/>
  <c r="C26" i="16" s="1"/>
  <c r="C94" i="16"/>
  <c r="C90" i="16"/>
  <c r="C89" i="16"/>
  <c r="C88" i="16"/>
  <c r="C84" i="16"/>
  <c r="C83" i="16"/>
  <c r="C569" i="16" s="1"/>
  <c r="C70" i="16"/>
  <c r="C66" i="16"/>
  <c r="C65" i="16"/>
  <c r="C64" i="16"/>
  <c r="C60" i="16"/>
  <c r="C59" i="16"/>
  <c r="C397" i="16" s="1"/>
  <c r="C82" i="16"/>
  <c r="C78" i="16"/>
  <c r="C77" i="16"/>
  <c r="C526" i="16" s="1"/>
  <c r="C76" i="16"/>
  <c r="C72" i="16"/>
  <c r="C71" i="16"/>
  <c r="C483" i="16" s="1"/>
  <c r="B44" i="16"/>
  <c r="C44" i="16" s="1"/>
  <c r="C58" i="16"/>
  <c r="C54" i="16"/>
  <c r="C53" i="16"/>
  <c r="C354" i="16" s="1"/>
  <c r="B384" i="16"/>
  <c r="C391" i="16" s="1"/>
  <c r="B385" i="16"/>
  <c r="C395" i="16" s="1"/>
  <c r="B370" i="16"/>
  <c r="C377" i="16" s="1"/>
  <c r="B371" i="16"/>
  <c r="B356" i="16"/>
  <c r="B357" i="16"/>
  <c r="B359" i="16"/>
  <c r="C363" i="16" s="1"/>
  <c r="B360" i="16"/>
  <c r="C367" i="16" s="1"/>
  <c r="B355" i="16"/>
  <c r="C396" i="16"/>
  <c r="C382" i="16"/>
  <c r="C381" i="16"/>
  <c r="C368" i="16"/>
  <c r="C383" i="16"/>
  <c r="B341" i="16"/>
  <c r="C348" i="16" s="1"/>
  <c r="B342" i="16"/>
  <c r="C352" i="16" s="1"/>
  <c r="B327" i="16"/>
  <c r="C334" i="16" s="1"/>
  <c r="B328" i="16"/>
  <c r="C338" i="16" s="1"/>
  <c r="B313" i="16"/>
  <c r="B314" i="16"/>
  <c r="B316" i="16"/>
  <c r="C320" i="16" s="1"/>
  <c r="B317" i="16"/>
  <c r="B312" i="16"/>
  <c r="C340" i="16" s="1"/>
  <c r="B298" i="16"/>
  <c r="C305" i="16" s="1"/>
  <c r="B299" i="16"/>
  <c r="C309" i="16" s="1"/>
  <c r="B284" i="16"/>
  <c r="C291" i="16" s="1"/>
  <c r="B285" i="16"/>
  <c r="C295" i="16" s="1"/>
  <c r="B270" i="16"/>
  <c r="B271" i="16"/>
  <c r="B273" i="16"/>
  <c r="C277" i="16" s="1"/>
  <c r="B274" i="16"/>
  <c r="C281" i="16" s="1"/>
  <c r="B269" i="16"/>
  <c r="B255" i="16"/>
  <c r="C262" i="16" s="1"/>
  <c r="B256" i="16"/>
  <c r="C266" i="16" s="1"/>
  <c r="B254" i="16"/>
  <c r="C258" i="16" s="1"/>
  <c r="B241" i="16"/>
  <c r="C248" i="16" s="1"/>
  <c r="B242" i="16"/>
  <c r="C252" i="16" s="1"/>
  <c r="B227" i="16"/>
  <c r="B228" i="16"/>
  <c r="C254" i="16" s="1"/>
  <c r="B230" i="16"/>
  <c r="C234" i="16" s="1"/>
  <c r="B231" i="16"/>
  <c r="B226" i="16"/>
  <c r="B212" i="16"/>
  <c r="C219" i="16" s="1"/>
  <c r="B213" i="16"/>
  <c r="C223" i="16" s="1"/>
  <c r="B198" i="16"/>
  <c r="C205" i="16" s="1"/>
  <c r="B199" i="16"/>
  <c r="C209" i="16" s="1"/>
  <c r="B184" i="16"/>
  <c r="C197" i="16" s="1"/>
  <c r="B185" i="16"/>
  <c r="B187" i="16"/>
  <c r="C191" i="16" s="1"/>
  <c r="B188" i="16"/>
  <c r="C195" i="16" s="1"/>
  <c r="B183" i="16"/>
  <c r="B170" i="16"/>
  <c r="B169" i="16"/>
  <c r="B155" i="16"/>
  <c r="B156" i="16"/>
  <c r="B141" i="16"/>
  <c r="B142" i="16"/>
  <c r="B144" i="16"/>
  <c r="C148" i="16" s="1"/>
  <c r="B145" i="16"/>
  <c r="C152" i="16" s="1"/>
  <c r="B140" i="16"/>
  <c r="M17" i="16"/>
  <c r="B326" i="16" s="1"/>
  <c r="C330" i="16" s="1"/>
  <c r="L17" i="16"/>
  <c r="B283" i="16" s="1"/>
  <c r="C287" i="16" s="1"/>
  <c r="L14" i="16"/>
  <c r="B272" i="16" s="1"/>
  <c r="C273" i="16" s="1"/>
  <c r="K17" i="16"/>
  <c r="B240" i="16" s="1"/>
  <c r="C244" i="16" s="1"/>
  <c r="J17" i="16"/>
  <c r="B197" i="16" s="1"/>
  <c r="C201" i="16" s="1"/>
  <c r="J14" i="16"/>
  <c r="B186" i="16" s="1"/>
  <c r="C187" i="16" s="1"/>
  <c r="N20" i="16"/>
  <c r="B383" i="16" s="1"/>
  <c r="C387" i="16" s="1"/>
  <c r="M20" i="16"/>
  <c r="B340" i="16" s="1"/>
  <c r="C344" i="16" s="1"/>
  <c r="L20" i="16"/>
  <c r="B297" i="16" s="1"/>
  <c r="C301" i="16" s="1"/>
  <c r="K20" i="16"/>
  <c r="J20" i="16"/>
  <c r="B211" i="16" s="1"/>
  <c r="C215" i="16" s="1"/>
  <c r="I20" i="16"/>
  <c r="B168" i="16" s="1"/>
  <c r="C172" i="16" s="1"/>
  <c r="B126" i="16"/>
  <c r="C133" i="16" s="1"/>
  <c r="B127" i="16"/>
  <c r="C137" i="16" s="1"/>
  <c r="B112" i="16"/>
  <c r="C119" i="16" s="1"/>
  <c r="B113" i="16"/>
  <c r="C123" i="16" s="1"/>
  <c r="B98" i="16"/>
  <c r="B99" i="16"/>
  <c r="C125" i="16" s="1"/>
  <c r="B101" i="16"/>
  <c r="C105" i="16" s="1"/>
  <c r="B102" i="16"/>
  <c r="C109" i="16" s="1"/>
  <c r="B97" i="16"/>
  <c r="I17" i="16"/>
  <c r="B154" i="16" s="1"/>
  <c r="C158" i="16" s="1"/>
  <c r="I14" i="16"/>
  <c r="B143" i="16" s="1"/>
  <c r="C144" i="16" s="1"/>
  <c r="H20" i="16"/>
  <c r="B125" i="16" s="1"/>
  <c r="C129" i="16" s="1"/>
  <c r="H17" i="16"/>
  <c r="B111" i="16" s="1"/>
  <c r="C115" i="16" s="1"/>
  <c r="H14" i="16"/>
  <c r="B100" i="16" s="1"/>
  <c r="C101" i="16" s="1"/>
  <c r="C2902" i="16"/>
  <c r="C2896" i="16"/>
  <c r="C2766" i="16"/>
  <c r="C2760" i="16"/>
  <c r="C2630" i="16"/>
  <c r="C2624" i="16"/>
  <c r="C2494" i="16"/>
  <c r="C2488" i="16"/>
  <c r="C2358" i="16"/>
  <c r="C2352" i="16"/>
  <c r="C2222" i="16"/>
  <c r="C2216" i="16"/>
  <c r="C2086" i="16"/>
  <c r="C2080" i="16"/>
  <c r="C1950" i="16"/>
  <c r="C1944" i="16"/>
  <c r="C1814" i="16"/>
  <c r="C1808" i="16"/>
  <c r="C1678" i="16"/>
  <c r="C1672" i="16"/>
  <c r="C1542" i="16"/>
  <c r="C1536" i="16"/>
  <c r="C1406" i="16"/>
  <c r="C1400" i="16"/>
  <c r="C1270" i="16"/>
  <c r="C1264" i="16"/>
  <c r="C1134" i="16"/>
  <c r="C1128" i="16"/>
  <c r="C998" i="16"/>
  <c r="C992" i="16"/>
  <c r="C862" i="16"/>
  <c r="C856" i="16"/>
  <c r="C728" i="16"/>
  <c r="C725" i="16"/>
  <c r="C721" i="16"/>
  <c r="C713" i="16"/>
  <c r="C709" i="16"/>
  <c r="C701" i="16"/>
  <c r="C697" i="16"/>
  <c r="B689" i="16"/>
  <c r="C689" i="16" s="1"/>
  <c r="C687" i="16"/>
  <c r="C685" i="16"/>
  <c r="C684" i="16"/>
  <c r="C683" i="16"/>
  <c r="C679" i="16"/>
  <c r="C671" i="16"/>
  <c r="B671" i="16"/>
  <c r="C675" i="16" s="1"/>
  <c r="C669" i="16"/>
  <c r="C668" i="16"/>
  <c r="C664" i="16"/>
  <c r="C656" i="16"/>
  <c r="B656" i="16"/>
  <c r="C660" i="16" s="1"/>
  <c r="C353" i="16"/>
  <c r="C339" i="16"/>
  <c r="C325" i="16"/>
  <c r="C324" i="16"/>
  <c r="C310" i="16"/>
  <c r="C296" i="16"/>
  <c r="C282" i="16"/>
  <c r="C267" i="16"/>
  <c r="C253" i="16"/>
  <c r="C239" i="16"/>
  <c r="C238" i="16"/>
  <c r="C224" i="16"/>
  <c r="C210" i="16"/>
  <c r="C196" i="16"/>
  <c r="C181" i="16"/>
  <c r="C180" i="16"/>
  <c r="C176" i="16"/>
  <c r="C167" i="16"/>
  <c r="C166" i="16"/>
  <c r="C162" i="16"/>
  <c r="C153" i="16"/>
  <c r="C138" i="16"/>
  <c r="C124" i="16"/>
  <c r="C110" i="16"/>
  <c r="C52" i="16"/>
  <c r="C50" i="16"/>
  <c r="C48" i="16"/>
  <c r="C47" i="16"/>
  <c r="C311" i="16" s="1"/>
  <c r="C46" i="16"/>
  <c r="C42" i="16"/>
  <c r="C41" i="16"/>
  <c r="C268" i="16" s="1"/>
  <c r="C40" i="16"/>
  <c r="C36" i="16"/>
  <c r="C35" i="16"/>
  <c r="C225" i="16" s="1"/>
  <c r="C34" i="16"/>
  <c r="C32" i="16"/>
  <c r="C30" i="16"/>
  <c r="C29" i="16"/>
  <c r="C182" i="16" s="1"/>
  <c r="C28" i="16"/>
  <c r="C24" i="16"/>
  <c r="C23" i="16"/>
  <c r="C139" i="16" s="1"/>
  <c r="C22" i="16"/>
  <c r="C20" i="16"/>
  <c r="C18" i="16"/>
  <c r="C17" i="16"/>
  <c r="C96" i="16" s="1"/>
  <c r="C13" i="16"/>
  <c r="C11" i="16"/>
  <c r="C9" i="16"/>
  <c r="C6" i="16"/>
  <c r="C4" i="16"/>
  <c r="C2" i="16"/>
  <c r="C527" i="16" l="1"/>
  <c r="C283" i="16"/>
  <c r="C555" i="16"/>
  <c r="C297" i="16"/>
  <c r="C355" i="16"/>
  <c r="C441" i="16"/>
  <c r="C168" i="16"/>
  <c r="C426" i="16"/>
  <c r="C570" i="16"/>
  <c r="C613" i="16"/>
  <c r="C312" i="16"/>
  <c r="C398" i="16"/>
  <c r="C484" i="16"/>
  <c r="C326" i="16"/>
  <c r="C211" i="16"/>
  <c r="C584" i="16"/>
  <c r="C598" i="16"/>
  <c r="C627" i="16"/>
  <c r="C641" i="16"/>
  <c r="C412" i="16"/>
  <c r="C455" i="16"/>
  <c r="C469" i="16"/>
  <c r="C498" i="16"/>
  <c r="C512" i="16"/>
  <c r="C541" i="16"/>
  <c r="C240" i="16"/>
  <c r="C140" i="16"/>
  <c r="C111" i="16"/>
  <c r="C97" i="16"/>
  <c r="C154" i="16"/>
  <c r="B358" i="16"/>
  <c r="C359" i="16" s="1"/>
  <c r="B369" i="16"/>
  <c r="C373" i="16" s="1"/>
  <c r="C369" i="16"/>
  <c r="C269" i="16"/>
  <c r="C226" i="16"/>
  <c r="C183" i="16"/>
  <c r="B151" i="11"/>
  <c r="C20" i="11"/>
  <c r="C26" i="11"/>
  <c r="C32" i="11"/>
  <c r="C196" i="11"/>
  <c r="C354" i="12"/>
  <c r="C239" i="12"/>
  <c r="C233" i="12"/>
  <c r="C248" i="11"/>
  <c r="C244" i="11"/>
  <c r="C251" i="11"/>
  <c r="C235" i="11"/>
  <c r="C231" i="11"/>
  <c r="C222" i="11"/>
  <c r="C218" i="11"/>
  <c r="C210" i="11"/>
  <c r="C206" i="11"/>
  <c r="C11" i="12" l="1"/>
  <c r="C195" i="11"/>
  <c r="C194" i="11"/>
  <c r="C193" i="11"/>
  <c r="C189" i="11"/>
  <c r="C181" i="11"/>
  <c r="C179" i="11"/>
  <c r="C178" i="11"/>
  <c r="C174" i="11"/>
  <c r="C166" i="11"/>
  <c r="C151" i="11"/>
  <c r="C137" i="11"/>
  <c r="C123" i="11"/>
  <c r="C108" i="11"/>
  <c r="C94" i="11"/>
  <c r="C80" i="11"/>
  <c r="C65" i="11"/>
  <c r="C51" i="11"/>
  <c r="C37" i="11"/>
  <c r="C197" i="11"/>
  <c r="C164" i="11"/>
  <c r="C163" i="11"/>
  <c r="C159" i="11"/>
  <c r="C150" i="11"/>
  <c r="C149" i="11"/>
  <c r="C145" i="11"/>
  <c r="C136" i="11"/>
  <c r="C135" i="11"/>
  <c r="C131" i="11"/>
  <c r="C121" i="11"/>
  <c r="C120" i="11"/>
  <c r="C116" i="11"/>
  <c r="C107" i="11"/>
  <c r="C106" i="11"/>
  <c r="C102" i="11"/>
  <c r="C93" i="11"/>
  <c r="C92" i="11"/>
  <c r="C88" i="11"/>
  <c r="C78" i="11"/>
  <c r="C77" i="11"/>
  <c r="C73" i="11"/>
  <c r="C64" i="11"/>
  <c r="C63" i="11"/>
  <c r="C59" i="11"/>
  <c r="C55" i="11"/>
  <c r="C50" i="11"/>
  <c r="C49" i="11"/>
  <c r="C45" i="11"/>
  <c r="C98" i="12"/>
  <c r="C55" i="12"/>
  <c r="C15" i="8"/>
  <c r="C347" i="8"/>
  <c r="C333" i="8"/>
  <c r="C319" i="8"/>
  <c r="C304" i="8"/>
  <c r="C290" i="8"/>
  <c r="C276" i="8"/>
  <c r="C1651" i="15"/>
  <c r="C1637" i="15"/>
  <c r="C1623" i="15"/>
  <c r="C1609" i="15"/>
  <c r="C1595" i="15"/>
  <c r="C1580" i="15"/>
  <c r="C1566" i="15"/>
  <c r="C1552" i="15"/>
  <c r="C1516" i="15"/>
  <c r="C1502" i="15"/>
  <c r="C1488" i="15"/>
  <c r="C1474" i="15"/>
  <c r="C1460" i="15"/>
  <c r="C1445" i="15"/>
  <c r="C1431" i="15"/>
  <c r="C1417" i="15"/>
  <c r="C1381" i="15"/>
  <c r="C1367" i="15"/>
  <c r="C1353" i="15"/>
  <c r="C1339" i="15"/>
  <c r="C1325" i="15"/>
  <c r="C1310" i="15"/>
  <c r="C1296" i="15"/>
  <c r="C1282" i="15"/>
  <c r="C1246" i="15"/>
  <c r="C1232" i="15"/>
  <c r="C1218" i="15"/>
  <c r="C1204" i="15"/>
  <c r="C1190" i="15"/>
  <c r="C1175" i="15"/>
  <c r="C1161" i="15"/>
  <c r="C1147" i="15"/>
  <c r="C1111" i="15"/>
  <c r="C1097" i="15"/>
  <c r="C1083" i="15"/>
  <c r="C1069" i="15"/>
  <c r="C1055" i="15"/>
  <c r="C1040" i="15"/>
  <c r="C1026" i="15"/>
  <c r="C1012" i="15"/>
  <c r="C963" i="15"/>
  <c r="C949" i="15"/>
  <c r="C935" i="15"/>
  <c r="C921" i="15"/>
  <c r="C907" i="15"/>
  <c r="C875" i="15"/>
  <c r="C861" i="15"/>
  <c r="C847" i="15"/>
  <c r="C833" i="15"/>
  <c r="C819" i="15"/>
  <c r="C787" i="15"/>
  <c r="C773" i="15"/>
  <c r="C759" i="15"/>
  <c r="C745" i="15"/>
  <c r="C731" i="15"/>
  <c r="C699" i="15"/>
  <c r="C685" i="15"/>
  <c r="C671" i="15"/>
  <c r="C657" i="15"/>
  <c r="C643" i="15"/>
  <c r="C611" i="15"/>
  <c r="C597" i="15"/>
  <c r="C583" i="15"/>
  <c r="C569" i="15"/>
  <c r="C555" i="15"/>
  <c r="C523" i="15"/>
  <c r="C509" i="15"/>
  <c r="C495" i="15"/>
  <c r="C481" i="15"/>
  <c r="C467" i="15"/>
  <c r="C435" i="15"/>
  <c r="C421" i="15"/>
  <c r="C407" i="15"/>
  <c r="C393" i="15"/>
  <c r="C379" i="15"/>
  <c r="C347" i="15"/>
  <c r="C333" i="15"/>
  <c r="C319" i="15"/>
  <c r="C305" i="15"/>
  <c r="C291" i="15"/>
  <c r="C259" i="15"/>
  <c r="C245" i="15"/>
  <c r="C231" i="15"/>
  <c r="C217" i="15"/>
  <c r="C203" i="15"/>
  <c r="C171" i="15"/>
  <c r="C157" i="15"/>
  <c r="C143" i="15"/>
  <c r="C129" i="15"/>
  <c r="C115" i="15"/>
  <c r="C83" i="15"/>
  <c r="C69" i="15"/>
  <c r="C55" i="15"/>
  <c r="C41" i="15"/>
  <c r="C27" i="15"/>
  <c r="C311" i="12"/>
  <c r="C342" i="12"/>
  <c r="C341" i="12"/>
  <c r="C340" i="12"/>
  <c r="C336" i="12"/>
  <c r="C328" i="12"/>
  <c r="C326" i="12"/>
  <c r="C325" i="12"/>
  <c r="C321" i="12"/>
  <c r="C313" i="12"/>
  <c r="C146" i="10"/>
  <c r="C145" i="10"/>
  <c r="C144" i="10"/>
  <c r="C140" i="10"/>
  <c r="C132" i="10"/>
  <c r="C130" i="10"/>
  <c r="C129" i="10"/>
  <c r="C125" i="10"/>
  <c r="C117" i="10"/>
  <c r="B84" i="9"/>
  <c r="C88" i="9" s="1"/>
  <c r="B69" i="9"/>
  <c r="C98" i="9"/>
  <c r="C97" i="9"/>
  <c r="C96" i="9"/>
  <c r="C92" i="9"/>
  <c r="C84" i="9"/>
  <c r="C82" i="9"/>
  <c r="C81" i="9"/>
  <c r="C77" i="9"/>
  <c r="C69" i="9"/>
  <c r="C73" i="9"/>
  <c r="C54" i="9"/>
  <c r="C62" i="9"/>
  <c r="C66" i="9"/>
  <c r="C67" i="9"/>
  <c r="C391" i="8"/>
  <c r="C390" i="8"/>
  <c r="C389" i="8"/>
  <c r="C385" i="8"/>
  <c r="C377" i="8"/>
  <c r="C375" i="8"/>
  <c r="C374" i="8"/>
  <c r="C370" i="8"/>
  <c r="C362" i="8"/>
  <c r="C161" i="6"/>
  <c r="C160" i="6"/>
  <c r="C159" i="6"/>
  <c r="C155" i="6"/>
  <c r="C147" i="6"/>
  <c r="C145" i="6"/>
  <c r="C144" i="6"/>
  <c r="C140" i="6"/>
  <c r="C132" i="6"/>
  <c r="B132" i="7"/>
  <c r="B117" i="7"/>
  <c r="C146" i="7"/>
  <c r="C145" i="7"/>
  <c r="C144" i="7"/>
  <c r="C140" i="7"/>
  <c r="C136" i="7"/>
  <c r="C132" i="7"/>
  <c r="C130" i="7"/>
  <c r="C129" i="7"/>
  <c r="C125" i="7"/>
  <c r="C121" i="7"/>
  <c r="C117" i="7"/>
  <c r="C294" i="5"/>
  <c r="C293" i="5"/>
  <c r="C292" i="5"/>
  <c r="C288" i="5"/>
  <c r="C284" i="5"/>
  <c r="C280" i="5"/>
  <c r="C278" i="5"/>
  <c r="C277" i="5"/>
  <c r="C273" i="5"/>
  <c r="C269" i="5"/>
  <c r="C265" i="5"/>
  <c r="B280" i="5"/>
  <c r="B265" i="5"/>
  <c r="C294" i="4"/>
  <c r="C293" i="4"/>
  <c r="C292" i="4"/>
  <c r="C288" i="4"/>
  <c r="C280" i="4"/>
  <c r="C278" i="4"/>
  <c r="C277" i="4"/>
  <c r="C273" i="4"/>
  <c r="C265" i="4"/>
  <c r="C181" i="2"/>
  <c r="C151" i="2"/>
  <c r="C137" i="2"/>
  <c r="C123" i="2"/>
  <c r="C108" i="2"/>
  <c r="C94" i="2"/>
  <c r="C80" i="2"/>
  <c r="C1639" i="15"/>
  <c r="C1625" i="15"/>
  <c r="C1611" i="15"/>
  <c r="C1597" i="15"/>
  <c r="C1583" i="15"/>
  <c r="C1568" i="15"/>
  <c r="C1554" i="15"/>
  <c r="C1540" i="15"/>
  <c r="C1504" i="15"/>
  <c r="C1490" i="15"/>
  <c r="C1476" i="15"/>
  <c r="C1462" i="15"/>
  <c r="C1448" i="15"/>
  <c r="C1433" i="15"/>
  <c r="C1419" i="15"/>
  <c r="C1405" i="15"/>
  <c r="C1369" i="15"/>
  <c r="C1355" i="15"/>
  <c r="C1341" i="15"/>
  <c r="C1327" i="15"/>
  <c r="C1313" i="15"/>
  <c r="C1298" i="15"/>
  <c r="C1284" i="15"/>
  <c r="C1270" i="15"/>
  <c r="C1234" i="15"/>
  <c r="C1220" i="15"/>
  <c r="C1206" i="15"/>
  <c r="C1192" i="15"/>
  <c r="C1178" i="15"/>
  <c r="C1163" i="15"/>
  <c r="C1149" i="15"/>
  <c r="C1135" i="15"/>
  <c r="C1099" i="15"/>
  <c r="C1085" i="15"/>
  <c r="C1071" i="15"/>
  <c r="C1057" i="15"/>
  <c r="C1043" i="15"/>
  <c r="C1028" i="15"/>
  <c r="C1014" i="15"/>
  <c r="C1000" i="15"/>
  <c r="C951" i="15"/>
  <c r="C937" i="15"/>
  <c r="C923" i="15"/>
  <c r="C909" i="15"/>
  <c r="C895" i="15"/>
  <c r="C863" i="15"/>
  <c r="C849" i="15"/>
  <c r="C835" i="15"/>
  <c r="C821" i="15"/>
  <c r="C807" i="15"/>
  <c r="C775" i="15"/>
  <c r="C761" i="15"/>
  <c r="C747" i="15"/>
  <c r="C733" i="15"/>
  <c r="C719" i="15"/>
  <c r="C687" i="15"/>
  <c r="C673" i="15"/>
  <c r="C659" i="15"/>
  <c r="C645" i="15"/>
  <c r="C631" i="15"/>
  <c r="C599" i="15"/>
  <c r="C585" i="15"/>
  <c r="C571" i="15"/>
  <c r="C557" i="15"/>
  <c r="C543" i="15"/>
  <c r="C511" i="15"/>
  <c r="C497" i="15"/>
  <c r="C483" i="15"/>
  <c r="C469" i="15"/>
  <c r="C455" i="15"/>
  <c r="C423" i="15"/>
  <c r="C409" i="15"/>
  <c r="C395" i="15"/>
  <c r="C381" i="15"/>
  <c r="C367" i="15"/>
  <c r="C335" i="15"/>
  <c r="C321" i="15"/>
  <c r="C307" i="15"/>
  <c r="C293" i="15"/>
  <c r="C279" i="15"/>
  <c r="C247" i="15"/>
  <c r="C233" i="15"/>
  <c r="C219" i="15"/>
  <c r="C205" i="15"/>
  <c r="C191" i="15"/>
  <c r="C159" i="15"/>
  <c r="C145" i="15"/>
  <c r="C131" i="15"/>
  <c r="C117" i="15"/>
  <c r="C103" i="15"/>
  <c r="C71" i="15"/>
  <c r="C57" i="15"/>
  <c r="C43" i="15"/>
  <c r="C29" i="15"/>
  <c r="C15" i="15"/>
  <c r="C2656" i="13"/>
  <c r="C2642" i="13"/>
  <c r="C2628" i="13"/>
  <c r="C2614" i="13"/>
  <c r="C2600" i="13"/>
  <c r="C2585" i="13"/>
  <c r="C2571" i="13"/>
  <c r="C2557" i="13"/>
  <c r="C2520" i="13"/>
  <c r="C2506" i="13"/>
  <c r="C2492" i="13"/>
  <c r="C2478" i="13"/>
  <c r="C2464" i="13"/>
  <c r="C2449" i="13"/>
  <c r="C2435" i="13"/>
  <c r="C2421" i="13"/>
  <c r="C2384" i="13"/>
  <c r="C2370" i="13"/>
  <c r="C2356" i="13"/>
  <c r="C2342" i="13"/>
  <c r="C2328" i="13"/>
  <c r="C2313" i="13"/>
  <c r="C2299" i="13"/>
  <c r="C2285" i="13"/>
  <c r="C2248" i="13"/>
  <c r="C2234" i="13"/>
  <c r="C2220" i="13"/>
  <c r="C2206" i="13"/>
  <c r="C2192" i="13"/>
  <c r="C2177" i="13"/>
  <c r="C2163" i="13"/>
  <c r="C2149" i="13"/>
  <c r="C2112" i="13"/>
  <c r="C2098" i="13"/>
  <c r="C2084" i="13"/>
  <c r="C2070" i="13"/>
  <c r="C2056" i="13"/>
  <c r="C2041" i="13"/>
  <c r="C2027" i="13"/>
  <c r="C2013" i="13"/>
  <c r="C1976" i="13"/>
  <c r="C1962" i="13"/>
  <c r="C1948" i="13"/>
  <c r="C1934" i="13"/>
  <c r="C1920" i="13"/>
  <c r="C1905" i="13"/>
  <c r="C1891" i="13"/>
  <c r="C1877" i="13"/>
  <c r="C1840" i="13"/>
  <c r="C1826" i="13"/>
  <c r="C1812" i="13"/>
  <c r="C1798" i="13"/>
  <c r="C1784" i="13"/>
  <c r="C1769" i="13"/>
  <c r="C1755" i="13"/>
  <c r="C1741" i="13"/>
  <c r="C1704" i="13"/>
  <c r="C1690" i="13"/>
  <c r="C1676" i="13"/>
  <c r="C1662" i="13"/>
  <c r="C1648" i="13"/>
  <c r="C1633" i="13"/>
  <c r="C1619" i="13"/>
  <c r="C1605" i="13"/>
  <c r="C1568" i="13"/>
  <c r="C1554" i="13"/>
  <c r="C1540" i="13"/>
  <c r="C1526" i="13"/>
  <c r="C1512" i="13"/>
  <c r="C1497" i="13"/>
  <c r="C1483" i="13"/>
  <c r="C1469" i="13"/>
  <c r="C1432" i="13"/>
  <c r="C1418" i="13"/>
  <c r="C1404" i="13"/>
  <c r="C1390" i="13"/>
  <c r="C1376" i="13"/>
  <c r="C1361" i="13"/>
  <c r="C1347" i="13"/>
  <c r="C1333" i="13"/>
  <c r="C1296" i="13"/>
  <c r="C1282" i="13"/>
  <c r="C1268" i="13"/>
  <c r="C1254" i="13"/>
  <c r="C1240" i="13"/>
  <c r="C1225" i="13"/>
  <c r="C1211" i="13"/>
  <c r="C1197" i="13"/>
  <c r="C1160" i="13"/>
  <c r="C1146" i="13"/>
  <c r="C1132" i="13"/>
  <c r="C1118" i="13"/>
  <c r="C1104" i="13"/>
  <c r="C1089" i="13"/>
  <c r="C1075" i="13"/>
  <c r="C1061" i="13"/>
  <c r="C1024" i="13"/>
  <c r="C1010" i="13"/>
  <c r="C996" i="13"/>
  <c r="C982" i="13"/>
  <c r="C968" i="13"/>
  <c r="C953" i="13"/>
  <c r="C939" i="13"/>
  <c r="C925" i="13"/>
  <c r="C888" i="13"/>
  <c r="C874" i="13"/>
  <c r="C860" i="13"/>
  <c r="C846" i="13"/>
  <c r="C832" i="13"/>
  <c r="C817" i="13"/>
  <c r="C803" i="13"/>
  <c r="C789" i="13"/>
  <c r="C752" i="13"/>
  <c r="C738" i="13"/>
  <c r="C724" i="13"/>
  <c r="C710" i="13"/>
  <c r="C696" i="13"/>
  <c r="C681" i="13"/>
  <c r="C667" i="13"/>
  <c r="C653" i="13"/>
  <c r="C616" i="13"/>
  <c r="C602" i="13"/>
  <c r="C588" i="13"/>
  <c r="C574" i="13"/>
  <c r="C560" i="13"/>
  <c r="C545" i="13"/>
  <c r="C531" i="13"/>
  <c r="C517" i="13"/>
  <c r="C480" i="13"/>
  <c r="C466" i="13"/>
  <c r="C452" i="13"/>
  <c r="C438" i="13"/>
  <c r="C424" i="13"/>
  <c r="C409" i="13"/>
  <c r="C395" i="13"/>
  <c r="C381" i="13"/>
  <c r="C344" i="13"/>
  <c r="C330" i="13"/>
  <c r="C316" i="13"/>
  <c r="C302" i="13"/>
  <c r="C288" i="13"/>
  <c r="C273" i="13"/>
  <c r="C259" i="13"/>
  <c r="C245" i="13"/>
  <c r="C208" i="13"/>
  <c r="C194" i="13"/>
  <c r="C180" i="13"/>
  <c r="C166" i="13"/>
  <c r="C152" i="13"/>
  <c r="C137" i="13"/>
  <c r="C123" i="13"/>
  <c r="C109" i="13"/>
  <c r="C72" i="13"/>
  <c r="C58" i="13"/>
  <c r="C44" i="13"/>
  <c r="C30" i="13"/>
  <c r="C16" i="13"/>
  <c r="C298" i="12"/>
  <c r="C284" i="12"/>
  <c r="C270" i="12"/>
  <c r="C255" i="12"/>
  <c r="C241" i="12"/>
  <c r="C227" i="12"/>
  <c r="C212" i="12"/>
  <c r="C198" i="12"/>
  <c r="C184" i="12"/>
  <c r="C169" i="12"/>
  <c r="C155" i="12"/>
  <c r="C141" i="12"/>
  <c r="C126" i="12"/>
  <c r="C112" i="12"/>
  <c r="C83" i="12"/>
  <c r="C69" i="12"/>
  <c r="C102" i="10"/>
  <c r="C88" i="10"/>
  <c r="C74" i="10"/>
  <c r="C59" i="10"/>
  <c r="C45" i="10"/>
  <c r="C31" i="10"/>
  <c r="C39" i="9"/>
  <c r="C25" i="9"/>
  <c r="C261" i="8"/>
  <c r="C247" i="8"/>
  <c r="C233" i="8"/>
  <c r="C218" i="8"/>
  <c r="C204" i="8"/>
  <c r="C190" i="8"/>
  <c r="C175" i="8"/>
  <c r="C161" i="8"/>
  <c r="C147" i="8"/>
  <c r="C132" i="8"/>
  <c r="C118" i="8"/>
  <c r="C104" i="8"/>
  <c r="C89" i="8"/>
  <c r="C75" i="8"/>
  <c r="C61" i="8"/>
  <c r="C102" i="6"/>
  <c r="C88" i="6"/>
  <c r="C74" i="6"/>
  <c r="C59" i="6"/>
  <c r="C45" i="6"/>
  <c r="C31" i="6"/>
  <c r="C102" i="7"/>
  <c r="C88" i="7"/>
  <c r="C74" i="7"/>
  <c r="C59" i="7"/>
  <c r="C45" i="7"/>
  <c r="C31" i="7"/>
  <c r="C250" i="5"/>
  <c r="C236" i="5"/>
  <c r="C222" i="5"/>
  <c r="C206" i="5"/>
  <c r="C192" i="5"/>
  <c r="C178" i="5"/>
  <c r="C163" i="5"/>
  <c r="C149" i="5"/>
  <c r="C135" i="5"/>
  <c r="C120" i="5"/>
  <c r="C106" i="5"/>
  <c r="C92" i="5"/>
  <c r="C77" i="5"/>
  <c r="C63" i="5"/>
  <c r="C49" i="5"/>
  <c r="C250" i="4"/>
  <c r="C236" i="4"/>
  <c r="C222" i="4"/>
  <c r="C206" i="4"/>
  <c r="C192" i="4"/>
  <c r="C178" i="4"/>
  <c r="C163" i="4"/>
  <c r="C149" i="4"/>
  <c r="C135" i="4"/>
  <c r="C120" i="4"/>
  <c r="C106" i="4"/>
  <c r="C92" i="4"/>
  <c r="C77" i="4"/>
  <c r="C63" i="4"/>
  <c r="C49" i="4"/>
  <c r="C166" i="2"/>
  <c r="C65" i="2"/>
  <c r="C51" i="2"/>
  <c r="C37" i="2"/>
  <c r="C1652" i="15"/>
  <c r="C1638" i="15"/>
  <c r="C1624" i="15"/>
  <c r="C1610" i="15"/>
  <c r="C1596" i="15"/>
  <c r="C1581" i="15"/>
  <c r="C1567" i="15"/>
  <c r="C1553" i="15"/>
  <c r="C1517" i="15"/>
  <c r="C1503" i="15"/>
  <c r="C1489" i="15"/>
  <c r="C1475" i="15"/>
  <c r="C1461" i="15"/>
  <c r="C1446" i="15"/>
  <c r="C1432" i="15"/>
  <c r="C1418" i="15"/>
  <c r="C1382" i="15"/>
  <c r="C1368" i="15"/>
  <c r="C1354" i="15"/>
  <c r="C1340" i="15"/>
  <c r="C1326" i="15"/>
  <c r="C1311" i="15"/>
  <c r="C1297" i="15"/>
  <c r="C1283" i="15"/>
  <c r="C1247" i="15"/>
  <c r="C1233" i="15"/>
  <c r="C1219" i="15"/>
  <c r="C1205" i="15"/>
  <c r="C1191" i="15"/>
  <c r="C1176" i="15"/>
  <c r="C1162" i="15"/>
  <c r="C1148" i="15"/>
  <c r="C1112" i="15"/>
  <c r="C1098" i="15"/>
  <c r="C1084" i="15"/>
  <c r="C1070" i="15"/>
  <c r="C1056" i="15"/>
  <c r="C1041" i="15"/>
  <c r="C1027" i="15"/>
  <c r="C1013" i="15"/>
  <c r="C964" i="15"/>
  <c r="C950" i="15"/>
  <c r="C936" i="15"/>
  <c r="C922" i="15"/>
  <c r="C908" i="15"/>
  <c r="C876" i="15"/>
  <c r="C862" i="15"/>
  <c r="C848" i="15"/>
  <c r="C834" i="15"/>
  <c r="C820" i="15"/>
  <c r="C788" i="15"/>
  <c r="C774" i="15"/>
  <c r="C760" i="15"/>
  <c r="C746" i="15"/>
  <c r="C732" i="15"/>
  <c r="C700" i="15"/>
  <c r="C686" i="15"/>
  <c r="C672" i="15"/>
  <c r="C658" i="15"/>
  <c r="C644" i="15"/>
  <c r="C612" i="15"/>
  <c r="C598" i="15"/>
  <c r="C584" i="15"/>
  <c r="C570" i="15"/>
  <c r="C556" i="15"/>
  <c r="C524" i="15"/>
  <c r="C510" i="15"/>
  <c r="C496" i="15"/>
  <c r="C482" i="15"/>
  <c r="C468" i="15"/>
  <c r="C436" i="15"/>
  <c r="C422" i="15"/>
  <c r="C408" i="15"/>
  <c r="C394" i="15"/>
  <c r="C380" i="15"/>
  <c r="C348" i="15"/>
  <c r="C334" i="15"/>
  <c r="C320" i="15"/>
  <c r="C306" i="15"/>
  <c r="C292" i="15"/>
  <c r="C260" i="15"/>
  <c r="C246" i="15"/>
  <c r="C232" i="15"/>
  <c r="C218" i="15"/>
  <c r="C204" i="15"/>
  <c r="C172" i="15"/>
  <c r="C158" i="15"/>
  <c r="C144" i="15"/>
  <c r="C130" i="15"/>
  <c r="C116" i="15"/>
  <c r="C84" i="15"/>
  <c r="C70" i="15"/>
  <c r="C56" i="15"/>
  <c r="C42" i="15"/>
  <c r="C28" i="15"/>
  <c r="C2669" i="13"/>
  <c r="C2655" i="13"/>
  <c r="C2641" i="13"/>
  <c r="C2627" i="13"/>
  <c r="C2613" i="13"/>
  <c r="C2598" i="13"/>
  <c r="C2584" i="13"/>
  <c r="C2570" i="13"/>
  <c r="C2533" i="13"/>
  <c r="C2519" i="13"/>
  <c r="C2505" i="13"/>
  <c r="C2491" i="13"/>
  <c r="C2477" i="13"/>
  <c r="C2462" i="13"/>
  <c r="C2448" i="13"/>
  <c r="C2434" i="13"/>
  <c r="C2397" i="13"/>
  <c r="C2383" i="13"/>
  <c r="C2369" i="13"/>
  <c r="C2355" i="13"/>
  <c r="C2341" i="13"/>
  <c r="C2326" i="13"/>
  <c r="C2312" i="13"/>
  <c r="C2298" i="13"/>
  <c r="C2261" i="13"/>
  <c r="C2247" i="13"/>
  <c r="C2233" i="13"/>
  <c r="C2219" i="13"/>
  <c r="C2205" i="13"/>
  <c r="C2190" i="13"/>
  <c r="C2176" i="13"/>
  <c r="C2162" i="13"/>
  <c r="C2125" i="13"/>
  <c r="C2111" i="13"/>
  <c r="C2097" i="13"/>
  <c r="C2083" i="13"/>
  <c r="C2069" i="13"/>
  <c r="C2054" i="13"/>
  <c r="C2040" i="13"/>
  <c r="C2026" i="13"/>
  <c r="C1989" i="13"/>
  <c r="C1975" i="13"/>
  <c r="C1961" i="13"/>
  <c r="C1947" i="13"/>
  <c r="C1933" i="13"/>
  <c r="C1918" i="13"/>
  <c r="C1904" i="13"/>
  <c r="C1890" i="13"/>
  <c r="C1853" i="13"/>
  <c r="C1839" i="13"/>
  <c r="C1825" i="13"/>
  <c r="C1811" i="13"/>
  <c r="C1797" i="13"/>
  <c r="C1782" i="13"/>
  <c r="C1768" i="13"/>
  <c r="C1754" i="13"/>
  <c r="C1717" i="13"/>
  <c r="C1703" i="13"/>
  <c r="C1689" i="13"/>
  <c r="C1675" i="13"/>
  <c r="C1661" i="13"/>
  <c r="C1646" i="13"/>
  <c r="C1632" i="13"/>
  <c r="C1618" i="13"/>
  <c r="C1581" i="13"/>
  <c r="C1567" i="13"/>
  <c r="C1553" i="13"/>
  <c r="C1539" i="13"/>
  <c r="C1525" i="13"/>
  <c r="C1510" i="13"/>
  <c r="C1496" i="13"/>
  <c r="C1482" i="13"/>
  <c r="C1445" i="13"/>
  <c r="C1431" i="13"/>
  <c r="C1417" i="13"/>
  <c r="C1403" i="13"/>
  <c r="C1389" i="13"/>
  <c r="C1374" i="13"/>
  <c r="C1360" i="13"/>
  <c r="C1346" i="13"/>
  <c r="C1309" i="13"/>
  <c r="C1295" i="13"/>
  <c r="C1281" i="13"/>
  <c r="C1267" i="13"/>
  <c r="C1253" i="13"/>
  <c r="C1238" i="13"/>
  <c r="C1224" i="13"/>
  <c r="C1210" i="13"/>
  <c r="C1173" i="13"/>
  <c r="C1159" i="13"/>
  <c r="C1145" i="13"/>
  <c r="C1131" i="13"/>
  <c r="C1117" i="13"/>
  <c r="C1102" i="13"/>
  <c r="C1088" i="13"/>
  <c r="C1074" i="13"/>
  <c r="C1037" i="13"/>
  <c r="C1023" i="13"/>
  <c r="C1009" i="13"/>
  <c r="C995" i="13"/>
  <c r="C981" i="13"/>
  <c r="C966" i="13"/>
  <c r="C952" i="13"/>
  <c r="C938" i="13"/>
  <c r="C901" i="13"/>
  <c r="C887" i="13"/>
  <c r="C873" i="13"/>
  <c r="C859" i="13"/>
  <c r="C845" i="13"/>
  <c r="C830" i="13"/>
  <c r="C816" i="13"/>
  <c r="C802" i="13"/>
  <c r="C765" i="13"/>
  <c r="C751" i="13"/>
  <c r="C737" i="13"/>
  <c r="C723" i="13"/>
  <c r="C709" i="13"/>
  <c r="C694" i="13"/>
  <c r="C680" i="13"/>
  <c r="C666" i="13"/>
  <c r="C629" i="13"/>
  <c r="C615" i="13"/>
  <c r="C601" i="13"/>
  <c r="C587" i="13"/>
  <c r="C573" i="13"/>
  <c r="C558" i="13"/>
  <c r="C544" i="13"/>
  <c r="C530" i="13"/>
  <c r="C493" i="13"/>
  <c r="C479" i="13"/>
  <c r="C465" i="13"/>
  <c r="C451" i="13"/>
  <c r="C437" i="13"/>
  <c r="C422" i="13"/>
  <c r="C408" i="13"/>
  <c r="C394" i="13"/>
  <c r="C357" i="13"/>
  <c r="C343" i="13"/>
  <c r="C329" i="13"/>
  <c r="C315" i="13"/>
  <c r="C301" i="13"/>
  <c r="C286" i="13"/>
  <c r="C272" i="13"/>
  <c r="C258" i="13"/>
  <c r="C221" i="13"/>
  <c r="C207" i="13"/>
  <c r="C193" i="13"/>
  <c r="C179" i="13"/>
  <c r="C165" i="13"/>
  <c r="C150" i="13"/>
  <c r="C136" i="13"/>
  <c r="C122" i="13"/>
  <c r="C85" i="13"/>
  <c r="C71" i="13"/>
  <c r="C57" i="13"/>
  <c r="C43" i="13"/>
  <c r="C29" i="13"/>
  <c r="C297" i="12"/>
  <c r="C283" i="12"/>
  <c r="C268" i="12"/>
  <c r="C254" i="12"/>
  <c r="C240" i="12"/>
  <c r="C225" i="12"/>
  <c r="C211" i="12"/>
  <c r="C197" i="12"/>
  <c r="C182" i="12"/>
  <c r="C168" i="12"/>
  <c r="C154" i="12"/>
  <c r="C139" i="12"/>
  <c r="C125" i="12"/>
  <c r="C111" i="12"/>
  <c r="C96" i="12"/>
  <c r="C82" i="12"/>
  <c r="C68" i="12"/>
  <c r="C115" i="10"/>
  <c r="C101" i="10"/>
  <c r="C87" i="10"/>
  <c r="C72" i="10"/>
  <c r="C58" i="10"/>
  <c r="C44" i="10"/>
  <c r="C52" i="9"/>
  <c r="C38" i="9"/>
  <c r="C360" i="8"/>
  <c r="C346" i="8"/>
  <c r="C332" i="8"/>
  <c r="C317" i="8"/>
  <c r="C303" i="8"/>
  <c r="C289" i="8"/>
  <c r="C274" i="8"/>
  <c r="C260" i="8"/>
  <c r="C246" i="8"/>
  <c r="C231" i="8"/>
  <c r="C217" i="8"/>
  <c r="C203" i="8"/>
  <c r="C188" i="8"/>
  <c r="C174" i="8"/>
  <c r="C160" i="8"/>
  <c r="C145" i="8"/>
  <c r="C131" i="8"/>
  <c r="C117" i="8"/>
  <c r="C102" i="8"/>
  <c r="C88" i="8"/>
  <c r="C74" i="8"/>
  <c r="C130" i="6"/>
  <c r="C115" i="6"/>
  <c r="C101" i="6"/>
  <c r="C87" i="6"/>
  <c r="C72" i="6"/>
  <c r="C58" i="6"/>
  <c r="C44" i="6"/>
  <c r="C115" i="7"/>
  <c r="C101" i="7"/>
  <c r="C87" i="7"/>
  <c r="C72" i="7"/>
  <c r="C58" i="7"/>
  <c r="C44" i="7"/>
  <c r="C263" i="5"/>
  <c r="C249" i="5"/>
  <c r="C235" i="5"/>
  <c r="C220" i="5"/>
  <c r="C219" i="5"/>
  <c r="C205" i="5"/>
  <c r="C191" i="5"/>
  <c r="C176" i="5"/>
  <c r="C162" i="5"/>
  <c r="C148" i="5"/>
  <c r="C133" i="5"/>
  <c r="C119" i="5"/>
  <c r="C105" i="5"/>
  <c r="C90" i="5"/>
  <c r="C76" i="5"/>
  <c r="C62" i="5"/>
  <c r="C263" i="4"/>
  <c r="C249" i="4"/>
  <c r="C235" i="4"/>
  <c r="C219" i="4"/>
  <c r="C205" i="4"/>
  <c r="C191" i="4"/>
  <c r="C176" i="4"/>
  <c r="C162" i="4"/>
  <c r="C148" i="4"/>
  <c r="C133" i="4"/>
  <c r="C119" i="4"/>
  <c r="C105" i="4"/>
  <c r="C90" i="4"/>
  <c r="C76" i="4"/>
  <c r="C62" i="4"/>
  <c r="C194" i="2"/>
  <c r="C179" i="2"/>
  <c r="C164" i="2"/>
  <c r="C150" i="2"/>
  <c r="C136" i="2"/>
  <c r="C121" i="2"/>
  <c r="C107" i="2"/>
  <c r="C93" i="2"/>
  <c r="C78" i="2"/>
  <c r="C64" i="2"/>
  <c r="C50" i="2"/>
  <c r="C2668" i="13"/>
  <c r="C2654" i="13"/>
  <c r="C2640" i="13"/>
  <c r="C2626" i="13"/>
  <c r="C2612" i="13"/>
  <c r="C2597" i="13"/>
  <c r="C2583" i="13"/>
  <c r="C2569" i="13"/>
  <c r="C2532" i="13"/>
  <c r="C2518" i="13"/>
  <c r="C2504" i="13"/>
  <c r="C2490" i="13"/>
  <c r="C2476" i="13"/>
  <c r="C2461" i="13"/>
  <c r="C2447" i="13"/>
  <c r="C2433" i="13"/>
  <c r="C2396" i="13"/>
  <c r="C2382" i="13"/>
  <c r="C2368" i="13"/>
  <c r="C2354" i="13"/>
  <c r="C2340" i="13"/>
  <c r="C2325" i="13"/>
  <c r="C2311" i="13"/>
  <c r="C2297" i="13"/>
  <c r="C2260" i="13"/>
  <c r="C2246" i="13"/>
  <c r="C2232" i="13"/>
  <c r="C2218" i="13"/>
  <c r="C2204" i="13"/>
  <c r="C2189" i="13"/>
  <c r="C2175" i="13"/>
  <c r="C2161" i="13"/>
  <c r="C2124" i="13"/>
  <c r="C2110" i="13"/>
  <c r="C2096" i="13"/>
  <c r="C2082" i="13"/>
  <c r="C2068" i="13"/>
  <c r="C2053" i="13"/>
  <c r="C2039" i="13"/>
  <c r="C2025" i="13"/>
  <c r="C1988" i="13"/>
  <c r="C1974" i="13"/>
  <c r="C1960" i="13"/>
  <c r="C1946" i="13"/>
  <c r="C1932" i="13"/>
  <c r="C1917" i="13"/>
  <c r="C1903" i="13"/>
  <c r="C1889" i="13"/>
  <c r="C1852" i="13"/>
  <c r="C1838" i="13"/>
  <c r="C1824" i="13"/>
  <c r="C1810" i="13"/>
  <c r="C1796" i="13"/>
  <c r="C1781" i="13"/>
  <c r="C1767" i="13"/>
  <c r="C1753" i="13"/>
  <c r="C1716" i="13"/>
  <c r="C1702" i="13"/>
  <c r="C1688" i="13"/>
  <c r="C1674" i="13"/>
  <c r="C1660" i="13"/>
  <c r="C1645" i="13"/>
  <c r="C1631" i="13"/>
  <c r="C1617" i="13"/>
  <c r="C1580" i="13"/>
  <c r="C1566" i="13"/>
  <c r="C1552" i="13"/>
  <c r="C1538" i="13"/>
  <c r="C1524" i="13"/>
  <c r="C1509" i="13"/>
  <c r="C1495" i="13"/>
  <c r="C1481" i="13"/>
  <c r="C1444" i="13"/>
  <c r="C1430" i="13"/>
  <c r="C1416" i="13"/>
  <c r="C1402" i="13"/>
  <c r="C1388" i="13"/>
  <c r="C1373" i="13"/>
  <c r="C1359" i="13"/>
  <c r="C1345" i="13"/>
  <c r="C1308" i="13"/>
  <c r="C1294" i="13"/>
  <c r="C1280" i="13"/>
  <c r="C1266" i="13"/>
  <c r="C1252" i="13"/>
  <c r="C1237" i="13"/>
  <c r="C1223" i="13"/>
  <c r="C1209" i="13"/>
  <c r="C1172" i="13"/>
  <c r="C1158" i="13"/>
  <c r="C1144" i="13"/>
  <c r="C1130" i="13"/>
  <c r="C1116" i="13"/>
  <c r="C1101" i="13"/>
  <c r="C1087" i="13"/>
  <c r="C1073" i="13"/>
  <c r="C1036" i="13"/>
  <c r="C1022" i="13"/>
  <c r="C1008" i="13"/>
  <c r="C994" i="13"/>
  <c r="C980" i="13"/>
  <c r="C965" i="13"/>
  <c r="C951" i="13"/>
  <c r="C937" i="13"/>
  <c r="C900" i="13"/>
  <c r="C886" i="13"/>
  <c r="C872" i="13"/>
  <c r="C858" i="13"/>
  <c r="C844" i="13"/>
  <c r="C829" i="13"/>
  <c r="C815" i="13"/>
  <c r="C801" i="13"/>
  <c r="C764" i="13"/>
  <c r="C750" i="13"/>
  <c r="C736" i="13"/>
  <c r="C722" i="13"/>
  <c r="C708" i="13"/>
  <c r="C693" i="13"/>
  <c r="C679" i="13"/>
  <c r="C665" i="13"/>
  <c r="C628" i="13"/>
  <c r="C614" i="13"/>
  <c r="C600" i="13"/>
  <c r="C586" i="13"/>
  <c r="C572" i="13"/>
  <c r="C557" i="13"/>
  <c r="C543" i="13"/>
  <c r="C529" i="13"/>
  <c r="C492" i="13"/>
  <c r="C478" i="13"/>
  <c r="C464" i="13"/>
  <c r="C450" i="13"/>
  <c r="C436" i="13"/>
  <c r="C421" i="13"/>
  <c r="C407" i="13"/>
  <c r="C393" i="13"/>
  <c r="C356" i="13"/>
  <c r="C342" i="13"/>
  <c r="C328" i="13"/>
  <c r="C314" i="13"/>
  <c r="C300" i="13"/>
  <c r="C285" i="13"/>
  <c r="C271" i="13"/>
  <c r="C257" i="13"/>
  <c r="C220" i="13"/>
  <c r="C206" i="13"/>
  <c r="C192" i="13"/>
  <c r="C178" i="13"/>
  <c r="C164" i="13"/>
  <c r="C149" i="13"/>
  <c r="C135" i="13"/>
  <c r="C121" i="13"/>
  <c r="C84" i="13"/>
  <c r="C70" i="13"/>
  <c r="C56" i="13"/>
  <c r="C42" i="13"/>
  <c r="C28" i="13"/>
  <c r="C310" i="12"/>
  <c r="C296" i="12"/>
  <c r="C282" i="12"/>
  <c r="C267" i="12"/>
  <c r="C253" i="12"/>
  <c r="C224" i="12"/>
  <c r="C210" i="12"/>
  <c r="C196" i="12"/>
  <c r="C181" i="12"/>
  <c r="C167" i="12"/>
  <c r="C153" i="12"/>
  <c r="C138" i="12"/>
  <c r="C124" i="12"/>
  <c r="C110" i="12"/>
  <c r="C95" i="12"/>
  <c r="C81" i="12"/>
  <c r="C67" i="12"/>
  <c r="C114" i="10"/>
  <c r="C100" i="10"/>
  <c r="C86" i="10"/>
  <c r="C71" i="10"/>
  <c r="C57" i="10"/>
  <c r="C43" i="10"/>
  <c r="C51" i="9"/>
  <c r="C37" i="9"/>
  <c r="C359" i="8"/>
  <c r="C345" i="8"/>
  <c r="C331" i="8"/>
  <c r="C316" i="8"/>
  <c r="C302" i="8"/>
  <c r="C288" i="8"/>
  <c r="C273" i="8"/>
  <c r="C259" i="8"/>
  <c r="C245" i="8"/>
  <c r="C230" i="8"/>
  <c r="C216" i="8"/>
  <c r="C202" i="8"/>
  <c r="C187" i="8"/>
  <c r="C173" i="8"/>
  <c r="C159" i="8"/>
  <c r="C144" i="8"/>
  <c r="C130" i="8"/>
  <c r="C116" i="8"/>
  <c r="C101" i="8"/>
  <c r="C87" i="8"/>
  <c r="C73" i="8"/>
  <c r="C129" i="6"/>
  <c r="C114" i="6"/>
  <c r="C100" i="6"/>
  <c r="C86" i="6"/>
  <c r="C71" i="6"/>
  <c r="C57" i="6"/>
  <c r="C43" i="6"/>
  <c r="C114" i="7"/>
  <c r="C100" i="7"/>
  <c r="C86" i="7"/>
  <c r="C71" i="7"/>
  <c r="C57" i="7"/>
  <c r="C43" i="7"/>
  <c r="C262" i="5"/>
  <c r="C248" i="5"/>
  <c r="C234" i="5"/>
  <c r="C218" i="5"/>
  <c r="C204" i="5"/>
  <c r="C190" i="5"/>
  <c r="C175" i="5"/>
  <c r="C161" i="5"/>
  <c r="C147" i="5"/>
  <c r="C132" i="5"/>
  <c r="C118" i="5"/>
  <c r="C104" i="5"/>
  <c r="C89" i="5"/>
  <c r="C75" i="5"/>
  <c r="C61" i="5"/>
  <c r="C262" i="4"/>
  <c r="C248" i="4"/>
  <c r="C234" i="4"/>
  <c r="C218" i="4"/>
  <c r="C204" i="4"/>
  <c r="C190" i="4"/>
  <c r="C175" i="4"/>
  <c r="C161" i="4"/>
  <c r="C147" i="4"/>
  <c r="C132" i="4"/>
  <c r="C118" i="4"/>
  <c r="C104" i="4"/>
  <c r="C89" i="4"/>
  <c r="C75" i="4"/>
  <c r="C61" i="4"/>
  <c r="C193" i="2"/>
  <c r="C178" i="2"/>
  <c r="C163" i="2"/>
  <c r="C149" i="2"/>
  <c r="C135" i="2"/>
  <c r="C120" i="2"/>
  <c r="C106" i="2"/>
  <c r="C92" i="2"/>
  <c r="C77" i="2"/>
  <c r="C63" i="2"/>
  <c r="C49" i="2"/>
  <c r="C134" i="4"/>
  <c r="C1647" i="15"/>
  <c r="C1643" i="15"/>
  <c r="C1633" i="15"/>
  <c r="C1629" i="15"/>
  <c r="C1619" i="15"/>
  <c r="C1615" i="15"/>
  <c r="C1605" i="15"/>
  <c r="C1601" i="15"/>
  <c r="C1591" i="15"/>
  <c r="C1587" i="15"/>
  <c r="C1576" i="15"/>
  <c r="C1572" i="15"/>
  <c r="C1562" i="15"/>
  <c r="C1558" i="15"/>
  <c r="C1548" i="15"/>
  <c r="C1544" i="15"/>
  <c r="C1535" i="15"/>
  <c r="C1529" i="15"/>
  <c r="C1512" i="15"/>
  <c r="C1508" i="15"/>
  <c r="C1498" i="15"/>
  <c r="C1494" i="15"/>
  <c r="C1484" i="15"/>
  <c r="C1480" i="15"/>
  <c r="C1470" i="15"/>
  <c r="C1466" i="15"/>
  <c r="C1456" i="15"/>
  <c r="C1452" i="15"/>
  <c r="C1441" i="15"/>
  <c r="C1437" i="15"/>
  <c r="C1427" i="15"/>
  <c r="C1423" i="15"/>
  <c r="C1413" i="15"/>
  <c r="C1409" i="15"/>
  <c r="C1400" i="15"/>
  <c r="C1394" i="15"/>
  <c r="C1377" i="15"/>
  <c r="C1373" i="15"/>
  <c r="C1363" i="15"/>
  <c r="C1359" i="15"/>
  <c r="C1349" i="15"/>
  <c r="C1345" i="15"/>
  <c r="C1335" i="15"/>
  <c r="C1331" i="15"/>
  <c r="C1321" i="15"/>
  <c r="C1317" i="15"/>
  <c r="C1306" i="15"/>
  <c r="C1302" i="15"/>
  <c r="C1292" i="15"/>
  <c r="C1288" i="15"/>
  <c r="C1278" i="15"/>
  <c r="C1274" i="15"/>
  <c r="C1265" i="15"/>
  <c r="C1259" i="15"/>
  <c r="C1242" i="15"/>
  <c r="C1238" i="15"/>
  <c r="C1228" i="15"/>
  <c r="C1224" i="15"/>
  <c r="C1214" i="15"/>
  <c r="C1210" i="15"/>
  <c r="C1200" i="15"/>
  <c r="C1196" i="15"/>
  <c r="C1186" i="15"/>
  <c r="C1182" i="15"/>
  <c r="C1171" i="15"/>
  <c r="C1167" i="15"/>
  <c r="C1157" i="15"/>
  <c r="C1153" i="15"/>
  <c r="C1143" i="15"/>
  <c r="C1139" i="15"/>
  <c r="C1130" i="15"/>
  <c r="C1124" i="15"/>
  <c r="C1107" i="15"/>
  <c r="C1103" i="15"/>
  <c r="C1093" i="15"/>
  <c r="C1089" i="15"/>
  <c r="C1079" i="15"/>
  <c r="C1075" i="15"/>
  <c r="C1065" i="15"/>
  <c r="C1061" i="15"/>
  <c r="C1051" i="15"/>
  <c r="C1047" i="15"/>
  <c r="C1036" i="15"/>
  <c r="C1032" i="15"/>
  <c r="C1022" i="15"/>
  <c r="C1018" i="15"/>
  <c r="C1008" i="15"/>
  <c r="C1004" i="15"/>
  <c r="C995" i="15"/>
  <c r="C989" i="15"/>
  <c r="C959" i="15"/>
  <c r="C955" i="15"/>
  <c r="C945" i="15"/>
  <c r="C941" i="15"/>
  <c r="C931" i="15"/>
  <c r="C927" i="15"/>
  <c r="C917" i="15"/>
  <c r="C913" i="15"/>
  <c r="C903" i="15"/>
  <c r="C899" i="15"/>
  <c r="C890" i="15"/>
  <c r="C871" i="15"/>
  <c r="C867" i="15"/>
  <c r="C857" i="15"/>
  <c r="C853" i="15"/>
  <c r="C843" i="15"/>
  <c r="C839" i="15"/>
  <c r="C829" i="15"/>
  <c r="C825" i="15"/>
  <c r="C815" i="15"/>
  <c r="C811" i="15"/>
  <c r="C802" i="15"/>
  <c r="C783" i="15"/>
  <c r="C779" i="15"/>
  <c r="C769" i="15"/>
  <c r="C765" i="15"/>
  <c r="C755" i="15"/>
  <c r="C751" i="15"/>
  <c r="C741" i="15"/>
  <c r="C737" i="15"/>
  <c r="C727" i="15"/>
  <c r="C723" i="15"/>
  <c r="C714" i="15"/>
  <c r="C695" i="15"/>
  <c r="C691" i="15"/>
  <c r="C681" i="15"/>
  <c r="C677" i="15"/>
  <c r="C667" i="15"/>
  <c r="C663" i="15"/>
  <c r="C653" i="15"/>
  <c r="C649" i="15"/>
  <c r="C639" i="15"/>
  <c r="C635" i="15"/>
  <c r="C626" i="15"/>
  <c r="C607" i="15"/>
  <c r="C603" i="15"/>
  <c r="C593" i="15"/>
  <c r="C589" i="15"/>
  <c r="C579" i="15"/>
  <c r="C575" i="15"/>
  <c r="C565" i="15"/>
  <c r="C561" i="15"/>
  <c r="C551" i="15"/>
  <c r="C547" i="15"/>
  <c r="C538" i="15"/>
  <c r="C519" i="15"/>
  <c r="C515" i="15"/>
  <c r="C505" i="15"/>
  <c r="C501" i="15"/>
  <c r="C491" i="15"/>
  <c r="C487" i="15"/>
  <c r="C477" i="15"/>
  <c r="C473" i="15"/>
  <c r="C463" i="15"/>
  <c r="C459" i="15"/>
  <c r="C450" i="15"/>
  <c r="C431" i="15"/>
  <c r="C427" i="15"/>
  <c r="C417" i="15"/>
  <c r="C413" i="15"/>
  <c r="C403" i="15"/>
  <c r="C399" i="15"/>
  <c r="C389" i="15"/>
  <c r="C385" i="15"/>
  <c r="C375" i="15"/>
  <c r="C371" i="15"/>
  <c r="C362" i="15"/>
  <c r="C343" i="15"/>
  <c r="C339" i="15"/>
  <c r="C329" i="15"/>
  <c r="C325" i="15"/>
  <c r="C315" i="15"/>
  <c r="C311" i="15"/>
  <c r="C301" i="15"/>
  <c r="C297" i="15"/>
  <c r="C287" i="15"/>
  <c r="C283" i="15"/>
  <c r="C274" i="15"/>
  <c r="C255" i="15"/>
  <c r="C251" i="15"/>
  <c r="C241" i="15"/>
  <c r="C237" i="15"/>
  <c r="C227" i="15"/>
  <c r="C223" i="15"/>
  <c r="C213" i="15"/>
  <c r="C209" i="15"/>
  <c r="C199" i="15"/>
  <c r="C195" i="15"/>
  <c r="C186" i="15"/>
  <c r="C167" i="15"/>
  <c r="C163" i="15"/>
  <c r="C153" i="15"/>
  <c r="C149" i="15"/>
  <c r="C139" i="15"/>
  <c r="C135" i="15"/>
  <c r="C125" i="15"/>
  <c r="C121" i="15"/>
  <c r="C111" i="15"/>
  <c r="C107" i="15"/>
  <c r="C98" i="15"/>
  <c r="C79" i="15"/>
  <c r="C75" i="15"/>
  <c r="C65" i="15"/>
  <c r="C61" i="15"/>
  <c r="C51" i="15"/>
  <c r="C47" i="15"/>
  <c r="C37" i="15"/>
  <c r="C33" i="15"/>
  <c r="C23" i="15"/>
  <c r="C19" i="15"/>
  <c r="C10" i="15"/>
  <c r="C2664" i="13"/>
  <c r="C2660" i="13"/>
  <c r="C2650" i="13"/>
  <c r="C2646" i="13"/>
  <c r="C2636" i="13"/>
  <c r="C2632" i="13"/>
  <c r="C2622" i="13"/>
  <c r="C2618" i="13"/>
  <c r="C2608" i="13"/>
  <c r="C2604" i="13"/>
  <c r="C2593" i="13"/>
  <c r="C2589" i="13"/>
  <c r="C2579" i="13"/>
  <c r="C2575" i="13"/>
  <c r="C2565" i="13"/>
  <c r="C2561" i="13"/>
  <c r="C2552" i="13"/>
  <c r="C2546" i="13"/>
  <c r="C2528" i="13"/>
  <c r="C2524" i="13"/>
  <c r="C2514" i="13"/>
  <c r="C2510" i="13"/>
  <c r="C2500" i="13"/>
  <c r="C2496" i="13"/>
  <c r="C2486" i="13"/>
  <c r="C2482" i="13"/>
  <c r="C2472" i="13"/>
  <c r="C2468" i="13"/>
  <c r="C2457" i="13"/>
  <c r="C2453" i="13"/>
  <c r="C2443" i="13"/>
  <c r="C2439" i="13"/>
  <c r="C2429" i="13"/>
  <c r="C2425" i="13"/>
  <c r="C2416" i="13"/>
  <c r="C2410" i="13"/>
  <c r="C2392" i="13"/>
  <c r="C2388" i="13"/>
  <c r="C2378" i="13"/>
  <c r="C2374" i="13"/>
  <c r="C2364" i="13"/>
  <c r="C2360" i="13"/>
  <c r="C2350" i="13"/>
  <c r="C2346" i="13"/>
  <c r="C2336" i="13"/>
  <c r="C2332" i="13"/>
  <c r="C2321" i="13"/>
  <c r="C2317" i="13"/>
  <c r="C2307" i="13"/>
  <c r="C2303" i="13"/>
  <c r="C2293" i="13"/>
  <c r="C2289" i="13"/>
  <c r="C2280" i="13"/>
  <c r="C2274" i="13"/>
  <c r="C2256" i="13"/>
  <c r="C2252" i="13"/>
  <c r="C2242" i="13"/>
  <c r="C2238" i="13"/>
  <c r="C2228" i="13"/>
  <c r="C2224" i="13"/>
  <c r="C2214" i="13"/>
  <c r="C2210" i="13"/>
  <c r="C2200" i="13"/>
  <c r="C2196" i="13"/>
  <c r="C2185" i="13"/>
  <c r="C2181" i="13"/>
  <c r="C2171" i="13"/>
  <c r="C2167" i="13"/>
  <c r="C2157" i="13"/>
  <c r="C2153" i="13"/>
  <c r="C2144" i="13"/>
  <c r="C2138" i="13"/>
  <c r="C2120" i="13"/>
  <c r="C2116" i="13"/>
  <c r="C2106" i="13"/>
  <c r="C2102" i="13"/>
  <c r="C2092" i="13"/>
  <c r="C2088" i="13"/>
  <c r="C2078" i="13"/>
  <c r="C2074" i="13"/>
  <c r="C2064" i="13"/>
  <c r="C2060" i="13"/>
  <c r="C2049" i="13"/>
  <c r="C2045" i="13"/>
  <c r="C2035" i="13"/>
  <c r="C2031" i="13"/>
  <c r="C2021" i="13"/>
  <c r="C2017" i="13"/>
  <c r="C2008" i="13"/>
  <c r="C2002" i="13"/>
  <c r="C1984" i="13"/>
  <c r="C1980" i="13"/>
  <c r="C1970" i="13"/>
  <c r="C1966" i="13"/>
  <c r="C1956" i="13"/>
  <c r="C1952" i="13"/>
  <c r="C1942" i="13"/>
  <c r="C1938" i="13"/>
  <c r="C1928" i="13"/>
  <c r="C1924" i="13"/>
  <c r="C1913" i="13"/>
  <c r="C1909" i="13"/>
  <c r="C1899" i="13"/>
  <c r="C1895" i="13"/>
  <c r="C1885" i="13"/>
  <c r="C1881" i="13"/>
  <c r="C1872" i="13"/>
  <c r="C1866" i="13"/>
  <c r="C1848" i="13"/>
  <c r="C1844" i="13"/>
  <c r="C1834" i="13"/>
  <c r="C1830" i="13"/>
  <c r="C1820" i="13"/>
  <c r="C1816" i="13"/>
  <c r="C1806" i="13"/>
  <c r="C1802" i="13"/>
  <c r="C1792" i="13"/>
  <c r="C1788" i="13"/>
  <c r="C1777" i="13"/>
  <c r="C1773" i="13"/>
  <c r="C1763" i="13"/>
  <c r="C1759" i="13"/>
  <c r="C1749" i="13"/>
  <c r="C1745" i="13"/>
  <c r="C1736" i="13"/>
  <c r="C1730" i="13"/>
  <c r="C1712" i="13"/>
  <c r="C1708" i="13"/>
  <c r="C1698" i="13"/>
  <c r="C1694" i="13"/>
  <c r="C1684" i="13"/>
  <c r="C1680" i="13"/>
  <c r="C1670" i="13"/>
  <c r="C1666" i="13"/>
  <c r="C1656" i="13"/>
  <c r="C1652" i="13"/>
  <c r="C1641" i="13"/>
  <c r="C1637" i="13"/>
  <c r="C1627" i="13"/>
  <c r="C1623" i="13"/>
  <c r="C1613" i="13"/>
  <c r="C1609" i="13"/>
  <c r="C1600" i="13"/>
  <c r="C1594" i="13"/>
  <c r="C1576" i="13"/>
  <c r="C1572" i="13"/>
  <c r="C1562" i="13"/>
  <c r="C1558" i="13"/>
  <c r="C1548" i="13"/>
  <c r="C1544" i="13"/>
  <c r="C1534" i="13"/>
  <c r="C1530" i="13"/>
  <c r="C1520" i="13"/>
  <c r="C1516" i="13"/>
  <c r="C1505" i="13"/>
  <c r="C1501" i="13"/>
  <c r="C1491" i="13"/>
  <c r="C1487" i="13"/>
  <c r="C1477" i="13"/>
  <c r="C1473" i="13"/>
  <c r="C1464" i="13"/>
  <c r="C1458" i="13"/>
  <c r="C1440" i="13"/>
  <c r="C1436" i="13"/>
  <c r="C1426" i="13"/>
  <c r="C1422" i="13"/>
  <c r="C1412" i="13"/>
  <c r="C1408" i="13"/>
  <c r="C1398" i="13"/>
  <c r="C1394" i="13"/>
  <c r="C1384" i="13"/>
  <c r="C1380" i="13"/>
  <c r="C1369" i="13"/>
  <c r="C1365" i="13"/>
  <c r="C1355" i="13"/>
  <c r="C1351" i="13"/>
  <c r="C1341" i="13"/>
  <c r="C1337" i="13"/>
  <c r="C1328" i="13"/>
  <c r="C1322" i="13"/>
  <c r="C1304" i="13"/>
  <c r="C1300" i="13"/>
  <c r="C1290" i="13"/>
  <c r="C1286" i="13"/>
  <c r="C1276" i="13"/>
  <c r="C1272" i="13"/>
  <c r="C1262" i="13"/>
  <c r="C1258" i="13"/>
  <c r="C1248" i="13"/>
  <c r="C1244" i="13"/>
  <c r="C1233" i="13"/>
  <c r="C1229" i="13"/>
  <c r="C1219" i="13"/>
  <c r="C1215" i="13"/>
  <c r="C1205" i="13"/>
  <c r="C1201" i="13"/>
  <c r="C1192" i="13"/>
  <c r="C1186" i="13"/>
  <c r="C1168" i="13"/>
  <c r="C1164" i="13"/>
  <c r="C1154" i="13"/>
  <c r="C1150" i="13"/>
  <c r="C1140" i="13"/>
  <c r="C1136" i="13"/>
  <c r="C1126" i="13"/>
  <c r="C1122" i="13"/>
  <c r="C1112" i="13"/>
  <c r="C1108" i="13"/>
  <c r="C1097" i="13"/>
  <c r="C1093" i="13"/>
  <c r="C1083" i="13"/>
  <c r="C1079" i="13"/>
  <c r="C1069" i="13"/>
  <c r="C1065" i="13"/>
  <c r="C1056" i="13"/>
  <c r="C1050" i="13"/>
  <c r="C1032" i="13"/>
  <c r="C1028" i="13"/>
  <c r="C1018" i="13"/>
  <c r="C1014" i="13"/>
  <c r="C1004" i="13"/>
  <c r="C1000" i="13"/>
  <c r="C990" i="13"/>
  <c r="C986" i="13"/>
  <c r="C976" i="13"/>
  <c r="C972" i="13"/>
  <c r="C961" i="13"/>
  <c r="C957" i="13"/>
  <c r="C947" i="13"/>
  <c r="C943" i="13"/>
  <c r="C933" i="13"/>
  <c r="C929" i="13"/>
  <c r="C920" i="13"/>
  <c r="C914" i="13"/>
  <c r="C896" i="13"/>
  <c r="C892" i="13"/>
  <c r="C882" i="13"/>
  <c r="C878" i="13"/>
  <c r="C868" i="13"/>
  <c r="C864" i="13"/>
  <c r="C854" i="13"/>
  <c r="C850" i="13"/>
  <c r="C840" i="13"/>
  <c r="C836" i="13"/>
  <c r="C825" i="13"/>
  <c r="C821" i="13"/>
  <c r="C811" i="13"/>
  <c r="C807" i="13"/>
  <c r="C797" i="13"/>
  <c r="C793" i="13"/>
  <c r="C784" i="13"/>
  <c r="C778" i="13"/>
  <c r="C760" i="13"/>
  <c r="C756" i="13"/>
  <c r="C746" i="13"/>
  <c r="C742" i="13"/>
  <c r="C732" i="13"/>
  <c r="C728" i="13"/>
  <c r="C718" i="13"/>
  <c r="C714" i="13"/>
  <c r="C704" i="13"/>
  <c r="C700" i="13"/>
  <c r="C689" i="13"/>
  <c r="C685" i="13"/>
  <c r="C675" i="13"/>
  <c r="C671" i="13"/>
  <c r="C661" i="13"/>
  <c r="C657" i="13"/>
  <c r="C648" i="13"/>
  <c r="C642" i="13"/>
  <c r="C624" i="13"/>
  <c r="C620" i="13"/>
  <c r="C610" i="13"/>
  <c r="C606" i="13"/>
  <c r="C596" i="13"/>
  <c r="C592" i="13"/>
  <c r="C582" i="13"/>
  <c r="C578" i="13"/>
  <c r="C568" i="13"/>
  <c r="C564" i="13"/>
  <c r="C553" i="13"/>
  <c r="C549" i="13"/>
  <c r="C539" i="13"/>
  <c r="C535" i="13"/>
  <c r="C525" i="13"/>
  <c r="C521" i="13"/>
  <c r="C512" i="13"/>
  <c r="C506" i="13"/>
  <c r="C488" i="13"/>
  <c r="C484" i="13"/>
  <c r="C474" i="13"/>
  <c r="C470" i="13"/>
  <c r="C460" i="13"/>
  <c r="C456" i="13"/>
  <c r="C446" i="13"/>
  <c r="C442" i="13"/>
  <c r="C432" i="13"/>
  <c r="C428" i="13"/>
  <c r="C417" i="13"/>
  <c r="C413" i="13"/>
  <c r="C403" i="13"/>
  <c r="C399" i="13"/>
  <c r="C389" i="13"/>
  <c r="C385" i="13"/>
  <c r="C376" i="13"/>
  <c r="C370" i="13"/>
  <c r="C352" i="13"/>
  <c r="C348" i="13"/>
  <c r="C338" i="13"/>
  <c r="C334" i="13"/>
  <c r="C324" i="13"/>
  <c r="C320" i="13"/>
  <c r="C310" i="13"/>
  <c r="C306" i="13"/>
  <c r="C296" i="13"/>
  <c r="C292" i="13"/>
  <c r="C281" i="13"/>
  <c r="C277" i="13"/>
  <c r="C267" i="13"/>
  <c r="C263" i="13"/>
  <c r="C253" i="13"/>
  <c r="C249" i="13"/>
  <c r="C240" i="13"/>
  <c r="C234" i="13"/>
  <c r="C216" i="13"/>
  <c r="C212" i="13"/>
  <c r="C202" i="13"/>
  <c r="C198" i="13"/>
  <c r="C188" i="13"/>
  <c r="C184" i="13"/>
  <c r="C174" i="13"/>
  <c r="C170" i="13"/>
  <c r="C160" i="13"/>
  <c r="C156" i="13"/>
  <c r="C145" i="13"/>
  <c r="C141" i="13"/>
  <c r="C131" i="13"/>
  <c r="C127" i="13"/>
  <c r="C117" i="13"/>
  <c r="C113" i="13"/>
  <c r="C104" i="13"/>
  <c r="C98" i="13"/>
  <c r="C80" i="13"/>
  <c r="C76" i="13"/>
  <c r="C66" i="13"/>
  <c r="C62" i="13"/>
  <c r="C52" i="13"/>
  <c r="C48" i="13"/>
  <c r="C38" i="13"/>
  <c r="C34" i="13"/>
  <c r="C24" i="13"/>
  <c r="C20" i="13"/>
  <c r="C11" i="13"/>
  <c r="C2559" i="12"/>
  <c r="C2553" i="12"/>
  <c r="C2423" i="12"/>
  <c r="C2417" i="12"/>
  <c r="C2287" i="12"/>
  <c r="C2281" i="12"/>
  <c r="C2151" i="12"/>
  <c r="C2145" i="12"/>
  <c r="C2015" i="12"/>
  <c r="C2009" i="12"/>
  <c r="C1879" i="12"/>
  <c r="C1873" i="12"/>
  <c r="C1743" i="12"/>
  <c r="C1737" i="12"/>
  <c r="C1607" i="12"/>
  <c r="C1601" i="12"/>
  <c r="C1471" i="12"/>
  <c r="C1465" i="12"/>
  <c r="C1335" i="12"/>
  <c r="C1329" i="12"/>
  <c r="C1199" i="12"/>
  <c r="C1193" i="12"/>
  <c r="C1063" i="12"/>
  <c r="C1057" i="12"/>
  <c r="C927" i="12"/>
  <c r="C921" i="12"/>
  <c r="C791" i="12"/>
  <c r="C785" i="12"/>
  <c r="C655" i="12"/>
  <c r="C649" i="12"/>
  <c r="C519" i="12"/>
  <c r="C513" i="12"/>
  <c r="C306" i="12"/>
  <c r="C292" i="12"/>
  <c r="C278" i="12"/>
  <c r="C263" i="12"/>
  <c r="C249" i="12"/>
  <c r="C235" i="12"/>
  <c r="C220" i="12"/>
  <c r="C206" i="12"/>
  <c r="C192" i="12"/>
  <c r="C177" i="12"/>
  <c r="C163" i="12"/>
  <c r="C149" i="12"/>
  <c r="C134" i="12"/>
  <c r="C120" i="12"/>
  <c r="C106" i="12"/>
  <c r="C104" i="12"/>
  <c r="C91" i="12"/>
  <c r="C77" i="12"/>
  <c r="C63" i="12"/>
  <c r="C44" i="12"/>
  <c r="C20" i="12"/>
  <c r="C110" i="10"/>
  <c r="C96" i="10"/>
  <c r="C82" i="10"/>
  <c r="C67" i="10"/>
  <c r="C53" i="10"/>
  <c r="C49" i="10"/>
  <c r="C39" i="10"/>
  <c r="C26" i="10"/>
  <c r="C20" i="10"/>
  <c r="C47" i="9"/>
  <c r="C33" i="9"/>
  <c r="C20" i="9"/>
  <c r="C355" i="8"/>
  <c r="C341" i="8"/>
  <c r="C327" i="8"/>
  <c r="C312" i="8"/>
  <c r="C298" i="8"/>
  <c r="C284" i="8"/>
  <c r="C269" i="8"/>
  <c r="C255" i="8"/>
  <c r="C241" i="8"/>
  <c r="C226" i="8"/>
  <c r="C212" i="8"/>
  <c r="C198" i="8"/>
  <c r="C183" i="8"/>
  <c r="C169" i="8"/>
  <c r="C155" i="8"/>
  <c r="C140" i="8"/>
  <c r="C126" i="8"/>
  <c r="C112" i="8"/>
  <c r="C97" i="8"/>
  <c r="C93" i="8"/>
  <c r="C83" i="8"/>
  <c r="C79" i="8"/>
  <c r="C69" i="8"/>
  <c r="C65" i="8"/>
  <c r="C32" i="8"/>
  <c r="C26" i="8"/>
  <c r="C125" i="6"/>
  <c r="C110" i="6"/>
  <c r="C96" i="6"/>
  <c r="C82" i="6"/>
  <c r="C67" i="6"/>
  <c r="C53" i="6"/>
  <c r="C39" i="6"/>
  <c r="C20" i="6"/>
  <c r="C110" i="7"/>
  <c r="C106" i="7"/>
  <c r="C96" i="7"/>
  <c r="C92" i="7"/>
  <c r="C82" i="7"/>
  <c r="C78" i="7"/>
  <c r="C67" i="7"/>
  <c r="C63" i="7"/>
  <c r="C53" i="7"/>
  <c r="C49" i="7"/>
  <c r="C39" i="7"/>
  <c r="C35" i="7"/>
  <c r="C26" i="7"/>
  <c r="C20" i="7"/>
  <c r="C258" i="5"/>
  <c r="C254" i="5"/>
  <c r="C244" i="5"/>
  <c r="C240" i="5"/>
  <c r="C230" i="5"/>
  <c r="C226" i="5"/>
  <c r="C214" i="5"/>
  <c r="C210" i="5"/>
  <c r="C200" i="5"/>
  <c r="C196" i="5"/>
  <c r="C186" i="5"/>
  <c r="C182" i="5"/>
  <c r="C171" i="5"/>
  <c r="C167" i="5"/>
  <c r="C157" i="5"/>
  <c r="C153" i="5"/>
  <c r="C143" i="5"/>
  <c r="C139" i="5"/>
  <c r="C128" i="5"/>
  <c r="C124" i="5"/>
  <c r="C114" i="5"/>
  <c r="C110" i="5"/>
  <c r="C100" i="5"/>
  <c r="C96" i="5"/>
  <c r="C85" i="5"/>
  <c r="C81" i="5"/>
  <c r="C71" i="5"/>
  <c r="C67" i="5"/>
  <c r="C57" i="5"/>
  <c r="C53" i="5"/>
  <c r="C44" i="5"/>
  <c r="C38" i="5"/>
  <c r="C32" i="5"/>
  <c r="C26" i="5"/>
  <c r="C20" i="5"/>
  <c r="C305" i="4"/>
  <c r="C299" i="4"/>
  <c r="C261" i="4"/>
  <c r="C258" i="4"/>
  <c r="C257" i="4"/>
  <c r="C244" i="4"/>
  <c r="C230" i="4"/>
  <c r="C217" i="4"/>
  <c r="C214" i="4"/>
  <c r="C213" i="4"/>
  <c r="C200" i="4"/>
  <c r="C186" i="4"/>
  <c r="C174" i="4"/>
  <c r="C171" i="4"/>
  <c r="C170" i="4"/>
  <c r="C157" i="4"/>
  <c r="C143" i="4"/>
  <c r="C131" i="4"/>
  <c r="C128" i="4"/>
  <c r="C127" i="4"/>
  <c r="C114" i="4"/>
  <c r="C100" i="4"/>
  <c r="C88" i="4"/>
  <c r="C85" i="4"/>
  <c r="C84" i="4"/>
  <c r="C71" i="4"/>
  <c r="C57" i="4"/>
  <c r="C45" i="4"/>
  <c r="C44" i="4"/>
  <c r="C39" i="4"/>
  <c r="C26" i="4"/>
  <c r="C20" i="4"/>
  <c r="C189" i="2"/>
  <c r="C185" i="2"/>
  <c r="C174" i="2"/>
  <c r="C170" i="2"/>
  <c r="C159" i="2"/>
  <c r="C155" i="2"/>
  <c r="C145" i="2"/>
  <c r="C141" i="2"/>
  <c r="C131" i="2"/>
  <c r="C127" i="2"/>
  <c r="C116" i="2"/>
  <c r="C112" i="2"/>
  <c r="C102" i="2"/>
  <c r="C98" i="2"/>
  <c r="C88" i="2"/>
  <c r="C84" i="2"/>
  <c r="C73" i="2"/>
  <c r="C69" i="2"/>
  <c r="C59" i="2"/>
  <c r="C55" i="2"/>
  <c r="C45" i="2"/>
  <c r="C41" i="2"/>
  <c r="C33" i="2"/>
  <c r="C26" i="2"/>
  <c r="C20" i="2"/>
  <c r="C1537" i="15"/>
  <c r="C1531" i="15"/>
  <c r="C1402" i="15"/>
  <c r="C1396" i="15"/>
  <c r="C1267" i="15"/>
  <c r="C1261" i="15"/>
  <c r="C1132" i="15"/>
  <c r="C1126" i="15"/>
  <c r="C997" i="15"/>
  <c r="C991" i="15"/>
  <c r="C892" i="15"/>
  <c r="C804" i="15"/>
  <c r="C716" i="15"/>
  <c r="C628" i="15"/>
  <c r="C540" i="15"/>
  <c r="C452" i="15"/>
  <c r="C364" i="15"/>
  <c r="C276" i="15"/>
  <c r="C188" i="15"/>
  <c r="C100" i="15"/>
  <c r="C12" i="15"/>
  <c r="C2554" i="13"/>
  <c r="C2548" i="13"/>
  <c r="C2418" i="13"/>
  <c r="C2412" i="13"/>
  <c r="C2282" i="13"/>
  <c r="C2276" i="13"/>
  <c r="C2146" i="13"/>
  <c r="C2140" i="13"/>
  <c r="C2010" i="13"/>
  <c r="C2004" i="13"/>
  <c r="C1874" i="13"/>
  <c r="C1868" i="13"/>
  <c r="C1738" i="13"/>
  <c r="C1732" i="13"/>
  <c r="C1602" i="13"/>
  <c r="C1596" i="13"/>
  <c r="C1466" i="13"/>
  <c r="C1460" i="13"/>
  <c r="C1330" i="13"/>
  <c r="C1324" i="13"/>
  <c r="C1194" i="13"/>
  <c r="C1188" i="13"/>
  <c r="C1058" i="13"/>
  <c r="C1052" i="13"/>
  <c r="C922" i="13"/>
  <c r="C916" i="13"/>
  <c r="C786" i="13"/>
  <c r="C780" i="13"/>
  <c r="C650" i="13"/>
  <c r="C644" i="13"/>
  <c r="C514" i="13"/>
  <c r="C508" i="13"/>
  <c r="C378" i="13"/>
  <c r="C372" i="13"/>
  <c r="C242" i="13"/>
  <c r="C236" i="13"/>
  <c r="C106" i="13"/>
  <c r="C100" i="13"/>
  <c r="C13" i="13"/>
  <c r="C52" i="12"/>
  <c r="C46" i="12"/>
  <c r="C40" i="12"/>
  <c r="C34" i="12"/>
  <c r="C28" i="12"/>
  <c r="C22" i="12"/>
  <c r="C34" i="11"/>
  <c r="C28" i="11"/>
  <c r="C22" i="11"/>
  <c r="C28" i="10"/>
  <c r="C22" i="10"/>
  <c r="C22" i="9"/>
  <c r="C58" i="8"/>
  <c r="C52" i="8"/>
  <c r="C46" i="8"/>
  <c r="C40" i="8"/>
  <c r="C34" i="8"/>
  <c r="C28" i="8"/>
  <c r="C22" i="8"/>
  <c r="C28" i="6"/>
  <c r="C22" i="6"/>
  <c r="C28" i="7"/>
  <c r="C22" i="7"/>
  <c r="C46" i="5"/>
  <c r="C40" i="5"/>
  <c r="C34" i="5"/>
  <c r="C28" i="5"/>
  <c r="C22" i="5"/>
  <c r="C46" i="4"/>
  <c r="C40" i="4"/>
  <c r="C34" i="4"/>
  <c r="C28" i="4"/>
  <c r="C22" i="4"/>
  <c r="C35" i="2"/>
  <c r="C28" i="2"/>
  <c r="C22" i="2"/>
  <c r="C1533" i="15"/>
  <c r="C1527" i="15"/>
  <c r="C1398" i="15"/>
  <c r="C1392" i="15"/>
  <c r="C1263" i="15"/>
  <c r="C1257" i="15"/>
  <c r="C1128" i="15"/>
  <c r="C1122" i="15"/>
  <c r="C993" i="15"/>
  <c r="C987" i="15"/>
  <c r="C888" i="15"/>
  <c r="C800" i="15"/>
  <c r="C712" i="15"/>
  <c r="C624" i="15"/>
  <c r="C536" i="15"/>
  <c r="C448" i="15"/>
  <c r="C360" i="15"/>
  <c r="C272" i="15"/>
  <c r="C184" i="15"/>
  <c r="C96" i="15"/>
  <c r="C8" i="15"/>
  <c r="C2550" i="13"/>
  <c r="C2544" i="13"/>
  <c r="C2414" i="13"/>
  <c r="C2408" i="13"/>
  <c r="C2278" i="13"/>
  <c r="C2272" i="13"/>
  <c r="C2142" i="13"/>
  <c r="C2136" i="13"/>
  <c r="C2006" i="13"/>
  <c r="C2000" i="13"/>
  <c r="C1870" i="13"/>
  <c r="C1864" i="13"/>
  <c r="C1734" i="13"/>
  <c r="C1728" i="13"/>
  <c r="C1598" i="13"/>
  <c r="C1592" i="13"/>
  <c r="C1462" i="13"/>
  <c r="C1456" i="13"/>
  <c r="C1326" i="13"/>
  <c r="C1320" i="13"/>
  <c r="C1190" i="13"/>
  <c r="C1184" i="13"/>
  <c r="C1054" i="13"/>
  <c r="C1048" i="13"/>
  <c r="C918" i="13"/>
  <c r="C912" i="13"/>
  <c r="C782" i="13"/>
  <c r="C776" i="13"/>
  <c r="C646" i="13"/>
  <c r="C640" i="13"/>
  <c r="C510" i="13"/>
  <c r="C504" i="13"/>
  <c r="C374" i="13"/>
  <c r="C368" i="13"/>
  <c r="C238" i="13"/>
  <c r="C232" i="13"/>
  <c r="C102" i="13"/>
  <c r="C96" i="13"/>
  <c r="C9" i="13"/>
  <c r="C48" i="12"/>
  <c r="C42" i="12"/>
  <c r="C36" i="12"/>
  <c r="C30" i="12"/>
  <c r="C24" i="12"/>
  <c r="C18" i="12"/>
  <c r="C30" i="11"/>
  <c r="C24" i="11"/>
  <c r="C18" i="11"/>
  <c r="C24" i="10"/>
  <c r="C18" i="10"/>
  <c r="C18" i="9"/>
  <c r="C54" i="8"/>
  <c r="C48" i="8"/>
  <c r="C42" i="8"/>
  <c r="C36" i="8"/>
  <c r="C30" i="8"/>
  <c r="C24" i="8"/>
  <c r="C18" i="8"/>
  <c r="C24" i="6"/>
  <c r="C18" i="6"/>
  <c r="C24" i="7"/>
  <c r="C18" i="7"/>
  <c r="C42" i="5"/>
  <c r="C36" i="5"/>
  <c r="C30" i="5"/>
  <c r="C24" i="5"/>
  <c r="C18" i="5"/>
  <c r="C42" i="4"/>
  <c r="C36" i="4"/>
  <c r="C30" i="4"/>
  <c r="C24" i="4"/>
  <c r="C18" i="4"/>
  <c r="C31" i="2"/>
  <c r="C24" i="2"/>
  <c r="C18" i="2"/>
  <c r="B198" i="11" l="1"/>
  <c r="C198" i="11" s="1"/>
  <c r="B150" i="10"/>
  <c r="B102" i="9"/>
  <c r="B395" i="8"/>
  <c r="B154" i="7"/>
  <c r="B298" i="5"/>
  <c r="B298" i="4"/>
  <c r="C2541" i="13"/>
  <c r="C2405" i="13"/>
  <c r="C2269" i="13"/>
  <c r="C2133" i="13"/>
  <c r="C1997" i="13"/>
  <c r="C1861" i="13"/>
  <c r="C1725" i="13"/>
  <c r="C1589" i="13"/>
  <c r="C1453" i="13"/>
  <c r="C1317" i="13"/>
  <c r="C1181" i="13"/>
  <c r="C1045" i="13"/>
  <c r="C909" i="13"/>
  <c r="C773" i="13"/>
  <c r="C637" i="13"/>
  <c r="C501" i="13"/>
  <c r="C365" i="13"/>
  <c r="C229" i="13"/>
  <c r="C93" i="13"/>
  <c r="C6" i="13"/>
  <c r="C15" i="12"/>
  <c r="C15" i="11"/>
  <c r="C15" i="10"/>
  <c r="C15" i="9"/>
  <c r="C15" i="6"/>
  <c r="C15" i="7"/>
  <c r="C15" i="5"/>
  <c r="C15" i="4"/>
  <c r="C15" i="2"/>
  <c r="C2" i="13" l="1"/>
  <c r="C4" i="13"/>
  <c r="C8" i="13"/>
  <c r="B12" i="13"/>
  <c r="C15" i="13"/>
  <c r="B19" i="13"/>
  <c r="B44" i="13"/>
  <c r="B58" i="13"/>
  <c r="B72" i="13"/>
  <c r="C86" i="13"/>
  <c r="C89" i="13"/>
  <c r="C91" i="13"/>
  <c r="C95" i="13"/>
  <c r="C101" i="13"/>
  <c r="C108" i="13"/>
  <c r="B112" i="13"/>
  <c r="B137" i="13"/>
  <c r="C151" i="13"/>
  <c r="B155" i="13"/>
  <c r="B166" i="13"/>
  <c r="B180" i="13"/>
  <c r="B194" i="13"/>
  <c r="B208" i="13"/>
  <c r="C222" i="13"/>
  <c r="C225" i="13"/>
  <c r="C227" i="13"/>
  <c r="C231" i="13"/>
  <c r="C237" i="13"/>
  <c r="C287" i="13" s="1"/>
  <c r="C244" i="13"/>
  <c r="B248" i="13"/>
  <c r="B273" i="13"/>
  <c r="B291" i="13"/>
  <c r="B302" i="13"/>
  <c r="B316" i="13"/>
  <c r="B330" i="13"/>
  <c r="B344" i="13"/>
  <c r="C358" i="13"/>
  <c r="C361" i="13"/>
  <c r="C363" i="13"/>
  <c r="C367" i="13"/>
  <c r="C380" i="13" s="1"/>
  <c r="C373" i="13"/>
  <c r="C423" i="13" s="1"/>
  <c r="B384" i="13"/>
  <c r="B409" i="13"/>
  <c r="B427" i="13"/>
  <c r="B438" i="13"/>
  <c r="B452" i="13"/>
  <c r="B466" i="13"/>
  <c r="B480" i="13"/>
  <c r="C494" i="13"/>
  <c r="C497" i="13"/>
  <c r="C499" i="13"/>
  <c r="C503" i="13"/>
  <c r="C509" i="13"/>
  <c r="C516" i="13"/>
  <c r="B520" i="13"/>
  <c r="B545" i="13"/>
  <c r="C559" i="13"/>
  <c r="B563" i="13"/>
  <c r="B574" i="13"/>
  <c r="B588" i="13"/>
  <c r="B602" i="13"/>
  <c r="B616" i="13"/>
  <c r="C630" i="13"/>
  <c r="C633" i="13"/>
  <c r="C635" i="13"/>
  <c r="C639" i="13"/>
  <c r="C645" i="13"/>
  <c r="C652" i="13"/>
  <c r="B656" i="13"/>
  <c r="B681" i="13"/>
  <c r="C695" i="13"/>
  <c r="B699" i="13"/>
  <c r="B710" i="13"/>
  <c r="B724" i="13"/>
  <c r="B738" i="13"/>
  <c r="B752" i="13"/>
  <c r="C766" i="13"/>
  <c r="C769" i="13"/>
  <c r="C771" i="13"/>
  <c r="C775" i="13"/>
  <c r="C781" i="13"/>
  <c r="C831" i="13" s="1"/>
  <c r="C788" i="13"/>
  <c r="B792" i="13"/>
  <c r="B817" i="13"/>
  <c r="B835" i="13"/>
  <c r="B846" i="13"/>
  <c r="B860" i="13"/>
  <c r="B874" i="13"/>
  <c r="B888" i="13"/>
  <c r="C902" i="13"/>
  <c r="C905" i="13"/>
  <c r="C907" i="13"/>
  <c r="C911" i="13"/>
  <c r="C924" i="13" s="1"/>
  <c r="C917" i="13"/>
  <c r="C967" i="13" s="1"/>
  <c r="B928" i="13"/>
  <c r="B953" i="13"/>
  <c r="B971" i="13"/>
  <c r="B982" i="13"/>
  <c r="B996" i="13"/>
  <c r="B1010" i="13"/>
  <c r="B1024" i="13"/>
  <c r="C1038" i="13"/>
  <c r="C1041" i="13"/>
  <c r="C1043" i="13"/>
  <c r="C1047" i="13"/>
  <c r="C1053" i="13"/>
  <c r="C1060" i="13"/>
  <c r="B1064" i="13"/>
  <c r="B1089" i="13"/>
  <c r="C1103" i="13"/>
  <c r="B1107" i="13"/>
  <c r="B1118" i="13"/>
  <c r="B1132" i="13"/>
  <c r="B1146" i="13"/>
  <c r="B1160" i="13"/>
  <c r="C1174" i="13"/>
  <c r="C1177" i="13"/>
  <c r="C1179" i="13"/>
  <c r="C1183" i="13"/>
  <c r="C1189" i="13"/>
  <c r="C1196" i="13"/>
  <c r="B1200" i="13"/>
  <c r="B1225" i="13"/>
  <c r="C1239" i="13"/>
  <c r="B1243" i="13"/>
  <c r="B1254" i="13"/>
  <c r="B1268" i="13"/>
  <c r="B1282" i="13"/>
  <c r="B1296" i="13"/>
  <c r="C1310" i="13"/>
  <c r="C1313" i="13"/>
  <c r="C1315" i="13"/>
  <c r="C1319" i="13"/>
  <c r="C1332" i="13" s="1"/>
  <c r="C1325" i="13"/>
  <c r="C1375" i="13" s="1"/>
  <c r="B1336" i="13"/>
  <c r="B1361" i="13"/>
  <c r="B1379" i="13"/>
  <c r="B1390" i="13"/>
  <c r="B1404" i="13"/>
  <c r="B1418" i="13"/>
  <c r="B1432" i="13"/>
  <c r="C1446" i="13"/>
  <c r="C1449" i="13"/>
  <c r="C1451" i="13"/>
  <c r="C1455" i="13"/>
  <c r="C1468" i="13" s="1"/>
  <c r="C1461" i="13"/>
  <c r="C1511" i="13" s="1"/>
  <c r="B1472" i="13"/>
  <c r="B1497" i="13"/>
  <c r="B1515" i="13"/>
  <c r="B1526" i="13"/>
  <c r="B1540" i="13"/>
  <c r="B1554" i="13"/>
  <c r="B1568" i="13"/>
  <c r="C1582" i="13"/>
  <c r="C1585" i="13"/>
  <c r="C1587" i="13"/>
  <c r="C1591" i="13"/>
  <c r="C1597" i="13"/>
  <c r="C1604" i="13"/>
  <c r="B1608" i="13"/>
  <c r="B1633" i="13"/>
  <c r="C1647" i="13"/>
  <c r="B1651" i="13"/>
  <c r="B1662" i="13"/>
  <c r="B1676" i="13"/>
  <c r="B1690" i="13"/>
  <c r="B1704" i="13"/>
  <c r="C1718" i="13"/>
  <c r="C1721" i="13"/>
  <c r="C1723" i="13"/>
  <c r="C1727" i="13"/>
  <c r="C1733" i="13"/>
  <c r="C1740" i="13"/>
  <c r="B1744" i="13"/>
  <c r="B1769" i="13"/>
  <c r="C1783" i="13"/>
  <c r="B1787" i="13"/>
  <c r="B1798" i="13"/>
  <c r="B1812" i="13"/>
  <c r="B1826" i="13"/>
  <c r="B1840" i="13"/>
  <c r="C1854" i="13"/>
  <c r="C1857" i="13"/>
  <c r="C1859" i="13"/>
  <c r="C1863" i="13"/>
  <c r="C1876" i="13" s="1"/>
  <c r="C1869" i="13"/>
  <c r="C1919" i="13" s="1"/>
  <c r="B1880" i="13"/>
  <c r="B1905" i="13"/>
  <c r="B1923" i="13"/>
  <c r="B1934" i="13"/>
  <c r="B1948" i="13"/>
  <c r="B1962" i="13"/>
  <c r="B1976" i="13"/>
  <c r="C1990" i="13"/>
  <c r="C1993" i="13"/>
  <c r="C1995" i="13"/>
  <c r="C1999" i="13"/>
  <c r="C2012" i="13" s="1"/>
  <c r="C2005" i="13"/>
  <c r="C2055" i="13" s="1"/>
  <c r="B2016" i="13"/>
  <c r="B2041" i="13"/>
  <c r="B2059" i="13"/>
  <c r="B2070" i="13"/>
  <c r="B2084" i="13"/>
  <c r="B2098" i="13"/>
  <c r="B2112" i="13"/>
  <c r="C2126" i="13"/>
  <c r="C2129" i="13"/>
  <c r="C2131" i="13"/>
  <c r="C2135" i="13"/>
  <c r="C2141" i="13"/>
  <c r="C2148" i="13"/>
  <c r="B2152" i="13"/>
  <c r="B2177" i="13"/>
  <c r="C2191" i="13"/>
  <c r="B2195" i="13"/>
  <c r="B2206" i="13"/>
  <c r="B2220" i="13"/>
  <c r="B2234" i="13"/>
  <c r="B2248" i="13"/>
  <c r="C2262" i="13"/>
  <c r="C2265" i="13"/>
  <c r="C2267" i="13"/>
  <c r="C2271" i="13"/>
  <c r="C2277" i="13"/>
  <c r="C2284" i="13"/>
  <c r="B2288" i="13"/>
  <c r="B2313" i="13"/>
  <c r="C2327" i="13"/>
  <c r="B2331" i="13"/>
  <c r="B2342" i="13"/>
  <c r="B2356" i="13"/>
  <c r="B2370" i="13"/>
  <c r="B2384" i="13"/>
  <c r="C2398" i="13"/>
  <c r="C2401" i="13"/>
  <c r="C2403" i="13"/>
  <c r="C2407" i="13"/>
  <c r="C2413" i="13"/>
  <c r="C2463" i="13" s="1"/>
  <c r="C2420" i="13"/>
  <c r="B2424" i="13"/>
  <c r="B2449" i="13"/>
  <c r="B2467" i="13"/>
  <c r="B2478" i="13"/>
  <c r="B2492" i="13"/>
  <c r="B2506" i="13"/>
  <c r="B2520" i="13"/>
  <c r="C2534" i="13"/>
  <c r="C2537" i="13"/>
  <c r="C2539" i="13"/>
  <c r="C2543" i="13"/>
  <c r="C2549" i="13"/>
  <c r="C2599" i="13" s="1"/>
  <c r="C2556" i="13"/>
  <c r="B2560" i="13"/>
  <c r="B2585" i="13"/>
  <c r="B2603" i="13"/>
  <c r="B2614" i="13"/>
  <c r="B2628" i="13"/>
  <c r="B2642" i="13"/>
  <c r="B2656" i="13"/>
  <c r="C2670" i="13"/>
  <c r="C346" i="4"/>
  <c r="C334" i="4"/>
  <c r="C330" i="4"/>
  <c r="C342" i="4"/>
  <c r="C1653" i="15"/>
  <c r="B1639" i="15"/>
  <c r="B1625" i="15"/>
  <c r="B1611" i="15"/>
  <c r="B1597" i="15"/>
  <c r="B1586" i="15"/>
  <c r="B1568" i="15"/>
  <c r="B1543" i="15"/>
  <c r="C1532" i="15"/>
  <c r="C1582" i="15" s="1"/>
  <c r="C1526" i="15"/>
  <c r="C1539" i="15" s="1"/>
  <c r="C1524" i="15"/>
  <c r="C1522" i="15"/>
  <c r="C1520" i="15"/>
  <c r="C1518" i="15"/>
  <c r="B1504" i="15"/>
  <c r="B1490" i="15"/>
  <c r="B1476" i="15"/>
  <c r="B1462" i="15"/>
  <c r="B1451" i="15"/>
  <c r="C1447" i="15"/>
  <c r="B1433" i="15"/>
  <c r="B1408" i="15"/>
  <c r="C1397" i="15"/>
  <c r="C1391" i="15"/>
  <c r="C1404" i="15" s="1"/>
  <c r="C1389" i="15"/>
  <c r="C1387" i="15"/>
  <c r="C1385" i="15"/>
  <c r="C1383" i="15"/>
  <c r="B1369" i="15"/>
  <c r="B1355" i="15"/>
  <c r="B1341" i="15"/>
  <c r="B1327" i="15"/>
  <c r="B1316" i="15"/>
  <c r="C1312" i="15"/>
  <c r="B1298" i="15"/>
  <c r="B1273" i="15"/>
  <c r="C1262" i="15"/>
  <c r="C1256" i="15"/>
  <c r="C1269" i="15" s="1"/>
  <c r="C1254" i="15"/>
  <c r="C1252" i="15"/>
  <c r="C1250" i="15"/>
  <c r="C1248" i="15"/>
  <c r="B1234" i="15"/>
  <c r="B1220" i="15"/>
  <c r="B1206" i="15"/>
  <c r="B1192" i="15"/>
  <c r="B1181" i="15"/>
  <c r="B1163" i="15"/>
  <c r="B1138" i="15"/>
  <c r="B1131" i="15"/>
  <c r="C1127" i="15"/>
  <c r="C1177" i="15" s="1"/>
  <c r="C1121" i="15"/>
  <c r="C1134" i="15" s="1"/>
  <c r="C1119" i="15"/>
  <c r="C1117" i="15"/>
  <c r="C1115" i="15"/>
  <c r="C1113" i="15"/>
  <c r="B1099" i="15"/>
  <c r="B1085" i="15"/>
  <c r="B1071" i="15"/>
  <c r="B1057" i="15"/>
  <c r="B1046" i="15"/>
  <c r="B1028" i="15"/>
  <c r="B1003" i="15"/>
  <c r="B995" i="15"/>
  <c r="C992" i="15"/>
  <c r="C1042" i="15" s="1"/>
  <c r="C986" i="15"/>
  <c r="C999" i="15" s="1"/>
  <c r="C984" i="15"/>
  <c r="C982" i="15"/>
  <c r="C980" i="15"/>
  <c r="C965" i="15"/>
  <c r="B951" i="15"/>
  <c r="B937" i="15"/>
  <c r="B923" i="15"/>
  <c r="B909" i="15"/>
  <c r="B898" i="15"/>
  <c r="C887" i="15"/>
  <c r="C894" i="15" s="1"/>
  <c r="C885" i="15"/>
  <c r="C883" i="15"/>
  <c r="C881" i="15"/>
  <c r="C877" i="15"/>
  <c r="B863" i="15"/>
  <c r="B849" i="15"/>
  <c r="B835" i="15"/>
  <c r="B821" i="15"/>
  <c r="B810" i="15"/>
  <c r="C799" i="15"/>
  <c r="C806" i="15" s="1"/>
  <c r="C797" i="15"/>
  <c r="C795" i="15"/>
  <c r="C793" i="15"/>
  <c r="C789" i="15"/>
  <c r="B775" i="15"/>
  <c r="B761" i="15"/>
  <c r="B747" i="15"/>
  <c r="B733" i="15"/>
  <c r="B722" i="15"/>
  <c r="C711" i="15"/>
  <c r="C718" i="15" s="1"/>
  <c r="C709" i="15"/>
  <c r="C707" i="15"/>
  <c r="C705" i="15"/>
  <c r="C701" i="15"/>
  <c r="B687" i="15"/>
  <c r="B673" i="15"/>
  <c r="B659" i="15"/>
  <c r="B645" i="15"/>
  <c r="B634" i="15"/>
  <c r="C623" i="15"/>
  <c r="C630" i="15" s="1"/>
  <c r="C621" i="15"/>
  <c r="C619" i="15"/>
  <c r="C617" i="15"/>
  <c r="C613" i="15"/>
  <c r="B599" i="15"/>
  <c r="B585" i="15"/>
  <c r="B571" i="15"/>
  <c r="B557" i="15"/>
  <c r="B546" i="15"/>
  <c r="C535" i="15"/>
  <c r="C542" i="15" s="1"/>
  <c r="C533" i="15"/>
  <c r="C531" i="15"/>
  <c r="C529" i="15"/>
  <c r="C525" i="15"/>
  <c r="B511" i="15"/>
  <c r="B497" i="15"/>
  <c r="B483" i="15"/>
  <c r="B469" i="15"/>
  <c r="B458" i="15"/>
  <c r="C447" i="15"/>
  <c r="C454" i="15" s="1"/>
  <c r="C445" i="15"/>
  <c r="C443" i="15"/>
  <c r="C441" i="15"/>
  <c r="C437" i="15"/>
  <c r="B423" i="15"/>
  <c r="B409" i="15"/>
  <c r="B395" i="15"/>
  <c r="B381" i="15"/>
  <c r="B370" i="15"/>
  <c r="B362" i="15"/>
  <c r="C359" i="15"/>
  <c r="C366" i="15" s="1"/>
  <c r="C357" i="15"/>
  <c r="C355" i="15"/>
  <c r="C353" i="15"/>
  <c r="C349" i="15"/>
  <c r="B335" i="15"/>
  <c r="B321" i="15"/>
  <c r="B307" i="15"/>
  <c r="B293" i="15"/>
  <c r="B282" i="15"/>
  <c r="C271" i="15"/>
  <c r="C278" i="15" s="1"/>
  <c r="C269" i="15"/>
  <c r="C267" i="15"/>
  <c r="C265" i="15"/>
  <c r="C261" i="15"/>
  <c r="B247" i="15"/>
  <c r="B233" i="15"/>
  <c r="B219" i="15"/>
  <c r="B205" i="15"/>
  <c r="B194" i="15"/>
  <c r="C183" i="15"/>
  <c r="C190" i="15" s="1"/>
  <c r="C181" i="15"/>
  <c r="C179" i="15"/>
  <c r="C177" i="15"/>
  <c r="C173" i="15"/>
  <c r="B159" i="15"/>
  <c r="B145" i="15"/>
  <c r="B131" i="15"/>
  <c r="B117" i="15"/>
  <c r="B106" i="15"/>
  <c r="C95" i="15"/>
  <c r="C102" i="15" s="1"/>
  <c r="C93" i="15"/>
  <c r="C91" i="15"/>
  <c r="C89" i="15"/>
  <c r="C85" i="15"/>
  <c r="B71" i="15"/>
  <c r="B57" i="15"/>
  <c r="B43" i="15"/>
  <c r="B29" i="15"/>
  <c r="B18" i="15"/>
  <c r="C14" i="15"/>
  <c r="B11" i="15"/>
  <c r="C7" i="15"/>
  <c r="C5" i="15"/>
  <c r="C3" i="15"/>
  <c r="C1" i="15"/>
  <c r="C13" i="12"/>
  <c r="B83" i="12" l="1"/>
  <c r="C87" i="12" s="1"/>
  <c r="B346" i="12"/>
  <c r="C6" i="12"/>
  <c r="C6" i="11"/>
  <c r="C6" i="10"/>
  <c r="C6" i="9"/>
  <c r="C6" i="8"/>
  <c r="B147" i="6"/>
  <c r="C151" i="6" s="1"/>
  <c r="B123" i="6"/>
  <c r="C121" i="6" s="1"/>
  <c r="B102" i="6"/>
  <c r="C106" i="6" s="1"/>
  <c r="B88" i="6"/>
  <c r="C92" i="6" s="1"/>
  <c r="B77" i="6"/>
  <c r="C78" i="6" s="1"/>
  <c r="B59" i="6"/>
  <c r="C63" i="6" s="1"/>
  <c r="B45" i="6"/>
  <c r="C49" i="6" s="1"/>
  <c r="B34" i="6"/>
  <c r="C35" i="6" s="1"/>
  <c r="C6" i="7"/>
  <c r="C6" i="5"/>
  <c r="C6" i="4"/>
  <c r="C6" i="2"/>
  <c r="C6" i="6"/>
  <c r="B169" i="6"/>
  <c r="C13" i="2"/>
  <c r="C13" i="4"/>
  <c r="C13" i="5"/>
  <c r="C13" i="7"/>
  <c r="C13" i="6"/>
  <c r="C13" i="8"/>
  <c r="C13" i="9"/>
  <c r="C13" i="10"/>
  <c r="C13" i="11"/>
  <c r="B137" i="11"/>
  <c r="C141" i="11" s="1"/>
  <c r="B126" i="11"/>
  <c r="C127" i="11" s="1"/>
  <c r="C155" i="11"/>
  <c r="C29" i="11"/>
  <c r="C122" i="11" s="1"/>
  <c r="C346" i="12"/>
  <c r="B69" i="12"/>
  <c r="C73" i="12" s="1"/>
  <c r="B58" i="12"/>
  <c r="C59" i="12" s="1"/>
  <c r="B65" i="11"/>
  <c r="C69" i="11" s="1"/>
  <c r="B40" i="11"/>
  <c r="C41" i="11" s="1"/>
  <c r="B155" i="12"/>
  <c r="C159" i="12" s="1"/>
  <c r="B181" i="11"/>
  <c r="C185" i="11" s="1"/>
  <c r="B166" i="11"/>
  <c r="C170" i="11" s="1"/>
  <c r="B108" i="11"/>
  <c r="C112" i="11" s="1"/>
  <c r="B94" i="11"/>
  <c r="C98" i="11" s="1"/>
  <c r="B83" i="11"/>
  <c r="C84" i="11" s="1"/>
  <c r="C23" i="11"/>
  <c r="C79" i="11" s="1"/>
  <c r="C17" i="11"/>
  <c r="C11" i="11"/>
  <c r="C9" i="11"/>
  <c r="C4" i="11"/>
  <c r="C2" i="11"/>
  <c r="B38" i="12"/>
  <c r="C38" i="12" s="1"/>
  <c r="B32" i="12"/>
  <c r="C32" i="12" s="1"/>
  <c r="B101" i="12"/>
  <c r="C102" i="12" s="1"/>
  <c r="B26" i="12"/>
  <c r="C26" i="12" s="1"/>
  <c r="C385" i="12"/>
  <c r="C382" i="12"/>
  <c r="C378" i="12"/>
  <c r="C370" i="12"/>
  <c r="C366" i="12"/>
  <c r="C358" i="12"/>
  <c r="C344" i="12"/>
  <c r="B328" i="12"/>
  <c r="C332" i="12" s="1"/>
  <c r="B313" i="12"/>
  <c r="C317" i="12" s="1"/>
  <c r="B298" i="12"/>
  <c r="C302" i="12" s="1"/>
  <c r="B284" i="12"/>
  <c r="C288" i="12" s="1"/>
  <c r="B273" i="12"/>
  <c r="C274" i="12" s="1"/>
  <c r="B255" i="12"/>
  <c r="C259" i="12" s="1"/>
  <c r="B241" i="12"/>
  <c r="C245" i="12" s="1"/>
  <c r="B230" i="12"/>
  <c r="C231" i="12" s="1"/>
  <c r="B212" i="12"/>
  <c r="C216" i="12" s="1"/>
  <c r="B198" i="12"/>
  <c r="C202" i="12" s="1"/>
  <c r="B187" i="12"/>
  <c r="C188" i="12" s="1"/>
  <c r="B169" i="12"/>
  <c r="C173" i="12" s="1"/>
  <c r="B144" i="12"/>
  <c r="C145" i="12" s="1"/>
  <c r="B126" i="12"/>
  <c r="C130" i="12" s="1"/>
  <c r="B112" i="12"/>
  <c r="C116" i="12" s="1"/>
  <c r="B50" i="12"/>
  <c r="C50" i="12" s="1"/>
  <c r="C47" i="12"/>
  <c r="C269" i="12" s="1"/>
  <c r="C41" i="12"/>
  <c r="C226" i="12" s="1"/>
  <c r="C35" i="12"/>
  <c r="C183" i="12" s="1"/>
  <c r="C29" i="12"/>
  <c r="C140" i="12" s="1"/>
  <c r="C23" i="12"/>
  <c r="C97" i="12" s="1"/>
  <c r="C17" i="12"/>
  <c r="C54" i="12" s="1"/>
  <c r="C9" i="12"/>
  <c r="C4" i="12"/>
  <c r="C2" i="12"/>
  <c r="C150" i="10"/>
  <c r="C198" i="10"/>
  <c r="C194" i="10"/>
  <c r="C186" i="10"/>
  <c r="C182" i="10"/>
  <c r="B59" i="10"/>
  <c r="C63" i="10" s="1"/>
  <c r="B34" i="10"/>
  <c r="C35" i="10" s="1"/>
  <c r="B77" i="10"/>
  <c r="C78" i="10" s="1"/>
  <c r="C202" i="10"/>
  <c r="C174" i="10"/>
  <c r="C170" i="10"/>
  <c r="C162" i="10"/>
  <c r="C158" i="10"/>
  <c r="C148" i="10"/>
  <c r="B132" i="10"/>
  <c r="C136" i="10" s="1"/>
  <c r="B117" i="10"/>
  <c r="C121" i="10" s="1"/>
  <c r="B102" i="10"/>
  <c r="C106" i="10" s="1"/>
  <c r="B88" i="10"/>
  <c r="C92" i="10" s="1"/>
  <c r="C23" i="10"/>
  <c r="C73" i="10" s="1"/>
  <c r="C17" i="10"/>
  <c r="C30" i="10" s="1"/>
  <c r="C11" i="10"/>
  <c r="C9" i="10"/>
  <c r="C4" i="10"/>
  <c r="C2" i="10"/>
  <c r="B377" i="8"/>
  <c r="C381" i="8" s="1"/>
  <c r="B347" i="8"/>
  <c r="C351" i="8" s="1"/>
  <c r="B304" i="8"/>
  <c r="C308" i="8" s="1"/>
  <c r="B261" i="8"/>
  <c r="C265" i="8" s="1"/>
  <c r="B218" i="8"/>
  <c r="C222" i="8" s="1"/>
  <c r="B175" i="8"/>
  <c r="C179" i="8" s="1"/>
  <c r="B132" i="8"/>
  <c r="C136" i="8" s="1"/>
  <c r="B102" i="7"/>
  <c r="B59" i="7"/>
  <c r="B250" i="5"/>
  <c r="B206" i="5"/>
  <c r="B163" i="5"/>
  <c r="B120" i="5"/>
  <c r="B77" i="5"/>
  <c r="B280" i="4"/>
  <c r="C284" i="4" s="1"/>
  <c r="B250" i="4"/>
  <c r="C254" i="4" s="1"/>
  <c r="B206" i="4"/>
  <c r="C210" i="4" s="1"/>
  <c r="B163" i="4"/>
  <c r="C167" i="4" s="1"/>
  <c r="B120" i="4"/>
  <c r="C124" i="4" s="1"/>
  <c r="B77" i="4"/>
  <c r="C81" i="4" s="1"/>
  <c r="B181" i="2"/>
  <c r="B151" i="2"/>
  <c r="B108" i="2"/>
  <c r="B65" i="2"/>
  <c r="B54" i="9"/>
  <c r="C58" i="9" s="1"/>
  <c r="C36" i="11" l="1"/>
  <c r="X14" i="9"/>
  <c r="W14" i="9"/>
  <c r="S14" i="9"/>
  <c r="V15" i="9" s="1"/>
  <c r="R14" i="9"/>
  <c r="U15" i="9" s="1"/>
  <c r="C130" i="9"/>
  <c r="C126" i="9"/>
  <c r="C122" i="9"/>
  <c r="C114" i="9"/>
  <c r="C110" i="9"/>
  <c r="C102" i="9"/>
  <c r="C100" i="9"/>
  <c r="B39" i="9"/>
  <c r="C43" i="9" s="1"/>
  <c r="B28" i="9"/>
  <c r="C29" i="9" s="1"/>
  <c r="C17" i="9"/>
  <c r="C24" i="9" s="1"/>
  <c r="C11" i="9"/>
  <c r="C9" i="9"/>
  <c r="C4" i="9"/>
  <c r="C2" i="9"/>
  <c r="B322" i="8"/>
  <c r="C323" i="8" s="1"/>
  <c r="B333" i="8"/>
  <c r="C337" i="8" s="1"/>
  <c r="B290" i="8"/>
  <c r="C294" i="8" s="1"/>
  <c r="B279" i="8"/>
  <c r="C280" i="8" s="1"/>
  <c r="B50" i="8"/>
  <c r="C50" i="8" s="1"/>
  <c r="B44" i="8"/>
  <c r="C44" i="8" s="1"/>
  <c r="B56" i="8"/>
  <c r="C56" i="8" s="1"/>
  <c r="C53" i="8"/>
  <c r="C318" i="8" s="1"/>
  <c r="C47" i="8"/>
  <c r="C275" i="8" s="1"/>
  <c r="C41" i="8"/>
  <c r="C232" i="8" s="1"/>
  <c r="C35" i="8"/>
  <c r="C189" i="8" s="1"/>
  <c r="C29" i="8"/>
  <c r="C146" i="8" s="1"/>
  <c r="C23" i="8"/>
  <c r="C103" i="8" s="1"/>
  <c r="C17" i="8"/>
  <c r="C60" i="8" s="1"/>
  <c r="C483" i="8"/>
  <c r="C480" i="8"/>
  <c r="C476" i="8"/>
  <c r="C468" i="8"/>
  <c r="C464" i="8"/>
  <c r="C456" i="8"/>
  <c r="C452" i="8"/>
  <c r="C444" i="8"/>
  <c r="C440" i="8"/>
  <c r="C432" i="8"/>
  <c r="C428" i="8"/>
  <c r="C419" i="8"/>
  <c r="C415" i="8"/>
  <c r="C407" i="8"/>
  <c r="C403" i="8"/>
  <c r="C395" i="8"/>
  <c r="C393" i="8"/>
  <c r="B362" i="8"/>
  <c r="C366" i="8" s="1"/>
  <c r="B247" i="8"/>
  <c r="C251" i="8" s="1"/>
  <c r="B236" i="8"/>
  <c r="C237" i="8" s="1"/>
  <c r="B204" i="8"/>
  <c r="C208" i="8" s="1"/>
  <c r="B193" i="8"/>
  <c r="C194" i="8" s="1"/>
  <c r="B161" i="8"/>
  <c r="C165" i="8" s="1"/>
  <c r="B150" i="8"/>
  <c r="C151" i="8" s="1"/>
  <c r="B118" i="8"/>
  <c r="C122" i="8" s="1"/>
  <c r="B107" i="8"/>
  <c r="C108" i="8" s="1"/>
  <c r="B39" i="8"/>
  <c r="C38" i="8" s="1"/>
  <c r="C11" i="8"/>
  <c r="C9" i="8"/>
  <c r="C4" i="8"/>
  <c r="C2" i="8"/>
  <c r="C178" i="7"/>
  <c r="C174" i="7"/>
  <c r="C170" i="7"/>
  <c r="C162" i="7"/>
  <c r="C158" i="7"/>
  <c r="C154" i="7"/>
  <c r="C152" i="7"/>
  <c r="B88" i="7"/>
  <c r="B77" i="7"/>
  <c r="B45" i="7"/>
  <c r="B34" i="7"/>
  <c r="B26" i="7"/>
  <c r="C23" i="7"/>
  <c r="C73" i="7" s="1"/>
  <c r="C17" i="7"/>
  <c r="C30" i="7" s="1"/>
  <c r="C11" i="7"/>
  <c r="C9" i="7"/>
  <c r="C4" i="7"/>
  <c r="C2" i="7"/>
  <c r="B265" i="4"/>
  <c r="C269" i="4" s="1"/>
  <c r="B132" i="6"/>
  <c r="C136" i="6" s="1"/>
  <c r="B121" i="6"/>
  <c r="B122" i="6"/>
  <c r="B118" i="6"/>
  <c r="B119" i="6"/>
  <c r="B120" i="6"/>
  <c r="B117" i="6"/>
  <c r="C117" i="6" l="1"/>
  <c r="B27" i="6"/>
  <c r="C26" i="6" s="1"/>
  <c r="C421" i="5"/>
  <c r="C417" i="5"/>
  <c r="C205" i="6" l="1"/>
  <c r="C202" i="6"/>
  <c r="C198" i="6"/>
  <c r="C189" i="6"/>
  <c r="C185" i="6"/>
  <c r="C177" i="6"/>
  <c r="C173" i="6"/>
  <c r="C169" i="6"/>
  <c r="C167" i="6"/>
  <c r="C23" i="6"/>
  <c r="C73" i="6" s="1"/>
  <c r="C17" i="6"/>
  <c r="C30" i="6" s="1"/>
  <c r="C11" i="6"/>
  <c r="C9" i="6"/>
  <c r="C4" i="6"/>
  <c r="C2" i="6"/>
  <c r="B166" i="2"/>
  <c r="C41" i="5"/>
  <c r="C221" i="5" s="1"/>
  <c r="C35" i="5"/>
  <c r="C177" i="5" s="1"/>
  <c r="C29" i="5"/>
  <c r="C134" i="5" s="1"/>
  <c r="C23" i="5"/>
  <c r="C91" i="5" s="1"/>
  <c r="C17" i="5"/>
  <c r="C48" i="5" s="1"/>
  <c r="B26" i="5"/>
  <c r="C425" i="5"/>
  <c r="C384" i="5"/>
  <c r="C380" i="5"/>
  <c r="C408" i="5"/>
  <c r="C404" i="5"/>
  <c r="C310" i="5"/>
  <c r="C306" i="5"/>
  <c r="C396" i="5"/>
  <c r="C392" i="5"/>
  <c r="C372" i="5"/>
  <c r="C368" i="5"/>
  <c r="C360" i="5"/>
  <c r="C356" i="5"/>
  <c r="C348" i="5"/>
  <c r="C344" i="5"/>
  <c r="C335" i="5"/>
  <c r="C331" i="5"/>
  <c r="C323" i="5"/>
  <c r="C319" i="5"/>
  <c r="C298" i="5"/>
  <c r="C296" i="5"/>
  <c r="B236" i="5"/>
  <c r="B225" i="5"/>
  <c r="B192" i="5"/>
  <c r="B181" i="5"/>
  <c r="B149" i="5"/>
  <c r="B138" i="5"/>
  <c r="B106" i="5"/>
  <c r="B95" i="5"/>
  <c r="B63" i="5"/>
  <c r="B52" i="5"/>
  <c r="B39" i="5"/>
  <c r="B33" i="5"/>
  <c r="C11" i="5"/>
  <c r="C9" i="5"/>
  <c r="C4" i="5"/>
  <c r="C2" i="5"/>
  <c r="C371" i="4"/>
  <c r="C367" i="4"/>
  <c r="C213" i="2"/>
  <c r="C374" i="4"/>
  <c r="C310" i="4"/>
  <c r="C306" i="4"/>
  <c r="C322" i="4"/>
  <c r="C318" i="4"/>
  <c r="C359" i="4"/>
  <c r="C355" i="4"/>
  <c r="C298" i="4"/>
  <c r="B236" i="4"/>
  <c r="C240" i="4" s="1"/>
  <c r="B225" i="4"/>
  <c r="C226" i="4" s="1"/>
  <c r="B192" i="4"/>
  <c r="C196" i="4" s="1"/>
  <c r="B181" i="4"/>
  <c r="C182" i="4" s="1"/>
  <c r="B106" i="4"/>
  <c r="C110" i="4" s="1"/>
  <c r="B95" i="4"/>
  <c r="C96" i="4" s="1"/>
  <c r="B63" i="4"/>
  <c r="C67" i="4" s="1"/>
  <c r="B52" i="4"/>
  <c r="C53" i="4" s="1"/>
  <c r="B149" i="4"/>
  <c r="C153" i="4" s="1"/>
  <c r="B138" i="4"/>
  <c r="C139" i="4" s="1"/>
  <c r="B39" i="4"/>
  <c r="C38" i="4" s="1"/>
  <c r="B33" i="4"/>
  <c r="C32" i="4" s="1"/>
  <c r="C296" i="4"/>
  <c r="C11" i="4"/>
  <c r="C9" i="4"/>
  <c r="C4" i="4"/>
  <c r="C2" i="4"/>
  <c r="C205" i="2"/>
  <c r="I11" i="1"/>
  <c r="J10" i="1" s="1"/>
  <c r="G11" i="1"/>
  <c r="H9" i="1" s="1"/>
  <c r="B137" i="2"/>
  <c r="B126" i="2"/>
  <c r="B94" i="2"/>
  <c r="B83" i="2"/>
  <c r="B34" i="2"/>
  <c r="B26" i="2"/>
  <c r="C2" i="2"/>
  <c r="C199" i="2"/>
  <c r="C211" i="2"/>
  <c r="C209" i="2"/>
  <c r="C203" i="2"/>
  <c r="C201" i="2"/>
  <c r="C197" i="2"/>
  <c r="C195" i="2"/>
  <c r="B167" i="2"/>
  <c r="B51" i="2"/>
  <c r="B40" i="2"/>
  <c r="C11" i="2"/>
  <c r="C9" i="2"/>
  <c r="C4" i="2"/>
  <c r="D2" i="1"/>
  <c r="J8" i="1" l="1"/>
  <c r="J9" i="1"/>
  <c r="H10" i="1"/>
  <c r="H8" i="1"/>
  <c r="D15" i="1"/>
  <c r="E15" i="1"/>
  <c r="D16" i="1"/>
  <c r="E16" i="1"/>
  <c r="D17" i="1"/>
  <c r="E17" i="1"/>
  <c r="D18" i="1"/>
  <c r="E18" i="1"/>
  <c r="D19" i="1"/>
  <c r="E19" i="1"/>
  <c r="D20" i="1"/>
  <c r="E20" i="1"/>
  <c r="D21" i="1"/>
  <c r="E21" i="1"/>
  <c r="D22" i="1"/>
  <c r="E22" i="1"/>
  <c r="D23" i="1"/>
  <c r="E23" i="1"/>
  <c r="D24" i="1"/>
  <c r="E24" i="1"/>
  <c r="D25" i="1"/>
  <c r="E25" i="1"/>
  <c r="C12" i="1"/>
  <c r="D4" i="1" l="1"/>
  <c r="E4" i="1"/>
  <c r="D5" i="1"/>
  <c r="E5" i="1"/>
  <c r="D6" i="1"/>
  <c r="E6" i="1" s="1"/>
  <c r="D7" i="1"/>
  <c r="E7" i="1" s="1"/>
  <c r="D8" i="1"/>
  <c r="E8" i="1" s="1"/>
  <c r="D9" i="1"/>
  <c r="E9" i="1"/>
  <c r="D10" i="1"/>
  <c r="E10" i="1"/>
  <c r="D11" i="1"/>
  <c r="E11" i="1" s="1"/>
  <c r="D12" i="1"/>
  <c r="E12" i="1" s="1"/>
  <c r="D13" i="1"/>
  <c r="E13" i="1" s="1"/>
  <c r="D14" i="1"/>
  <c r="E14" i="1" s="1"/>
  <c r="D3" i="1"/>
  <c r="E3" i="1" s="1"/>
  <c r="E2" i="1"/>
</calcChain>
</file>

<file path=xl/sharedStrings.xml><?xml version="1.0" encoding="utf-8"?>
<sst xmlns="http://schemas.openxmlformats.org/spreadsheetml/2006/main" count="6358" uniqueCount="865">
  <si>
    <t>Minor</t>
  </si>
  <si>
    <t>Het</t>
  </si>
  <si>
    <t>MM</t>
  </si>
  <si>
    <t>mm</t>
  </si>
  <si>
    <t>Gene</t>
  </si>
  <si>
    <t>Grik3 Ser310Ala</t>
  </si>
  <si>
    <t>COMT_G158A</t>
  </si>
  <si>
    <t>COMT_C62T</t>
  </si>
  <si>
    <t>SLC6A4_C463T</t>
  </si>
  <si>
    <t>SLC6A4_5-HTTLPR</t>
  </si>
  <si>
    <t>chrne_G1074A</t>
  </si>
  <si>
    <t>chrne_t10927c</t>
  </si>
  <si>
    <t>trpm8_G3264+630A</t>
  </si>
  <si>
    <t>trpm8_G3264+2567A</t>
  </si>
  <si>
    <t>trpm8_G750C</t>
  </si>
  <si>
    <t>trpm8_C-990T</t>
  </si>
  <si>
    <t>brain and nervous system.</t>
  </si>
  <si>
    <t xml:space="preserve"> </t>
  </si>
  <si>
    <t>Type</t>
  </si>
  <si>
    <t>Value</t>
  </si>
  <si>
    <t>Paragraph</t>
  </si>
  <si>
    <t>Area</t>
  </si>
  <si>
    <t>Intro</t>
  </si>
  <si>
    <t>Chromosome</t>
  </si>
  <si>
    <t>Item</t>
  </si>
  <si>
    <t>protein</t>
  </si>
  <si>
    <t>Tissue</t>
  </si>
  <si>
    <t>Interval</t>
  </si>
  <si>
    <t>Variant Number</t>
  </si>
  <si>
    <t>Gene Location</t>
  </si>
  <si>
    <t>Name</t>
  </si>
  <si>
    <t>Original</t>
  </si>
  <si>
    <t>Change</t>
  </si>
  <si>
    <t>GRIK3</t>
  </si>
  <si>
    <t>NC000001_1.11:g.1111_9999</t>
  </si>
  <si>
    <t>NC000001_1.11:g.2222T&gt;G</t>
  </si>
  <si>
    <t>T928G</t>
  </si>
  <si>
    <t>thymine (T)</t>
  </si>
  <si>
    <t>guanine (G)</t>
  </si>
  <si>
    <t>HGVS</t>
  </si>
  <si>
    <t>Variant</t>
  </si>
  <si>
    <t>NC000001_1.11:g.</t>
  </si>
  <si>
    <t>[2222T&gt;G]</t>
  </si>
  <si>
    <t>[2222=]</t>
  </si>
  <si>
    <t>[T928G](https://www.ncbi.nlm.nih.gov/gene?Db=gene&amp;Cmd=ShowDetailView&amp;TermToSearch=2899) [(Ser310Ala)](https://www.ncbi.nlm.nih.gov/pubmed/11986986) [polymorphism](https://www.ncbi.nlm.nih.gov/pubmed/25054019?dopt=Abstract)</t>
  </si>
  <si>
    <t>het meaning</t>
  </si>
  <si>
    <t>het effect</t>
  </si>
  <si>
    <t>percentage</t>
  </si>
  <si>
    <t>hom meaning</t>
  </si>
  <si>
    <t>hom effect</t>
  </si>
  <si>
    <t>wild meaning</t>
  </si>
  <si>
    <t>wild effect</t>
  </si>
  <si>
    <t>unknown</t>
  </si>
  <si>
    <t>unknwon</t>
  </si>
  <si>
    <t>Effect</t>
  </si>
  <si>
    <t># What should I do about this?</t>
  </si>
  <si>
    <t>Symptoms</t>
  </si>
  <si>
    <t>depression, stress, problems with thinking or memory, brain fog, pain</t>
  </si>
  <si>
    <t>NC_000002.11:g</t>
  </si>
  <si>
    <t>[7783504A&gt;C]</t>
  </si>
  <si>
    <t>[7783504=]</t>
  </si>
  <si>
    <t>NC_000001.11:g.</t>
  </si>
  <si>
    <t>[36983994C&gt;T]</t>
  </si>
  <si>
    <t>[36983994=]</t>
  </si>
  <si>
    <t>C36983994T</t>
  </si>
  <si>
    <t>A7783504C</t>
  </si>
  <si>
    <t>adenine (A)</t>
  </si>
  <si>
    <t>NC_000001.11:g.36983994C&gt;T</t>
  </si>
  <si>
    <t>NC_000002.11:g.7783504A&gt;C</t>
  </si>
  <si>
    <t>CT</t>
  </si>
  <si>
    <t>rs3913434</t>
  </si>
  <si>
    <t>rs270838</t>
  </si>
  <si>
    <t>LOC101929510</t>
  </si>
  <si>
    <t>AA</t>
  </si>
  <si>
    <t>AC</t>
  </si>
  <si>
    <t>rs6757577</t>
  </si>
  <si>
    <t>AG</t>
  </si>
  <si>
    <t>rs16827966</t>
  </si>
  <si>
    <t>ARMC9</t>
  </si>
  <si>
    <t>rs6445832</t>
  </si>
  <si>
    <t>ARHGEF3</t>
  </si>
  <si>
    <t>rs1523773</t>
  </si>
  <si>
    <t>EPHA6</t>
  </si>
  <si>
    <t>AT</t>
  </si>
  <si>
    <t>rs254577</t>
  </si>
  <si>
    <t>C5orf66</t>
  </si>
  <si>
    <t>rs41378447</t>
  </si>
  <si>
    <t>CASC14</t>
  </si>
  <si>
    <t>rs7010471</t>
  </si>
  <si>
    <t>PTDSS1</t>
  </si>
  <si>
    <t>rs12235235</t>
  </si>
  <si>
    <t>RECK</t>
  </si>
  <si>
    <t>rs7849492</t>
  </si>
  <si>
    <t>—</t>
  </si>
  <si>
    <t>rs12312259</t>
  </si>
  <si>
    <t>rs9585049</t>
  </si>
  <si>
    <t>UBAC2</t>
  </si>
  <si>
    <t>rs17255510</t>
  </si>
  <si>
    <t>TRA</t>
  </si>
  <si>
    <t>rs11157573</t>
  </si>
  <si>
    <t>rs10144138</t>
  </si>
  <si>
    <t>TRA/TRD</t>
  </si>
  <si>
    <t>rs17120254</t>
  </si>
  <si>
    <t>rs2249954</t>
  </si>
  <si>
    <t>FBLN5</t>
  </si>
  <si>
    <t>rs8029503</t>
  </si>
  <si>
    <t>SLCO3A1</t>
  </si>
  <si>
    <t>rs3095598</t>
  </si>
  <si>
    <t>TOX3</t>
  </si>
  <si>
    <t>rs948440</t>
  </si>
  <si>
    <t>CELF4</t>
  </si>
  <si>
    <t>rs41493945</t>
  </si>
  <si>
    <t>rs3788079</t>
  </si>
  <si>
    <t>AGPAT3</t>
  </si>
  <si>
    <t>AA, AG</t>
  </si>
  <si>
    <t>CC, CT</t>
  </si>
  <si>
    <t>CT, TT</t>
  </si>
  <si>
    <t>AT, TT</t>
  </si>
  <si>
    <t>CT, CC</t>
  </si>
  <si>
    <t>AG, GG</t>
  </si>
  <si>
    <t>https://www.ncbi.nlm.nih.gov/projects/SNP/snp_ref.cgi?rs=6757577</t>
  </si>
  <si>
    <t>LOC105369166</t>
  </si>
  <si>
    <t>https://www.ncbi.nlm.nih.gov/pmc/articles/PMC4872418/</t>
  </si>
  <si>
    <t>TPRM8</t>
  </si>
  <si>
    <t>cation channel</t>
  </si>
  <si>
    <t>nervous, immune, and sensory systems</t>
  </si>
  <si>
    <t>G3264+630A</t>
  </si>
  <si>
    <t>NC_000002.12:g.234008733G&gt;A</t>
  </si>
  <si>
    <t>NC_000002.12:g.</t>
  </si>
  <si>
    <t>[234008733G&gt;A]</t>
  </si>
  <si>
    <t>[234008733=]</t>
  </si>
  <si>
    <t>brain, bone marrow and immune system, circulatory and cardiovascular system, respiratory system and lung</t>
  </si>
  <si>
    <t>G3264+2567A</t>
  </si>
  <si>
    <t>NC_000002.12:g.234010670G&gt;A</t>
  </si>
  <si>
    <t>G750C</t>
  </si>
  <si>
    <t>T-990C</t>
  </si>
  <si>
    <t>NC_000002.12:g.233945906G&gt;C</t>
  </si>
  <si>
    <t>NC_000002.12:g.233916448T&gt;C</t>
  </si>
  <si>
    <t>NC_000002.12:g.233974736A&gt;G</t>
  </si>
  <si>
    <t>[234010670G&gt;A]</t>
  </si>
  <si>
    <t>[234010670=]</t>
  </si>
  <si>
    <t>[233945906G&gt;C]</t>
  </si>
  <si>
    <t>[233945906=]</t>
  </si>
  <si>
    <t>[233916448T&gt;C]</t>
  </si>
  <si>
    <t>[233916448=]</t>
  </si>
  <si>
    <t>[233974736A&gt;G]</t>
  </si>
  <si>
    <t>[233974736=]</t>
  </si>
  <si>
    <t>[G3264+630A](https://www.ncbi.nlm.nih.gov/pubmed/27099524)</t>
  </si>
  <si>
    <t>[G3264+2567A](https://www.ncbi.nlm.nih.gov/pubmed/27099524)</t>
  </si>
  <si>
    <t>[G750C](https://www.ncbi.nlm.nih.gov/pubmed/22072275?dopt=Abstract)</t>
  </si>
  <si>
    <t>[T-990C](https://www.ncbi.nlm.nih.gov/pubmed/27099524)</t>
  </si>
  <si>
    <t>[A7783504C](https://www.ncbi.nlm.nih.gov/pubmed/27835969)</t>
  </si>
  <si>
    <t>This variant is not associated with increased risk.</t>
  </si>
  <si>
    <t>This variant is not associated with Moderate Loss of Function.</t>
  </si>
  <si>
    <t>The effect is unknown.</t>
  </si>
  <si>
    <t># Normal Function</t>
  </si>
  <si>
    <t>No therapies are medically indicated at the moment.</t>
  </si>
  <si>
    <t># Severe Risk</t>
  </si>
  <si>
    <t># Moderate Risk</t>
  </si>
  <si>
    <t>&lt;# G750C (G;C) #&gt;</t>
  </si>
  <si>
    <t>&lt;# G750C (C;C) #&gt;</t>
  </si>
  <si>
    <t>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t>
  </si>
  <si>
    <t>&lt;# G750C (C;C) C-990T (C;T) #&gt;</t>
  </si>
  <si>
    <t>&lt;# C-990T (T;T) #&gt;</t>
  </si>
  <si>
    <t>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t>
  </si>
  <si>
    <t>pain, muscle pain, headache, inflammation</t>
  </si>
  <si>
    <t>&lt;# A233974736G (G;A) #&gt;</t>
  </si>
  <si>
    <t>The A233974736G A:G heterozygous variant has an increased risk of CFS, with an [odds ratio of 0.37](https://www.ncbi.nlm.nih.gov/pubmed/27835969).</t>
  </si>
  <si>
    <t>&lt;# G3264+630A #&gt;</t>
  </si>
  <si>
    <t>&lt;# G3264+2567A #&gt;</t>
  </si>
  <si>
    <t>&lt;# G750C #&gt;</t>
  </si>
  <si>
    <t>&lt;# T-990C #&gt;</t>
  </si>
  <si>
    <t xml:space="preserve"> &lt;# A7783504C #&gt;</t>
  </si>
  <si>
    <t>&lt;# T928G #&gt;</t>
  </si>
  <si>
    <t>&lt;# C36983994T #&gt;</t>
  </si>
  <si>
    <t>&lt;# A7783504C #&gt;</t>
  </si>
  <si>
    <t>COMT</t>
  </si>
  <si>
    <t>enzyme</t>
  </si>
  <si>
    <t>C62T</t>
  </si>
  <si>
    <t>NC_000022.11:g.19950010T&gt;G</t>
  </si>
  <si>
    <t>NC_000022.11:g.19960814T&gt;C</t>
  </si>
  <si>
    <t>NC_000022.11:g.19943884T&gt;C</t>
  </si>
  <si>
    <t>NC_000022.11:g.19962712C&gt;T</t>
  </si>
  <si>
    <t>NC_000022.11:g.19963748G&gt;A</t>
  </si>
  <si>
    <t>[C62T](https://www.ncbi.nlm.nih.gov/pubmed/26891941)</t>
  </si>
  <si>
    <t>NC_000022.11:g.</t>
  </si>
  <si>
    <t>[19963748G&gt;A]</t>
  </si>
  <si>
    <t>[19963748=]</t>
  </si>
  <si>
    <t>[19962712C&gt;T]</t>
  </si>
  <si>
    <t>[19962712=]</t>
  </si>
  <si>
    <t>T19960814C</t>
  </si>
  <si>
    <t>[T19960814C](https://www.ncbi.nlm.nih.gov/pubmed/19772600)</t>
  </si>
  <si>
    <t>T19950010G</t>
  </si>
  <si>
    <t>T19943884C</t>
  </si>
  <si>
    <t>[T19943884C](https://www.ncbi.nlm.nih.gov/pubmed/19540336)</t>
  </si>
  <si>
    <t>[T19950010G](https://www.ncbi.nlm.nih.gov/pubmed/19540336)</t>
  </si>
  <si>
    <t>G158A</t>
  </si>
  <si>
    <t>[G158A](https://www.ncbi.nlm.nih.gov/pubmed/21059181)</t>
  </si>
  <si>
    <t>You are in the Moderate Loss of Function category. See below for more information.</t>
  </si>
  <si>
    <t>You are in the Severe Loss of Function category. See below for more information.</t>
  </si>
  <si>
    <t>&lt;# G158A (G;G) #&gt;</t>
  </si>
  <si>
    <t>&lt;# G158A (A;G) #&gt;</t>
  </si>
  <si>
    <t># Moderate Loss of Function</t>
  </si>
  <si>
    <t>&lt;# G158A (A;A) #&gt;</t>
  </si>
  <si>
    <t># Severe Loss of Function</t>
  </si>
  <si>
    <t>&lt;# C62T (C;T) #&gt;</t>
  </si>
  <si>
    <t>&lt;# C62T (T;T) #&gt;</t>
  </si>
  <si>
    <t>&lt;# T19943884C (C;C) #&gt;</t>
  </si>
  <si>
    <t>This variant is associated with increased “oxidative stress,” which is caused by [free radicals](https://nccih.nih.gov/health/antioxidants/introduction.htm) triggering cell damage. The increased risk of oxidative stress also leads to [cancer](https://www.ncbi.nlm.nih.gov/pubmed/21716162).</t>
  </si>
  <si>
    <t>&lt;# T19950010G (G;G) #&gt;</t>
  </si>
  <si>
    <t>pain muscle fatigue POTS stress problems with thinking or memor, brain fog post exertional malaise sleep disorder depression anxiety</t>
  </si>
  <si>
    <t>&lt;# T19943884C (T;C) #&gt; &lt;# T19950010G (T;G) #&gt;</t>
  </si>
  <si>
    <t>MTHFR</t>
  </si>
  <si>
    <t>endocrine system and pancreas.</t>
  </si>
  <si>
    <t>cytosine (C)</t>
  </si>
  <si>
    <t>C677T</t>
  </si>
  <si>
    <t>&lt;# C677T (C;T) ; A1298C (A;C) #&gt;</t>
  </si>
  <si>
    <t>[C677T](http://gnomad.broadinstitute.org/variant/1-11856378-G-A)</t>
  </si>
  <si>
    <t>NC_00001.11:g.</t>
  </si>
  <si>
    <t>[12345C&gt;T]</t>
  </si>
  <si>
    <t>[12345=]</t>
  </si>
  <si>
    <t>[11794419T&gt;G]</t>
  </si>
  <si>
    <t>[11794419T=]</t>
  </si>
  <si>
    <t>You are in the Mild Loss of Function category. See below for more information.</t>
  </si>
  <si>
    <t>Your variant is not associated with any loss of function.</t>
  </si>
  <si>
    <t>&lt;# A1298C (C:C) C677T (C:T) #&gt;</t>
  </si>
  <si>
    <t># Mild Loss of Function</t>
  </si>
  <si>
    <t>&lt;# A1298C (A:C) C677T (T:T) #&gt;</t>
  </si>
  <si>
    <t xml:space="preserve">Some people with mild loss of function variant may benefit from supplementing their diets with an [oral folic acid](https://www.ncbi.nlm.nih.gov/pubmed/25902009) supplement. Consult your physician. </t>
  </si>
  <si>
    <t>fatigue D005221 memory problems D008569 inflamation D007249</t>
  </si>
  <si>
    <t>D004703 D010179 endocrine pancreas</t>
  </si>
  <si>
    <t>NC_000001.11 :g.11785730_11806103</t>
  </si>
  <si>
    <t>CHRNE</t>
  </si>
  <si>
    <t>A1298C</t>
  </si>
  <si>
    <t>NC_000017.11 :g.4897769_4905019</t>
  </si>
  <si>
    <t>immune system and muscles.</t>
  </si>
  <si>
    <t>brain immune circularity muscles D001921 D007107 D002319 D009132</t>
  </si>
  <si>
    <t>G1074A</t>
  </si>
  <si>
    <t>[G1074A](https://www.ncbi.nlm.nih.gov/clinvar/variation/128767/)</t>
  </si>
  <si>
    <t>NC_000017.11:g.4901607G&gt;A</t>
  </si>
  <si>
    <t>C865T</t>
  </si>
  <si>
    <t>NC_000017.11:g.4900845G&gt;A</t>
  </si>
  <si>
    <t>NC_000017.11:g.</t>
  </si>
  <si>
    <t>[4901607G&gt;A]</t>
  </si>
  <si>
    <t>[4901607=]</t>
  </si>
  <si>
    <t>[4900845G&gt;A]</t>
  </si>
  <si>
    <t>[4900845=]</t>
  </si>
  <si>
    <t>[C865T](https://www.ncbi.nlm.nih.gov/clinvar/variation/18344/)</t>
  </si>
  <si>
    <t>&lt;# G1074A (G;G) #&gt;</t>
  </si>
  <si>
    <t>&lt;# T10927C (C;C) #&gt;</t>
  </si>
  <si>
    <t>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t>
  </si>
  <si>
    <t>Consult [a neurologist](https://www.ncbi.nlm.nih.gov/pubmed/23108489) during and after pregnancy. It afflicted with slow channel syndrome, consider adding [salbutamol in addition to fluoxetine](https://www.ncbi.nlm.nih.gov/pubmed/23281026). [Galantamine](http://www.uniprot.org/uniprot/Q04844) is also used in treatment.</t>
  </si>
  <si>
    <t>fatigue D005221</t>
  </si>
  <si>
    <t>SLCA4</t>
  </si>
  <si>
    <t>brain D001921</t>
  </si>
  <si>
    <t>5-HTTLPR</t>
  </si>
  <si>
    <t>A3609G</t>
  </si>
  <si>
    <t>T463G</t>
  </si>
  <si>
    <t>NC_000017.11:g.30237328T&gt;C</t>
  </si>
  <si>
    <t>[A3609G](https://www.ncbi.nlm.nih.gov/projects/SNP/snp_ref.cgi?rs=25531)</t>
  </si>
  <si>
    <t>[5-HTTLPR](https://www.ncbi.nlm.nih.gov/pubmed/26473596)</t>
  </si>
  <si>
    <t>[T463G](https://www.ncbi.nlm.nih.gov/projects/SNP/snp_ref.cgi?rs=1042173)</t>
  </si>
  <si>
    <t>[30237328T&gt;C]</t>
  </si>
  <si>
    <t>[30237328=]</t>
  </si>
  <si>
    <t>You are predisposed to lower levels of serotonin. See below for more information.</t>
  </si>
  <si>
    <t>You have greatly increased serotonin. See below for more information.</t>
  </si>
  <si>
    <t>This variant increases the risk for alcoholism. See below for details.</t>
  </si>
  <si>
    <t>C1748A</t>
  </si>
  <si>
    <t>NC_000017.11:g.30196708G&gt;T</t>
  </si>
  <si>
    <t>[C1748A](https://www.ncbi.nlm.nih.gov/pubmed/20981038)</t>
  </si>
  <si>
    <t>T30199457C</t>
  </si>
  <si>
    <t>[T30199457C](https://www.ncbi.nlm.nih.gov/pubmed/18986552)</t>
  </si>
  <si>
    <t>C30219896T</t>
  </si>
  <si>
    <t>[C30219896T](http://institutferran.org/documentos/estudio_genetico/JCR%20106%20140408.pdf)</t>
  </si>
  <si>
    <t>C30204775T</t>
  </si>
  <si>
    <t>[C30204775T](http://institutferran.org/documentos/estudio_genetico/JCR%20106%20140408.pdf)</t>
  </si>
  <si>
    <t>[30199457T&gt;C]</t>
  </si>
  <si>
    <t>[30199457=]</t>
  </si>
  <si>
    <t>[30219896C&gt;T]</t>
  </si>
  <si>
    <t>[30219896=]</t>
  </si>
  <si>
    <t>[30204775C&gt;T]</t>
  </si>
  <si>
    <t>[30204775=]</t>
  </si>
  <si>
    <t>[30196708G&gt;T]</t>
  </si>
  <si>
    <t>[30196708=]</t>
  </si>
  <si>
    <t>People with this variant have two copies of the 5-HTTLPR variant with 16 repeated sections inserting 44 base pairs. It is called a variable number tandem repeats variant (VNTR).</t>
  </si>
  <si>
    <t>People with this variant have two copies of the 5-HTTLPR variant with 14 repeated sections. It is called a variable number tandem repeats variant (VNTR).</t>
  </si>
  <si>
    <t>You have slightly increased serotonin. See below for more information.</t>
  </si>
  <si>
    <t>NC_000017.11:g.30199457T&gt;C</t>
  </si>
  <si>
    <t>NC_000017.11:g.30219896C&gt;T</t>
  </si>
  <si>
    <t>NC_000017.11:g.30204775C&gt;T</t>
  </si>
  <si>
    <t>NC_000017.11:g.30194319_30235968</t>
  </si>
  <si>
    <t>&lt;# G3264+2567A (G;A) G3264+630A (G;A) #&gt;</t>
  </si>
  <si>
    <t>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t>
  </si>
  <si>
    <t xml:space="preserve">brain liver kidney blood D001921 D005221 D005221 D002319 </t>
  </si>
  <si>
    <t>NC_000022.11:g.19941740_19969975</t>
  </si>
  <si>
    <t>fatigue D005221 depression D003863 stress D040701 anxiety D001007</t>
  </si>
  <si>
    <t>Short</t>
  </si>
  <si>
    <t>Long</t>
  </si>
  <si>
    <t>&lt;# 5-HTTLPR (L;L) G3609A (G;G) #&gt;</t>
  </si>
  <si>
    <t>&lt;# 5-HTTLPR (S;L) G3609A (A;G) #&gt;</t>
  </si>
  <si>
    <t>&lt;# 5-HTTLPR (S;S) G3609A (A;A) #&gt;</t>
  </si>
  <si>
    <t># Serotonin Excess</t>
  </si>
  <si>
    <t># Balanced Serotonin</t>
  </si>
  <si>
    <t>&lt;# T463G (T;T) #&gt;</t>
  </si>
  <si>
    <t>&lt;# C30204775T (T;T) #&gt;</t>
  </si>
  <si>
    <t>&lt;# C30219896T (T;T) #&gt;</t>
  </si>
  <si>
    <t>&lt;# T30199457C (C;C) C30219896T (C;T) C30204775T (C;T) C30204775T (T;T) C1748A (C;A) #&gt;</t>
  </si>
  <si>
    <t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t>
  </si>
  <si>
    <t>Avoid alcohol. Early intervention by parents can also reduce the risk of [developing problematic alcohol-related behaviors.](https://www.ncbi.nlm.nih.gov/pubmed/28262188)</t>
  </si>
  <si>
    <t>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t>
  </si>
  <si>
    <t>Drugs currently used for SLC6A4 issues include [antidepressants, dopamine, doxepin, tramadol, and many more.](http://www.uniprot.org/uniprot/P31645#pathology_and_biotech)</t>
  </si>
  <si>
    <t>CLYBL</t>
  </si>
  <si>
    <t>NC_000013.11:g.99606664_99909459</t>
  </si>
  <si>
    <t>mitochondrial enzyme</t>
  </si>
  <si>
    <t>NC_000013.11:g.99866380C&gt;T</t>
  </si>
  <si>
    <t>NC_000013.11:g.</t>
  </si>
  <si>
    <t>[99866380C&gt;T]</t>
  </si>
  <si>
    <t>[99866380=]</t>
  </si>
  <si>
    <t>C775T</t>
  </si>
  <si>
    <t>&lt;# C775T (T:T) #&gt;</t>
  </si>
  <si>
    <t>&lt;# C775T (C:T) #&gt;</t>
  </si>
  <si>
    <t>[kidney, liver](https://www.ncbi.nlm.nih.gov/gene/171425#gene-expression), and blood.</t>
  </si>
  <si>
    <t>rs41281112 </t>
  </si>
  <si>
    <t>A/G </t>
  </si>
  <si>
    <t>0.044 </t>
  </si>
  <si>
    <t>605 </t>
  </si>
  <si>
    <t>250 </t>
  </si>
  <si>
    <r>
      <t>1.09 × 10</t>
    </r>
    <r>
      <rPr>
        <vertAlign val="superscript"/>
        <sz val="9"/>
        <color rgb="FF2A2A2A"/>
        <rFont val="Arial"/>
        <family val="2"/>
      </rPr>
      <t>−8</t>
    </r>
    <r>
      <rPr>
        <sz val="12"/>
        <color rgb="FF2A2A2A"/>
        <rFont val="Times New Roman"/>
        <family val="1"/>
      </rPr>
      <t> </t>
    </r>
  </si>
  <si>
    <t>0.054 </t>
  </si>
  <si>
    <t>703 </t>
  </si>
  <si>
    <t>648 </t>
  </si>
  <si>
    <t>260 </t>
  </si>
  <si>
    <r>
      <t>7.41 × 10</t>
    </r>
    <r>
      <rPr>
        <vertAlign val="superscript"/>
        <sz val="9"/>
        <color rgb="FF2A2A2A"/>
        <rFont val="Arial"/>
        <family val="2"/>
      </rPr>
      <t>−3</t>
    </r>
    <r>
      <rPr>
        <sz val="12"/>
        <color rgb="FF2A2A2A"/>
        <rFont val="Times New Roman"/>
        <family val="1"/>
      </rPr>
      <t> </t>
    </r>
  </si>
  <si>
    <t>−83.60(13.62) </t>
  </si>
  <si>
    <r>
      <t>9.23 × 10</t>
    </r>
    <r>
      <rPr>
        <vertAlign val="superscript"/>
        <sz val="9"/>
        <color rgb="FF2A2A2A"/>
        <rFont val="Arial"/>
        <family val="2"/>
      </rPr>
      <t>−10</t>
    </r>
    <r>
      <rPr>
        <sz val="12"/>
        <color rgb="FF2A2A2A"/>
        <rFont val="Times New Roman"/>
        <family val="1"/>
      </rPr>
      <t> </t>
    </r>
  </si>
  <si>
    <t>*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t>
  </si>
  <si>
    <t>[C775T](https://www.ncbi.nlm.nih.gov/pubmed/29100069) (Arg259Ter)</t>
  </si>
  <si>
    <t>three</t>
  </si>
  <si>
    <t>five</t>
  </si>
  <si>
    <t>two</t>
  </si>
  <si>
    <t>seven</t>
  </si>
  <si>
    <t>one</t>
  </si>
  <si>
    <t>CHRNA3</t>
  </si>
  <si>
    <t>NC_000015.10:g.78593052_78621295</t>
  </si>
  <si>
    <t>NC_000015.10:g.78606381C&gt;T</t>
  </si>
  <si>
    <t>NC_000015.10:g.78601997G&gt;A</t>
  </si>
  <si>
    <t>C78606381T</t>
  </si>
  <si>
    <t xml:space="preserve">C645T </t>
  </si>
  <si>
    <t>[C78606381T](https://www.ncbi.nlm.nih.gov/projects/SNP/snp_ref.cgi?rs=12914385)</t>
  </si>
  <si>
    <t>NC_000015.10:g.</t>
  </si>
  <si>
    <t>[78606381C&gt;T]</t>
  </si>
  <si>
    <t>[78606381=]</t>
  </si>
  <si>
    <t xml:space="preserve">People with this variant have two copies of the [C78606381T](https://www.ncbi.nlm.nih.gov/projects/SNP/snp_ref.cgi?rs=12914385) variant. This substitution of a single nucleotide is known as a missense mutation.
</t>
  </si>
  <si>
    <t># Mild Risk</t>
  </si>
  <si>
    <t>&lt;# C78606381T (C;T) #&gt;</t>
  </si>
  <si>
    <t>&lt;# C78606381T (T;T) #&gt;</t>
  </si>
  <si>
    <t>&lt;# C645T (T;T) #&gt;</t>
  </si>
  <si>
    <t>&lt;# C645T (C;T) #&gt;</t>
  </si>
  <si>
    <t>[C645T](https://www.ncbi.nlm.nih.gov/clinvar/variation/17503/)</t>
  </si>
  <si>
    <t>brain, nervous system, and immune system.</t>
  </si>
  <si>
    <t>fatigue D005221 inflamation D007249 anxiety D001007 depression D003863</t>
  </si>
  <si>
    <t>SCN9A</t>
  </si>
  <si>
    <t>NC_000002.12:g.166298928T&gt;G</t>
  </si>
  <si>
    <t>[T166298928G](https://www.ncbi.nlm.nih.gov/projects/SNP/snp_ref.cgi?rs=6754031)</t>
  </si>
  <si>
    <t>T166298928G</t>
  </si>
  <si>
    <t>[166298928T&gt;G]</t>
  </si>
  <si>
    <t>[166298928=]</t>
  </si>
  <si>
    <t>NC_000002.12:g.166293354G&gt;T</t>
  </si>
  <si>
    <t>[166293354G&gt;T]</t>
  </si>
  <si>
    <t>[166293354=]</t>
  </si>
  <si>
    <t>NC_000002.12:g.166303162G&gt;A</t>
  </si>
  <si>
    <t>[166303162G&gt;A]</t>
  </si>
  <si>
    <t>[166303162=]</t>
  </si>
  <si>
    <t>C984A</t>
  </si>
  <si>
    <t>[C984A (Tyr328Ter)](https://www.ncbi.nlm.nih.gov/clinvar/variation/6363/)</t>
  </si>
  <si>
    <t>C829T</t>
  </si>
  <si>
    <t>[C829T (Arg277Ter)](https://www.ncbi.nlm.nih.gov/clinvar/variation/6362/)</t>
  </si>
  <si>
    <t>C2986T</t>
  </si>
  <si>
    <t>NC_000002.12:g.166272731G&gt;A</t>
  </si>
  <si>
    <t>[166272731G&gt;A]</t>
  </si>
  <si>
    <t>[166272731=]</t>
  </si>
  <si>
    <t>[C2986T (Arg996Cys)](https://www.ncbi.nlm.nih.gov/clinvar/variation/6356/)</t>
  </si>
  <si>
    <t>[G2691A (Trp897Ter)](https://www.ncbi.nlm.nih.gov/clinvar/variation/6355/)</t>
  </si>
  <si>
    <t>G2691A</t>
  </si>
  <si>
    <t>NC_000002.12:g.166277133C&gt;T</t>
  </si>
  <si>
    <t>[166277133C&gt;T]</t>
  </si>
  <si>
    <t>[166277133=]</t>
  </si>
  <si>
    <t>six</t>
  </si>
  <si>
    <t>NC_000002.12:g.166286562G&gt;C</t>
  </si>
  <si>
    <t>[166286562G&gt;C]</t>
  </si>
  <si>
    <t>[166286562=]</t>
  </si>
  <si>
    <t>G1376C</t>
  </si>
  <si>
    <t>[G1376C (Ser459Ter)](https://www.ncbi.nlm.nih.gov/clinvar/variation/6353/)</t>
  </si>
  <si>
    <t>NC_000002.12:g.166195185_166375987</t>
  </si>
  <si>
    <t>CHRNA5</t>
  </si>
  <si>
    <t>NC_000015.10:G.78565520_78595269</t>
  </si>
  <si>
    <t>NC_000015.10:g.78590583G&gt;A</t>
  </si>
  <si>
    <t>[G1192A (Asp398Asn)](https://www.ncbi.nlm.nih.gov/clinvar/variation/17497/)</t>
  </si>
  <si>
    <t>G1192A</t>
  </si>
  <si>
    <t>NC_000015.10:g.78573551G&gt;A</t>
  </si>
  <si>
    <t>A78573551G</t>
  </si>
  <si>
    <t>[A78573551G](https://www.ncbi.nlm.nih.gov/projects/SNP/snp_ref.cgi?rs=6495306)</t>
  </si>
  <si>
    <t>[78573551G&gt;A]</t>
  </si>
  <si>
    <t>[78573551=]</t>
  </si>
  <si>
    <t>&lt;# T166298928G (G;G) #&gt;</t>
  </si>
  <si>
    <t>?</t>
  </si>
  <si>
    <t>NC_000015.10:g.78581651A&gt;T</t>
  </si>
  <si>
    <t>A78581651T</t>
  </si>
  <si>
    <t>[A78581651T](https://www.ncbi.nlm.nih.gov/projects/SNP/snp_ref.cgi?rs=7180002)</t>
  </si>
  <si>
    <t>[78581651A&gt;T]</t>
  </si>
  <si>
    <t>[78581651=]</t>
  </si>
  <si>
    <t>NC_000002.12:g.231342446C&gt;T</t>
  </si>
  <si>
    <t>https://www.ncbi.nlm.nih.gov/projects/SNP/snp_ref.cgi?rs=16827966</t>
  </si>
  <si>
    <t>NC_000003.12:g.56871895G&gt;A</t>
  </si>
  <si>
    <t>https://www.ncbi.nlm.nih.gov/projects/SNP/snp_ref.cgi?rs=6445832</t>
  </si>
  <si>
    <t>CM000676.2:g.84743518A&gt;T</t>
  </si>
  <si>
    <t>https://www.ncbi.nlm.nih.gov/projects/SNP/snp_ref.cgi?rs=17120254</t>
  </si>
  <si>
    <t>NC_000014.9:g.91917655C&gt;A</t>
  </si>
  <si>
    <t>https://www.ncbi.nlm.nih.gov/projects/SNP/snp_ref.cgi?rs=2249954</t>
  </si>
  <si>
    <t>CM000670.2:g.96338727A&gt;G</t>
  </si>
  <si>
    <t>https://www.ncbi.nlm.nih.gov/projects/SNP/snp_ref.cgi?rs=7010471</t>
  </si>
  <si>
    <t>SLC18A2</t>
  </si>
  <si>
    <t>rs363236</t>
  </si>
  <si>
    <t>NC_000010.11:g.117278860C&gt;T</t>
  </si>
  <si>
    <t>https://www.ncbi.nlm.nih.gov/projects/SNP/snp_ref.cgi?rs=363236</t>
  </si>
  <si>
    <t>rs929493</t>
  </si>
  <si>
    <t>NC_000010.11:g.117259615C&gt;T</t>
  </si>
  <si>
    <t>https://www.ncbi.nlm.nih.gov/projects/SNP/snp_ref.cgi?rs=929493</t>
  </si>
  <si>
    <t>TCF3</t>
  </si>
  <si>
    <t>rs1860661</t>
  </si>
  <si>
    <t>NC_000019.10:g.1650135A&gt;G</t>
  </si>
  <si>
    <t>https://www.ncbi.nlm.nih.gov/projects/SNP/snp_ref.cgi?rs=1860661</t>
  </si>
  <si>
    <t>A</t>
  </si>
  <si>
    <t>TH</t>
  </si>
  <si>
    <t>rs2070762</t>
  </si>
  <si>
    <t>NC_000011.10:g.2165105A&gt;G</t>
  </si>
  <si>
    <t>https://www.ncbi.nlm.nih.gov/projects/SNP/snp_ref.cgi?rs=2070762</t>
  </si>
  <si>
    <t>rs4074905</t>
  </si>
  <si>
    <t>NC_000011.10:g.2167955G&gt;A</t>
  </si>
  <si>
    <t>https://www.ncbi.nlm.nih.gov/projects/SNP/snp_ref.cgi?rs=4074905</t>
  </si>
  <si>
    <t>PEX16</t>
  </si>
  <si>
    <t>rs3802758</t>
  </si>
  <si>
    <t xml:space="preserve">NM_004813.2(PEX16):c.542-16C&gt;T NC_000011.10:g.45914484G&gt;A </t>
  </si>
  <si>
    <t>https://www.ncbi.nlm.nih.gov/clinvar/variation/259546/</t>
  </si>
  <si>
    <t>C</t>
  </si>
  <si>
    <t>NC_000021.9:g.43928298A&gt;C</t>
  </si>
  <si>
    <t>BMP2K</t>
  </si>
  <si>
    <t>rs1426137</t>
  </si>
  <si>
    <t>NC_000004.12:g.78904323T&gt;A</t>
  </si>
  <si>
    <t>https://www.ncbi.nlm.nih.gov/projects/SNP/snp_ref.cgi?rs=1426137</t>
  </si>
  <si>
    <t>rs1426139</t>
  </si>
  <si>
    <t>NC_000004.12:g.78845523T&gt;A</t>
  </si>
  <si>
    <t>https://www.ncbi.nlm.nih.gov/projects/SNP/snp_ref.cgi?rs=1426139</t>
  </si>
  <si>
    <t>rs3775513</t>
  </si>
  <si>
    <t>NC_000004.12:g.78855950T&gt;C</t>
  </si>
  <si>
    <t>https://www.ncbi.nlm.nih.gov/projects/SNP/snp_ref.cgi?rs=3775513</t>
  </si>
  <si>
    <t>T</t>
  </si>
  <si>
    <t>rs3775516</t>
  </si>
  <si>
    <t>NC_000004.12:g.78822912C&gt;T</t>
  </si>
  <si>
    <t>https://www.ncbi.nlm.nih.gov/projects/SNP/snp_ref.cgi?rs=3775516</t>
  </si>
  <si>
    <t>rs3775525</t>
  </si>
  <si>
    <t>NC_000004.12:g.78778781A&gt;C</t>
  </si>
  <si>
    <t>https://www.ncbi.nlm.nih.gov/projects/SNP/snp_ref.cgi?rs=3775525</t>
  </si>
  <si>
    <t>rs3822106</t>
  </si>
  <si>
    <t>NC_000004.12:g.78863373G&gt;C</t>
  </si>
  <si>
    <t>https://www.ncbi.nlm.nih.gov/projects/SNP/snp_ref.cgi?rs=3822106</t>
  </si>
  <si>
    <t>rs6850116</t>
  </si>
  <si>
    <t>NC_000004.12:g.78888378G&gt;T</t>
  </si>
  <si>
    <t>https://www.ncbi.nlm.nih.gov/projects/SNP/snp_ref.cgi?rs=6850116</t>
  </si>
  <si>
    <t>G</t>
  </si>
  <si>
    <t>NC_000005.10:g.135086514T&gt;C</t>
  </si>
  <si>
    <t>https://www.ncbi.nlm.nih.gov/projects/SNP/snp_ref.cgi?rs=254577</t>
  </si>
  <si>
    <t>NC_000003.12:g.97300204A&gt;T</t>
  </si>
  <si>
    <t>https://www.ncbi.nlm.nih.gov/projects/SNP/snp_ref.cgi?rs=1523773</t>
  </si>
  <si>
    <t>IL1A</t>
  </si>
  <si>
    <t>rs2071376</t>
  </si>
  <si>
    <t>NC_000002.12:g.112777818G&gt;T</t>
  </si>
  <si>
    <t>https://www.ncbi.nlm.nih.gov/projects/SNP/snp_ref.cgi?rs=2071376</t>
  </si>
  <si>
    <t>KRT18P33</t>
  </si>
  <si>
    <t>CC</t>
  </si>
  <si>
    <t>MAOB</t>
  </si>
  <si>
    <t>rs1799836</t>
  </si>
  <si>
    <t>NC_000023.11:g.43768752T&gt;A</t>
  </si>
  <si>
    <t>https://www.ncbi.nlm.nih.gov/projects/SNP/snp_ref.cgi?rs=1799836</t>
  </si>
  <si>
    <t>NC_000009.11:g.36091133G&gt;A</t>
  </si>
  <si>
    <t>https://www.ncbi.nlm.nih.gov/projects/SNP/snp_ref.cgi?rs=12235235</t>
  </si>
  <si>
    <t>CM000671.2:g.119856753T&gt;C</t>
  </si>
  <si>
    <t>https://www.ncbi.nlm.nih.gov/projects/SNP/snp_ref.cgi?rs=7849492</t>
  </si>
  <si>
    <t>TT</t>
  </si>
  <si>
    <t>NC_000015.10:g.91945362G&gt;A</t>
  </si>
  <si>
    <t>https://www.ncbi.nlm.nih.gov/projects/SNP/snp_ref.cgi?rs=8029503</t>
  </si>
  <si>
    <t>NC_000016.10:g.52532950A&gt;G
NG_012623.1:g.19853T&gt;C</t>
  </si>
  <si>
    <t>https://www.ncbi.nlm.nih.gov/projects/SNP/snp_ref.cgi?rs=3095598</t>
  </si>
  <si>
    <t>CM000674.2:g.91754952A&gt;G</t>
  </si>
  <si>
    <t>https://www.ncbi.nlm.nih.gov/projects/SNP/snp_ref.cgi?rs=12312259</t>
  </si>
  <si>
    <t>CM000675.2:g.99394905A&gt;T</t>
  </si>
  <si>
    <t>https://www.ncbi.nlm.nih.gov/projects/SNP/snp_ref.cgi?rs=9585049</t>
  </si>
  <si>
    <t>[C78606381T](https://www.ncbi.nlm.nih.gov/projects/SNP/snp_ref.cgi?rs=16827966)</t>
  </si>
  <si>
    <t>G56871895A</t>
  </si>
  <si>
    <t>[G56871895A
](https://www.ncbi.nlm.nih.gov/projects/SNP/snp_ref.cgi?rs=6445832
)</t>
  </si>
  <si>
    <t>NC_000002.12:g.[231342446C&gt;T]</t>
  </si>
  <si>
    <t>C231342446T</t>
  </si>
  <si>
    <t>[231342446C&gt;T]</t>
  </si>
  <si>
    <t>[231342446=]</t>
  </si>
  <si>
    <t>NC_000002.12:g.231198546_231394991</t>
  </si>
  <si>
    <t>NC_000021.9:g.</t>
  </si>
  <si>
    <t>[43928298A&gt;C]</t>
  </si>
  <si>
    <t>[43928298=]</t>
  </si>
  <si>
    <t>ten</t>
  </si>
  <si>
    <t>NC_000076.6:g.78269174_78352484</t>
  </si>
  <si>
    <t>A43928298C</t>
  </si>
  <si>
    <t>[A43928298C](https://www.ncbi.nlm.nih.gov/projects/SNP/snp_ref.cgi?rs=3788079)</t>
  </si>
  <si>
    <t>[A1298C](https://www.ncbi.nlm.nih.gov/projects/SNP/snp_ref.cgi?rs=1801131)</t>
  </si>
  <si>
    <t>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t>
  </si>
  <si>
    <t xml:space="preserve">brain </t>
  </si>
  <si>
    <t xml:space="preserve">Variant </t>
  </si>
  <si>
    <t>You are at greater risk for schizophrenia, depression, and glutamate problems. See below for more information.</t>
  </si>
  <si>
    <t>People with this variant have an increased risk of CFS. See below for more information.</t>
  </si>
  <si>
    <t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t>
  </si>
  <si>
    <t>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t>
  </si>
  <si>
    <t>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t>
  </si>
  <si>
    <t>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t>
  </si>
  <si>
    <t xml:space="preserve">Helpful dietary supplements may include: [Omega-3 PUFAs, CoQ10, N-acetylcysteine, vitamin B12, curcumin, zinc, magnesium, L-Taurine, and L-carnitine.](https://www.ncbi.nlm.nih.gov/pmc/articles/PMC5314655/) </t>
  </si>
  <si>
    <t>You are in the Severe Risk category. See below for more information</t>
  </si>
  <si>
    <t>You are in the Severe Risk category. See below for more information.</t>
  </si>
  <si>
    <t>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t>
  </si>
  <si>
    <t>Your variant has an increased risk of type 2 diabetes. See below for more information.</t>
  </si>
  <si>
    <t>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t>
  </si>
  <si>
    <t>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t>
  </si>
  <si>
    <t>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</si>
  <si>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In estrogen metabolic pathways, the COMT enzyme is related to detoxification. The slightly impaired detoxification pathway may increase the risk for [endometrial](https://www.ncbi.nlm.nih.gov/pubmed/18324659?dopt=Abstract) and [breast cancer](https://www.ncbi.nlm.nih.gov/pubmed/18194538?dopt=Abstract).</t>
  </si>
  <si>
    <t>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t>
  </si>
  <si>
    <t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t>
  </si>
  <si>
    <t>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t>
  </si>
  <si>
    <t>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t>
  </si>
  <si>
    <t>This variant is associated with CFS. See below for more information.</t>
  </si>
  <si>
    <t>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t>
  </si>
  <si>
    <t>People with this variant have the 5-HTTLPR variant with 16 and 14 repeated sections. It is called a variable number tandem repeats variant (VNTR).</t>
  </si>
  <si>
    <t>Your variant is not associated with cleft palate and increased energy. See below for more details.</t>
  </si>
  <si>
    <t>People with this variant have an increased risk of CFS and mood disorders. See below for more information.</t>
  </si>
  <si>
    <t>This variant causes an increased likelihood of [mood disorders](https://www.ncbi.nlm.nih.gov/pubmed/19381154) such as [depression](https://www.ncbi.nlm.nih.gov/pubmed/20981038). The efficacy of SSRI or SNRI drugs is also [affected](https://www.ncbi.nlm.nih.gov/pubmed/26674707).</t>
  </si>
  <si>
    <t>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t>
  </si>
  <si>
    <t xml:space="preserve">circulatory and cardiovascular system D002319 Kidney and urinary bladder D005221 liver D008099 </t>
  </si>
  <si>
    <t>fatigue D005221 memory problems D008569 inflamation D007249 muscle aches and pain D063806</t>
  </si>
  <si>
    <t xml:space="preserve">brain D001921 bone marrow and immune system D007107 </t>
  </si>
  <si>
    <t xml:space="preserve">You are in the Severe Risk category. See below for more information.
</t>
  </si>
  <si>
    <t>You are in the Moderate Risk category. See below for more information.</t>
  </si>
  <si>
    <t>nervous system and brain.</t>
  </si>
  <si>
    <t>&lt;# C984A (A;A) C829T (T;T) G2691A (A;A) G1376C (G;G) #&gt;</t>
  </si>
  <si>
    <t>&lt;#  C2986T (T;T) #&gt;</t>
  </si>
  <si>
    <t>fatigue D005221 pain D010146 muscle aches and pain D063806 joint pain without swelling or redness D018771 inflamation D007249</t>
  </si>
  <si>
    <t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</si>
  <si>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t>
  </si>
  <si>
    <t>NC_000005.10:g.135033280_135344680</t>
  </si>
  <si>
    <t>type</t>
  </si>
  <si>
    <t>T135086514C</t>
  </si>
  <si>
    <t>[T135086514C](https://www.ncbi.nlm.nih.gov/projects/SNP/snp_ref.cgi?rs=254577)</t>
  </si>
  <si>
    <t>NC_000005.10:g.</t>
  </si>
  <si>
    <t>[135086514T&gt;C]</t>
  </si>
  <si>
    <t>[135086514=]</t>
  </si>
  <si>
    <t>NC_000003.12:g.96814581_97761532</t>
  </si>
  <si>
    <t>A97300204T</t>
  </si>
  <si>
    <t>[A97300204T](https://www.ncbi.nlm.nih.gov/projects/SNP/snp_ref.cgi?rs=1523773)</t>
  </si>
  <si>
    <t>NC_000003.12:g.</t>
  </si>
  <si>
    <t>[97300204A&gt;T]</t>
  </si>
  <si>
    <t>[97300204=]</t>
  </si>
  <si>
    <t>EIF3A</t>
  </si>
  <si>
    <t>NC_000010.11:g.119033670_119080884</t>
  </si>
  <si>
    <t>NC_000010.11:g.119059941A&gt;G</t>
  </si>
  <si>
    <t>A119059941G</t>
  </si>
  <si>
    <t>[A119059941G](https://www.ncbi.nlm.nih.gov/projects/SNP/snp_ref.cgi?rs=1523773)</t>
  </si>
  <si>
    <t>NC_000010.11:g.</t>
  </si>
  <si>
    <t>[119059941A&gt;G]</t>
  </si>
  <si>
    <t>[119059941=]</t>
  </si>
  <si>
    <t>NC_000002.12:g.112773915_112785398</t>
  </si>
  <si>
    <t>G112777818T</t>
  </si>
  <si>
    <t>[G112777818T](https://www.ncbi.nlm.nih.gov/projects/SNP/snp_ref.cgi?rs=2071376)</t>
  </si>
  <si>
    <t>[112777818G&gt;T]</t>
  </si>
  <si>
    <t>[112777818=]</t>
  </si>
  <si>
    <t>NC_000002.12:g.65666469_65667794</t>
  </si>
  <si>
    <t>pseudogene</t>
  </si>
  <si>
    <t>[C231342446T](https://www.ncbi.nlm.nih.gov/projects/SNP/snp_ref.cgi?rs=16827966)</t>
  </si>
  <si>
    <t>NC_000023.11:g.43766610_43882475</t>
  </si>
  <si>
    <t>T43768752A</t>
  </si>
  <si>
    <t>[T43768752A](https://www.ncbi.nlm.nih.gov/projects/SNP/snp_ref.cgi?rs=1799836)</t>
  </si>
  <si>
    <t>NC_000023.11:g.</t>
  </si>
  <si>
    <t>[43768752T&gt;A]</t>
  </si>
  <si>
    <t>[43768752=]</t>
  </si>
  <si>
    <t>NC_000011.10:g.45909669_45918123</t>
  </si>
  <si>
    <t>NC_000011.10:g.45914484G&gt;A</t>
  </si>
  <si>
    <t>C542-16T</t>
  </si>
  <si>
    <t>[C542-16T](https://www.ncbi.nlm.nih.gov/clinvar/variation/259546/)</t>
  </si>
  <si>
    <t>NC_000011.10:g.</t>
  </si>
  <si>
    <t>[45914484G&gt;A]</t>
  </si>
  <si>
    <t>[45914484=]</t>
  </si>
  <si>
    <t>NC_000008.11:g.96261886_96334552</t>
  </si>
  <si>
    <t>A96338727G</t>
  </si>
  <si>
    <t>[A96338727G](https://www.ncbi.nlm.nih.gov/projects/SNP/snp_ref.cgi?rs=7010471)</t>
  </si>
  <si>
    <t>CM000670.2:g.</t>
  </si>
  <si>
    <t>[96338727A&gt;G]</t>
  </si>
  <si>
    <t>[96338727=]</t>
  </si>
  <si>
    <t>NC_000016.10:g.52436415_52547802</t>
  </si>
  <si>
    <t>NC_000016.10:g.52532950A&gt;G</t>
  </si>
  <si>
    <t>T19853C</t>
  </si>
  <si>
    <t>[T19853C](https://www.ncbi.nlm.nih.gov/projects/SNP/snp_ref.cgi?rs=3095598)</t>
  </si>
  <si>
    <t>NC_000016.10:g.</t>
  </si>
  <si>
    <t>[52532950A&gt;G]</t>
  </si>
  <si>
    <t>[52532950=]</t>
  </si>
  <si>
    <t>NC_000019.10:g.1609284_1652546</t>
  </si>
  <si>
    <t>A1650135G</t>
  </si>
  <si>
    <t>[A1650135G](https://www.ncbi.nlm.nih.gov/projects/SNP/snp_ref.cgi?rs=1860661)</t>
  </si>
  <si>
    <t>NC_000019.10:g.</t>
  </si>
  <si>
    <t>[1650135A&gt;G]</t>
  </si>
  <si>
    <t>[1650135=]</t>
  </si>
  <si>
    <t>NC_000015.10:g.91853708_92172435</t>
  </si>
  <si>
    <t>G91945362A</t>
  </si>
  <si>
    <t>[G91945362A](https://www.ncbi.nlm.nih.gov/projects/SNP/snp_ref.cgi?rs=8029503)</t>
  </si>
  <si>
    <t>[91945362G&gt;A]</t>
  </si>
  <si>
    <t>[91945362=]</t>
  </si>
  <si>
    <t>NC_000014.9:g.91869411_91947702</t>
  </si>
  <si>
    <t>A84743518T</t>
  </si>
  <si>
    <t>[A84743518T](https://www.ncbi.nlm.nih.gov/projects/SNP/snp_ref.cgi?rs=17120254)</t>
  </si>
  <si>
    <t>C91917655A</t>
  </si>
  <si>
    <t>[C91917655A](https://www.ncbi.nlm.nih.gov/projects/SNP/snp_ref.cgi?rs=2249954)</t>
  </si>
  <si>
    <t>CM000676.2:g.</t>
  </si>
  <si>
    <t>[84743518A&gt;T]</t>
  </si>
  <si>
    <t>[84743518=]</t>
  </si>
  <si>
    <t>NC_000014.9:g.</t>
  </si>
  <si>
    <t>[91917655C&gt;A]</t>
  </si>
  <si>
    <t>[91917655=]</t>
  </si>
  <si>
    <t>NC_000009.12:g.36036905_36124455</t>
  </si>
  <si>
    <t>G36091133A</t>
  </si>
  <si>
    <t>[G36091133A](https://www.ncbi.nlm.nih.gov/projects/SNP/snp_ref.cgi?rs=12235235)</t>
  </si>
  <si>
    <t>T119856753C</t>
  </si>
  <si>
    <t>[T119856753C](https://www.ncbi.nlm.nih.gov/projects/SNP/snp_ref.cgi?rs=7849492)</t>
  </si>
  <si>
    <t>NC_000009.11:g.</t>
  </si>
  <si>
    <t>[36091133G&gt;A]</t>
  </si>
  <si>
    <t>[36091133=]</t>
  </si>
  <si>
    <t>CM000671.2:g.</t>
  </si>
  <si>
    <t>[119856753T&gt;C]</t>
  </si>
  <si>
    <t>[119856753=]</t>
  </si>
  <si>
    <t>NC_000010.11:g.117241073_117279430</t>
  </si>
  <si>
    <t>C117278860T</t>
  </si>
  <si>
    <t>[C117278860T](https://www.ncbi.nlm.nih.gov/projects/SNP/snp_ref.cgi?rs=363236)</t>
  </si>
  <si>
    <t>C117259615T</t>
  </si>
  <si>
    <t>[C117259615T](https://www.ncbi.nlm.nih.gov/projects/SNP/snp_ref.cgi?rs=929493)</t>
  </si>
  <si>
    <t>[117278860C&gt;T]</t>
  </si>
  <si>
    <t>[117278860=]</t>
  </si>
  <si>
    <t>[117259615C&gt;T]</t>
  </si>
  <si>
    <t>[117259615=]</t>
  </si>
  <si>
    <t>NC_000011.10:g.2163929_2174081</t>
  </si>
  <si>
    <t>A216510G</t>
  </si>
  <si>
    <t>[A216510G](https://www.ncbi.nlm.nih.gov/projects/SNP/snp_ref.cgi?rs=2070762)</t>
  </si>
  <si>
    <t>A2167955G</t>
  </si>
  <si>
    <t>[A2167955G](https://www.ncbi.nlm.nih.gov/projects/SNP/snp_ref.cgi?rs=4074905)</t>
  </si>
  <si>
    <t>[2165105A&gt;G]</t>
  </si>
  <si>
    <t>[2165105=]</t>
  </si>
  <si>
    <t>[2167955G&gt;A]</t>
  </si>
  <si>
    <t>[2167955=]</t>
  </si>
  <si>
    <t>NC_000013.11:g.99200425_99386499</t>
  </si>
  <si>
    <t>A91754952AG</t>
  </si>
  <si>
    <t>[A91754952AG](https://www.ncbi.nlm.nih.gov/projects/SNP/snp_ref.cgi?rs=12312259)</t>
  </si>
  <si>
    <t>A99394905T</t>
  </si>
  <si>
    <t>[A99394905T](https://www.ncbi.nlm.nih.gov/projects/SNP/snp_ref.cgi?rs=9585049)</t>
  </si>
  <si>
    <t>CM000674.2:g.</t>
  </si>
  <si>
    <t>[91754952A&gt;G]</t>
  </si>
  <si>
    <t>[91754952=]</t>
  </si>
  <si>
    <t>CM000675.2:g.</t>
  </si>
  <si>
    <t>[99394905A&gt;T]</t>
  </si>
  <si>
    <t>[99394905=]</t>
  </si>
  <si>
    <t>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t>
  </si>
  <si>
    <t>The TRPM8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t>
  </si>
  <si>
    <t>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for a decrease in forced expiratory volume.</t>
  </si>
  <si>
    <t>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t>
  </si>
  <si>
    <t>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t>
  </si>
  <si>
    <t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Other medications include [menthol and eucalyptol](https://www.ncbi.nlm.nih.gov/pubmed/14757700). </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</si>
  <si>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</si>
  <si>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</si>
  <si>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&lt;# A7783504C
 #&gt;</t>
  </si>
  <si>
    <t xml:space="preserve">    # What does this mean?</t>
  </si>
  <si>
    <t xml:space="preserve">    # What is the effect of this variant?</t>
  </si>
  <si>
    <t xml:space="preserve">    # How common is this genotype in the general population?</t>
  </si>
  <si>
    <t>NC_000002.12:g.233917342_234019522</t>
  </si>
  <si>
    <t>&lt;# unknown #&gt;</t>
  </si>
  <si>
    <t>&lt;# wildtype #&gt;</t>
  </si>
  <si>
    <t>brain, nervous system, liver, kidney, and blood.</t>
  </si>
  <si>
    <t>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t>
  </si>
  <si>
    <t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t>
  </si>
  <si>
    <t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t>
  </si>
  <si>
    <t>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t>
  </si>
  <si>
    <t>*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</si>
  <si>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</si>
  <si>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</si>
  <si>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t>
  </si>
  <si>
    <t>Be careful if taking [Tacrolimus]( https://www.ncbi.nlm.nih.gov/pubmed/24465960). Avoid cold temperatures and temperature shock.</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</si>
  <si>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t>
  </si>
  <si>
    <t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</si>
  <si>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t>
  </si>
  <si>
    <t>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</si>
  <si>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</si>
  <si>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t>
  </si>
  <si>
    <t>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t>
  </si>
  <si>
    <t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t>
  </si>
  <si>
    <t># Serotonin Deficiency</t>
  </si>
  <si>
    <t>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t>
  </si>
  <si>
    <t>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t>
  </si>
  <si>
    <t>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t>
  </si>
  <si>
    <t>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t>
  </si>
  <si>
    <t>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t>
  </si>
  <si>
    <t>The T allele causes lower protein levels and reduced serotonin. Individuals with this variant have higher drinking intensity and higher urges and cravings for alcohol, leading to an increased risk of [alcohol dependence.](https://www.ncbi.nlm.nih.gov/pubmed/22355291?dopt=Abstract)</t>
  </si>
  <si>
    <t>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t>
  </si>
  <si>
    <t>Women with this variant have an odds ratio of 1.72 of having a child with [facial clefts](https://www.ncbi.nlm.nih.gov/pubmed/22072571). It may cause increased energy, as it is 
associated with a [64% lower odds of fatigue](https://www.ncbi.nlm.nih.gov/pubmed/27720787).</t>
  </si>
  <si>
    <t>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t>
  </si>
  <si>
    <t xml:space="preserve">    This variant changes the number of repeated sections in the gene. It is called a variable number tandem repeats variant (VNTR).</t>
  </si>
  <si>
    <t>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t>
  </si>
  <si>
    <t>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t>
  </si>
  <si>
    <t>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t>
  </si>
  <si>
    <t>*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t>
  </si>
  <si>
    <t xml:space="preserve">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t>
  </si>
  <si>
    <t>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t>
  </si>
  <si>
    <t>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t>
  </si>
  <si>
    <t>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t>
  </si>
  <si>
    <t>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t>
  </si>
  <si>
    <t xml:space="preserve">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t>
  </si>
  <si>
    <t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t>
  </si>
  <si>
    <t>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t>
  </si>
  <si>
    <t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</si>
  <si>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t>
  </si>
  <si>
    <t>&lt;# A78581651T (A;T) A78581651T (T;T) #&gt;</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</si>
  <si>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t>
  </si>
  <si>
    <t>| Variant       |Population %           | 
| :-------------: |:-------------:|
| T166298928G (G;G)| 24.1%     |</t>
  </si>
  <si>
    <t>| Variant       |Population %           | 
| :-------------: |:-------------:|
| C2986T (T;T) | 0.01% |</t>
  </si>
  <si>
    <t>| Variant       |Population %           | 
| :-------------: |:-------------:|
| G1376C (G;G) | Unknown |
| G2691A (A;A) | Unknown      |
| C829T (T;T) | 0.01%     |
| C984A (A;A)| 0.01%     |</t>
  </si>
  <si>
    <t>| Variant       |Population %           | 
| :-------------: |:-------------:|
| C645T (T;T) | 17.4% |</t>
  </si>
  <si>
    <t>| Variant       |Population %           | 
| :-------------: |:-------------:|
| C645T (C;T) | 39.7% |</t>
  </si>
  <si>
    <t>| Variant       |Population %           | 
| :-------------: |:-------------:|
| C78606381T (C;T) | 37.9% |</t>
  </si>
  <si>
    <t>| Variant       |Population %           | 
| :-------------: |:-------------:|
| C78606381T (T;T) | 15.9% |</t>
  </si>
  <si>
    <t>| Variant       |Population %           | 
| :-------------: |:-------------:|
| C775T (C:T) | 5.3% |</t>
  </si>
  <si>
    <t>| Variant       |Population %           | 
| :-------------: |:-------------:|
| C775T (T:T) | 0.9% |</t>
  </si>
  <si>
    <t>| Variant       |Population %           | 
| :-------------: |:-------------:|
| C30219896T (T;T) | 16.0% |</t>
  </si>
  <si>
    <t>| Variant       |Population %           | 
| :-------------: |:-------------:|
| T30199457C (C;C)    | 32.7% |
|  C30219896T (C;T) | 38.0%      |
| C30204775T (C;T) | 49.9%      |
| C30204775T (T;T)| 31.8%      |
| C1748A (C;A)| Unknown    |</t>
  </si>
  <si>
    <t>| Variant       |Population %           | 
| :-------------: |:-------------:|
| C30204775T (T;T) | 31.8% |</t>
  </si>
  <si>
    <t>| Variant       |Population %           | 
| :-------------: |:-------------:|
| T463G (T;T) | 17.5% |</t>
  </si>
  <si>
    <t>| Variant       |Population %           | 
| :-------------: |:-------------:|
| 5-HTTLPR (S;S)  | 13.1% |
| G3609A (A;A) | 13.1%      |</t>
  </si>
  <si>
    <t>| Variant       |Population %           | 
| :-------------: |:-------------:|
| 5-HTTLPR (S;L)  | 23.7% |
| G3609A (A;G) | 23.7%      |</t>
  </si>
  <si>
    <t>| Variant       |Population %           | 
| :-------------: |:-------------:|
| 5-HTTLPR (L;L) | 63.2% |
| G3609A (G;G) | 63.2%      |</t>
  </si>
  <si>
    <t>| Variant       |Population %           | 
| :-------------: |:-------------:|
| A1298C (C:C)  | 4% |
| C677T (C:T) | 30%      |</t>
  </si>
  <si>
    <t>| Variant       |Population %           | 
| :-------------: |:-------------:|
| A1298C (A:C)  | 20% |
| C677T (T:T) | 9%      |</t>
  </si>
  <si>
    <t>| Variant       |Population %           | 
| :-------------: |:-------------:|
| C677T (C;T) ; A1298C (A;C) | 6% |</t>
  </si>
  <si>
    <t>| Variant       |Population %           | 
| :-------------: |:-------------:|
| T10927C (C;C)  | 23.9% |</t>
  </si>
  <si>
    <t>| Variant       |Population %           | 
| :-------------: |:-------------:|
| G1074A (G;G)  | 92.7% |</t>
  </si>
  <si>
    <t>&lt;# T19960814C (T;T) #&gt;</t>
  </si>
  <si>
    <t>| Variant       |Population %           | 
| :-------------: |:-------------:|
| T19960814C (T;T)  | 40.6% |</t>
  </si>
  <si>
    <t>| Variant       |Population %           | 
| :-------------: |:-------------:|
| G158A (G;G)  | 25.7% |</t>
  </si>
  <si>
    <t>| Variant       |Population %           | 
| :-------------: |:-------------:|
| G158A (A;G)  | 49.9% |</t>
  </si>
  <si>
    <t>| Variant       |Population %           | 
| :-------------: |:-------------:|
| G158A (A;A)  | 24.4% |</t>
  </si>
  <si>
    <t>| Variant       |Population %           | 
| :-------------: |:-------------:|
| C62T (C;T)\ | 49.8% |</t>
  </si>
  <si>
    <t>| Variant       |Population %           | 
| :-------------: |:-------------:|
| C62T (T;T)  | 24.7% |</t>
  </si>
  <si>
    <t>| Variant       |Population %           | 
| :-------------: |:-------------:|
| T19943884C (C;C) | 28.3% |</t>
  </si>
  <si>
    <t>| Variant       |Population %           | 
| :-------------: |:-------------:|
| T19950010G (G;G)  | 15.6% |</t>
  </si>
  <si>
    <t>| Variant       |Population %           | 
| :-------------: |:-------------:|
| T19943884C (T;C)   | 48.1% |
| T19950010G (T;G) | 37.5%     |</t>
  </si>
  <si>
    <t>&lt;# T19960814C (T;C)  T19960814C (C;C) #&gt;</t>
  </si>
  <si>
    <t>| Variant       |Population %           | 
| :-------------: |:-------------:|
| T19960814C (T;C)  | 40.9% |
| T19960814C (C;C)  | 18.5%      |</t>
  </si>
  <si>
    <t>| Variant       |Population %           | 
| :-------------: |:-------------:|
| G750C (C;C)  | 7.5% |
| C-990T (C;T)  | 49.7%      |</t>
  </si>
  <si>
    <t>| Variant       |Population %           | 
| :-------------: |:-------------:|
| G750C (G;C) | 22.1% |</t>
  </si>
  <si>
    <t>| Variant       |Population %           | 
| :-------------: |:-------------:|
| G750C (C;C)  | 7.5% |</t>
  </si>
  <si>
    <t>| Variant       |Population %           | 
| :-------------: |:-------------:|
| C-990T (T;T)  | 19.9%      |</t>
  </si>
  <si>
    <t>| Variant       |Population %           | 
| :-------------: |:-------------:|
| G3264+2567A (G;A)  | 43.2% |
| G3264+630A (G;A)  | 28.2%      |</t>
  </si>
  <si>
    <t>| Variant       |Population %           | 
| :-------------: |:-------------:|
| A233974736G (G;A)  | 14.2%      |</t>
  </si>
  <si>
    <t>&lt;# G1192A (G;A) #&gt;</t>
  </si>
  <si>
    <t>| Variant       | Population %         
| ------------- |:-------------:|
| G1192A (G;A)     | 39.2%      |</t>
  </si>
  <si>
    <t>&lt;# G1192A (G;G) #&gt;</t>
  </si>
  <si>
    <t>| Variant       | Population %         
| ------------- |:-------------:|
| G1192A (A;A)      | 5.2%     |</t>
  </si>
  <si>
    <t>| Variant       |Population %           | 
| :-------------: |:-------------:|
| A78581651T (A;T) | 27.3% |
| A78581651T (T;T) | 9.5%     |</t>
  </si>
  <si>
    <t>The CHRNA5 ([neuronal acetylcholine receptor subunit alpha-5](http://www.uniprot.org/uniprot/P30532)) gene creates a protein that operates [ion and cation channels](http://www.uniprot.org/citations/20438829) in the  plasma membranes in neurons. These channels control [fast signal transmission at synapses](https://www.ncbi.nlm.nih.gov/gene/1138) and cause the body’s response to [nicotine](http://www.uniprot.org/citations/18227835) and [neuromuscular synaptic transmission](http://www.uniprot.org/uniprot/P30532).  Variants in CHRNA5 cause [increased](https://www.ncbi.nlm.nih.gov/pubmed/19443489) [susceptibility](https://www.ncbi.nlm.nih.gov/pubmed/18385738) to [lung](https://www.ncbi.nlm.nih.gov/pubmed/20643934) [cancer](https://www.ncbi.nlm.nih.gov/pubmed/18385739) and [COPD](https://www.ncbi.nlm.nih.gov/pubmed/26771213). Variants that cause [increased](https://www.ncbi.nlm.nih.gov/pubmed/1944348) [risk](https://www.ncbi.nlm.nih.gov/pubmed/18385738) of [smoking](https://www.ncbi.nlm.nih.gov/pubmed/18385739) also causes greater [difficulty](https://www.ncbi.nlm.nih.gov/pubmed/20643934) in [cessation](https://www.ncbi.nlm.nih.gov/pubmed/28884473), greater numbers of [cigarettes smoked per day](https://www.ncbi.nlm.nih.gov/pubmed/27344179), and higher rates of [anxiety](https://www.ncbi.nlm.nih.gov/pubmed/25826680). Variants are also associated with [ME/CFS](https://www.ncbi.nlm.nih.gov/pubmed/27099524) due to natural killer cell (NKC) disfunction.</t>
  </si>
  <si>
    <t>brain D001921  respiratory system and lung D012137  bone marrow and immune system D007107</t>
  </si>
  <si>
    <t>lungs, immune system, nervous system, and brain.</t>
  </si>
  <si>
    <t>anxiety D001007 pain D010146 inflamation: D007249</t>
  </si>
  <si>
    <t>| Variant       |Population %           | 
| :-------------: |:-------------:|
| A78573551G (A;G)      | 39.2%     |
| A78573551G (G;G)     | 17.9%     |</t>
  </si>
  <si>
    <t>&lt;# A78573551G (A;G) A78573551G (G;G) #&gt;</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</si>
  <si>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Each recessive A allele [increases mRNA expression](https://www.ncbi.nlm.nih.gov/pubmed/21229299) in the brain, which in turn impacts body’s the response to nicotine. This variant is associated with increased [risk of adenocarcinoma (ADC)](https://www.ncbi.nlm.nih.gov/pubmed/25233467) [(lung cancer)](https://www.ncbi.nlm.nih.gov/pubmed/21229299) with an odds ratio of 0.86 and [nicotine addiction](https://www.ncbi.nlm.nih.gov/pubmed/28132300) or dependence, especially in Caucasians with an [odds ratio of 2.07](https://www.ncbi.nlm.nih.gov/pubmed/26270548).</t>
  </si>
  <si>
    <t>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t>
  </si>
  <si>
    <t>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t>
  </si>
  <si>
    <t>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</si>
  <si>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</si>
  <si>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airNA, gene therapy](https://www.ncbi.nlm.nih.gov/pubmed/18511441), and avoiding air [below 25˚ C](http://www.uniprot.org/uniprot/Q7Z2W7).</t>
  </si>
  <si>
    <t>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</si>
  <si>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</si>
  <si>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</si>
  <si>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</si>
  <si>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</si>
  <si>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</si>
  <si>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NC_000009.12:g.</t>
  </si>
  <si>
    <t>[71427327G&gt;T]</t>
  </si>
  <si>
    <t>[71427327=]</t>
  </si>
  <si>
    <t>NC_000009.12:g.71427327G&gt;T</t>
  </si>
  <si>
    <t>NC_000009.12:g.70790948T&gt;C</t>
  </si>
  <si>
    <t>NC_000009.12:g.70542500G&gt;A</t>
  </si>
  <si>
    <t>NC_000009.12:g.71402258C&gt;T</t>
  </si>
  <si>
    <t>NC_000009.12:g.70616746C&gt;T</t>
  </si>
  <si>
    <t>NC_000009.12:g.71417232T&gt;G</t>
  </si>
  <si>
    <t>NC_000009.12:g.70605775A&gt;G</t>
  </si>
  <si>
    <t>NC_000009.12:g.71403580C&gt;T</t>
  </si>
  <si>
    <t>NC_000009.12:g.70610886T&gt;A</t>
  </si>
  <si>
    <t>NC_000009.12:g.71365306T&gt;C</t>
  </si>
  <si>
    <t>NC_000009.12:g.70820112G&gt;A</t>
  </si>
  <si>
    <t>NC_000009.12:g.70822908A&gt;G</t>
  </si>
  <si>
    <t>NC_000009.12:g.70810048G&gt;A</t>
  </si>
  <si>
    <t>thirteen</t>
  </si>
  <si>
    <t>G71427327T</t>
  </si>
  <si>
    <t>C71402258T</t>
  </si>
  <si>
    <t>[C71402258T](https://www.ncbi.nlm.nih.gov/projects/SNP/snp_ref.cgi?rs=1106948)</t>
  </si>
  <si>
    <t>[G71427327T](https://www.ncbi.nlm.nih.gov/projects/SNP/snp_ref.cgi?rs=11142822)</t>
  </si>
  <si>
    <t>[71402258C&gt;T]</t>
  </si>
  <si>
    <t>[71402258=]</t>
  </si>
  <si>
    <t>C37T</t>
  </si>
  <si>
    <t>[C37T](https://www.ncbi.nlm.nih.gov/clinvar/variation/218881/)</t>
  </si>
  <si>
    <t>T71417232G</t>
  </si>
  <si>
    <t>[70790948T&gt;C]</t>
  </si>
  <si>
    <t>[70790948=]</t>
  </si>
  <si>
    <t>[70542500G&gt;A]</t>
  </si>
  <si>
    <t>[70542500=]</t>
  </si>
  <si>
    <t>This variant has unknown risk.</t>
  </si>
  <si>
    <t>[70616746C&gt;T]</t>
  </si>
  <si>
    <t>[70616746=]</t>
  </si>
  <si>
    <t>[71417232T&gt;G]</t>
  </si>
  <si>
    <t>[71417232=]</t>
  </si>
  <si>
    <t>[70605775A&gt;G]</t>
  </si>
  <si>
    <t>[70605775=]</t>
  </si>
  <si>
    <t>[71403580C&gt;T]</t>
  </si>
  <si>
    <t>[71403580=]</t>
  </si>
  <si>
    <t>[70610886T&gt;A]</t>
  </si>
  <si>
    <t>[70610886=]</t>
  </si>
  <si>
    <t>[71365306T&gt;C]</t>
  </si>
  <si>
    <t>[71365306=]</t>
  </si>
  <si>
    <t>[70820112G&gt;A]</t>
  </si>
  <si>
    <t>[70820112=]</t>
  </si>
  <si>
    <t>[70822908A&gt;G]</t>
  </si>
  <si>
    <t>[70822908=]</t>
  </si>
  <si>
    <t>[70810048G&gt;A]</t>
  </si>
  <si>
    <t>[70810048=]</t>
  </si>
  <si>
    <t>G70820112A</t>
  </si>
  <si>
    <t>[G70820112A](https://www.ncbi.nlm.nih.gov/projects/SNP/snp_ref.cgi?rs=7022747)</t>
  </si>
  <si>
    <t>A70822908G</t>
  </si>
  <si>
    <t>[A70822908G](https://www.ncbi.nlm.nih.gov/projects/SNP/snp_ref.cgi?rs=7038646)</t>
  </si>
  <si>
    <t>C70616746T</t>
  </si>
  <si>
    <t>[C70616746T](https://www.ncbi.nlm.nih.gov/projects/SNP/snp_ref.cgi?rs=11142508)</t>
  </si>
  <si>
    <t>A70605775G</t>
  </si>
  <si>
    <t>[A70605775G](https://www.ncbi.nlm.nih.gov/projects/SNP/snp_ref.cgi?rs=12682832)</t>
  </si>
  <si>
    <t>T70610886A</t>
  </si>
  <si>
    <t>[T70610886A](https://www.ncbi.nlm.nih.gov/projects/SNP/snp_ref.cgi?rs=3763619)</t>
  </si>
  <si>
    <t>T71365306C</t>
  </si>
  <si>
    <t>[T71365306C](https://www.ncbi.nlm.nih.gov/projects/SNP/snp_ref.cgi?rs=6560200)</t>
  </si>
  <si>
    <t>C71403580T</t>
  </si>
  <si>
    <t>[C71403580T](https://www.ncbi.nlm.nih.gov/projects/SNP/snp_ref.cgi?rs=1891301)</t>
  </si>
  <si>
    <t>T70790948C</t>
  </si>
  <si>
    <t>[T70790948C](https://www.ncbi.nlm.nih.gov/projects/SNP/snp_ref.cgi?rs=10118380)</t>
  </si>
  <si>
    <t>A70542500G</t>
  </si>
  <si>
    <t>[A70542500G](https://www.ncbi.nlm.nih.gov/projects/SNP/snp_ref.cgi?rs=10780944)</t>
  </si>
  <si>
    <t>TRPM3</t>
  </si>
  <si>
    <t>brain and kidneys.</t>
  </si>
  <si>
    <t>NC_000009.12:g.70529063_71446950</t>
  </si>
  <si>
    <t>TRPM3 (transient receptor potential cation channel subfamily M member 3) controls [calcium channels](http://www.uniprot.org/uniprot/Q9HCF6#expression)</t>
  </si>
  <si>
    <t xml:space="preserve">brain D001921 Kidney D005221 </t>
  </si>
  <si>
    <t>[T71417232G](https://www.ncbi.nlm.nih.gov/projects/SNP/snp_ref.cgi?rs=12350232)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</si>
</sst>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b/>
      <sz val="11"/>
      <color theme="1"/>
      <name val="Calibri"/>
      <family val="2"/>
      <scheme val="minor"/>
    </font>
    <font>
      <sz val="10"/>
      <color rgb="FF000000"/>
      <name val="Arial"/>
      <family val="2"/>
    </font>
    <font>
      <sz val="14"/>
      <color rgb="FF000000"/>
      <name val="Times New Roman"/>
      <family val="1"/>
    </font>
    <font>
      <sz val="12"/>
      <color rgb="FF24292E"/>
      <name val="Segoe UI"/>
      <family val="2"/>
    </font>
    <font>
      <sz val="10"/>
      <color rgb="FF24292E"/>
      <name val="Consolas"/>
      <family val="3"/>
    </font>
    <font>
      <sz val="9.3000000000000007"/>
      <color rgb="FF000000"/>
      <name val="Times New Roman"/>
      <family val="1"/>
    </font>
    <font>
      <sz val="10"/>
      <color theme="1"/>
      <name val="Times New Roman"/>
      <family val="1"/>
    </font>
    <font>
      <i/>
      <sz val="10"/>
      <color theme="1"/>
      <name val="Times New Roman"/>
      <family val="1"/>
    </font>
    <font>
      <sz val="10"/>
      <color rgb="FFFF0000"/>
      <name val="Times New Roman"/>
      <family val="1"/>
    </font>
    <font>
      <sz val="10"/>
      <color theme="1"/>
      <name val="Arial"/>
      <family val="2"/>
    </font>
    <font>
      <sz val="11"/>
      <color rgb="FF000000"/>
      <name val="Calibri"/>
      <family val="2"/>
      <scheme val="minor"/>
    </font>
    <font>
      <sz val="11"/>
      <color rgb="FF000000"/>
      <name val="Calibri"/>
      <family val="2"/>
    </font>
    <font>
      <sz val="12"/>
      <color rgb="FF2A2A2A"/>
      <name val="Times New Roman"/>
      <family val="1"/>
    </font>
    <font>
      <vertAlign val="superscript"/>
      <sz val="9"/>
      <color rgb="FF2A2A2A"/>
      <name val="Arial"/>
      <family val="2"/>
    </font>
    <font>
      <u/>
      <sz val="11"/>
      <color theme="10"/>
      <name val="Calibri"/>
      <family val="2"/>
      <scheme val="minor"/>
    </font>
    <font>
      <sz val="11"/>
      <name val="Calibri"/>
      <family val="2"/>
      <scheme val="minor"/>
    </font>
    <font>
      <i/>
      <sz val="11"/>
      <color theme="1"/>
      <name val="Calibri"/>
      <family val="2"/>
      <scheme val="minor"/>
    </font>
    <font>
      <b/>
      <sz val="12"/>
      <color theme="1"/>
      <name val="Calibri"/>
      <family val="2"/>
    </font>
    <font>
      <sz val="12"/>
      <color theme="1"/>
      <name val="Calibri"/>
      <family val="2"/>
    </font>
    <font>
      <sz val="12"/>
      <color rgb="FF24292E"/>
      <name val="Calibri"/>
      <family val="2"/>
    </font>
    <font>
      <sz val="12"/>
      <color rgb="FF000000"/>
      <name val="Calibri"/>
      <family val="2"/>
    </font>
  </fonts>
  <fills count="6">
    <fill>
      <patternFill patternType="none"/>
    </fill>
    <fill>
      <patternFill patternType="gray125"/>
    </fill>
    <fill>
      <patternFill patternType="solid">
        <fgColor rgb="FFFFFCF0"/>
        <bgColor indexed="64"/>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9">
    <border>
      <left/>
      <right/>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style="medium">
        <color rgb="FFCFD5E4"/>
      </bottom>
      <diagonal/>
    </border>
  </borders>
  <cellStyleXfs count="2">
    <xf numFmtId="0" fontId="0" fillId="0" borderId="0"/>
    <xf numFmtId="0" fontId="15" fillId="0" borderId="0" applyNumberFormat="0" applyFill="0" applyBorder="0" applyAlignment="0" applyProtection="0"/>
  </cellStyleXfs>
  <cellXfs count="91">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wrapText="1"/>
    </xf>
    <xf numFmtId="0" fontId="0" fillId="0" borderId="0" xfId="0" applyAlignment="1"/>
    <xf numFmtId="0" fontId="6" fillId="2" borderId="0" xfId="0" applyFont="1" applyFill="1" applyAlignment="1">
      <alignment horizontal="center"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0" fillId="2" borderId="2" xfId="0" applyFill="1" applyBorder="1"/>
    <xf numFmtId="0" fontId="0" fillId="2" borderId="3" xfId="0" applyFill="1" applyBorder="1"/>
    <xf numFmtId="0" fontId="6" fillId="2" borderId="4"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5" xfId="0" applyFont="1" applyFill="1" applyBorder="1" applyAlignment="1">
      <alignment horizontal="left" vertical="top" wrapText="1"/>
    </xf>
    <xf numFmtId="0" fontId="0" fillId="2" borderId="5" xfId="0" applyFill="1" applyBorder="1"/>
    <xf numFmtId="0" fontId="0" fillId="2" borderId="6" xfId="0" applyFill="1" applyBorder="1"/>
    <xf numFmtId="164" fontId="6" fillId="2" borderId="2" xfId="0" applyNumberFormat="1" applyFont="1" applyFill="1" applyBorder="1" applyAlignment="1">
      <alignment horizontal="center" vertical="top" wrapText="1"/>
    </xf>
    <xf numFmtId="0" fontId="7"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left" vertical="center"/>
    </xf>
    <xf numFmtId="0" fontId="9" fillId="0" borderId="0" xfId="0" applyFont="1" applyAlignment="1">
      <alignment vertical="center"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2" fillId="0" borderId="0" xfId="0" applyFont="1" applyAlignment="1">
      <alignment horizontal="left"/>
    </xf>
    <xf numFmtId="0" fontId="10" fillId="0" borderId="0" xfId="0" applyFont="1"/>
    <xf numFmtId="0" fontId="0" fillId="3" borderId="0" xfId="0" applyFill="1" applyAlignment="1">
      <alignment horizontal="left" vertical="center" indent="1"/>
    </xf>
    <xf numFmtId="0" fontId="0" fillId="3" borderId="0" xfId="0" applyFill="1" applyAlignment="1">
      <alignment horizontal="left"/>
    </xf>
    <xf numFmtId="0" fontId="0" fillId="3" borderId="0" xfId="0" applyFill="1"/>
    <xf numFmtId="0" fontId="5" fillId="3" borderId="0" xfId="0" applyFont="1" applyFill="1" applyAlignment="1">
      <alignment horizontal="left" vertical="center" indent="1"/>
    </xf>
    <xf numFmtId="0" fontId="11" fillId="0" borderId="0" xfId="0" applyFont="1"/>
    <xf numFmtId="0" fontId="12" fillId="0" borderId="7" xfId="0" applyFont="1" applyBorder="1" applyAlignment="1">
      <alignment vertical="center" wrapText="1"/>
    </xf>
    <xf numFmtId="0" fontId="13" fillId="4" borderId="8" xfId="0" applyFont="1" applyFill="1" applyBorder="1" applyAlignment="1">
      <alignment horizontal="left" vertical="center" wrapText="1" indent="1"/>
    </xf>
    <xf numFmtId="10" fontId="0" fillId="0" borderId="0" xfId="0" applyNumberFormat="1"/>
    <xf numFmtId="2" fontId="13" fillId="4" borderId="8" xfId="0" applyNumberFormat="1" applyFont="1" applyFill="1" applyBorder="1" applyAlignment="1">
      <alignment horizontal="left" vertical="center" wrapText="1" indent="1"/>
    </xf>
    <xf numFmtId="0" fontId="11" fillId="0" borderId="0" xfId="0" applyFont="1" applyAlignment="1">
      <alignment horizontal="left" vertical="center" wrapText="1" indent="1"/>
    </xf>
    <xf numFmtId="0" fontId="0" fillId="0" borderId="0" xfId="0" applyAlignment="1">
      <alignment horizontal="left" wrapText="1"/>
    </xf>
    <xf numFmtId="0" fontId="11" fillId="0" borderId="0" xfId="0" applyFont="1" applyAlignment="1">
      <alignment vertical="center" wrapText="1"/>
    </xf>
    <xf numFmtId="0" fontId="2" fillId="0" borderId="0" xfId="0" applyFont="1" applyAlignment="1">
      <alignment horizontal="left" vertical="center" wrapText="1" indent="1"/>
    </xf>
    <xf numFmtId="0" fontId="2" fillId="0" borderId="0" xfId="0" applyFont="1" applyAlignment="1">
      <alignment vertical="center" wrapText="1"/>
    </xf>
    <xf numFmtId="0" fontId="10" fillId="0" borderId="0" xfId="0" applyFont="1" applyAlignment="1">
      <alignment wrapText="1"/>
    </xf>
    <xf numFmtId="0" fontId="2" fillId="0" borderId="7" xfId="0" applyFont="1" applyBorder="1" applyAlignment="1"/>
    <xf numFmtId="0" fontId="0" fillId="0" borderId="0" xfId="0" applyFont="1"/>
    <xf numFmtId="0" fontId="15" fillId="0" borderId="0" xfId="1" applyAlignment="1">
      <alignment horizontal="left" vertical="center" wrapText="1" indent="1"/>
    </xf>
    <xf numFmtId="0" fontId="16" fillId="0" borderId="0" xfId="0" applyFont="1" applyAlignment="1">
      <alignment horizontal="left" vertical="center" wrapText="1"/>
    </xf>
    <xf numFmtId="0" fontId="16" fillId="0" borderId="0" xfId="0" applyFont="1" applyAlignment="1">
      <alignment horizontal="left"/>
    </xf>
    <xf numFmtId="0" fontId="0" fillId="0" borderId="0" xfId="0" applyFont="1" applyAlignment="1">
      <alignment horizontal="left"/>
    </xf>
    <xf numFmtId="0" fontId="17" fillId="0" borderId="0" xfId="0" applyFont="1" applyAlignment="1">
      <alignment horizontal="left" vertical="center" wrapText="1"/>
    </xf>
    <xf numFmtId="0" fontId="0" fillId="0" borderId="0" xfId="0" applyFont="1" applyAlignment="1">
      <alignment horizontal="left" vertical="center" wrapText="1"/>
    </xf>
    <xf numFmtId="0" fontId="15" fillId="0" borderId="0" xfId="1" applyAlignment="1">
      <alignment horizontal="left" vertical="center" wrapText="1"/>
    </xf>
    <xf numFmtId="0" fontId="16" fillId="0" borderId="0" xfId="0" applyFont="1" applyAlignment="1">
      <alignment horizontal="left" vertical="top" wrapText="1"/>
    </xf>
    <xf numFmtId="0" fontId="0" fillId="0" borderId="0" xfId="0" applyFont="1" applyBorder="1" applyAlignment="1">
      <alignment horizontal="left" vertical="center" wrapText="1"/>
    </xf>
    <xf numFmtId="0" fontId="16" fillId="0" borderId="0" xfId="0" applyFont="1" applyBorder="1" applyAlignment="1">
      <alignment horizontal="left" vertical="center" wrapText="1"/>
    </xf>
    <xf numFmtId="0" fontId="2" fillId="0" borderId="0" xfId="0" applyFont="1" applyAlignment="1">
      <alignment wrapText="1"/>
    </xf>
    <xf numFmtId="0" fontId="16" fillId="0" borderId="0" xfId="0" applyFont="1" applyAlignment="1">
      <alignment horizontal="left" vertical="center"/>
    </xf>
    <xf numFmtId="0" fontId="2" fillId="0" borderId="0" xfId="0" applyFont="1" applyAlignment="1">
      <alignment horizontal="left" vertical="center"/>
    </xf>
    <xf numFmtId="0" fontId="9" fillId="0" borderId="0" xfId="0" applyFont="1" applyAlignment="1">
      <alignment vertical="center"/>
    </xf>
    <xf numFmtId="0" fontId="0" fillId="5" borderId="0" xfId="0" applyFill="1"/>
    <xf numFmtId="0" fontId="5" fillId="5" borderId="0" xfId="0" applyFont="1" applyFill="1" applyAlignment="1">
      <alignment horizontal="left" vertical="center" indent="1"/>
    </xf>
    <xf numFmtId="0" fontId="0" fillId="5" borderId="0" xfId="0" applyFill="1" applyAlignment="1">
      <alignment horizontal="left"/>
    </xf>
    <xf numFmtId="0" fontId="16" fillId="3" borderId="0" xfId="0" applyFont="1" applyFill="1" applyAlignment="1">
      <alignment horizontal="left" vertical="center"/>
    </xf>
    <xf numFmtId="0" fontId="2" fillId="3" borderId="0" xfId="0" applyFont="1" applyFill="1" applyAlignment="1">
      <alignment horizontal="left" vertical="center"/>
    </xf>
    <xf numFmtId="0" fontId="16" fillId="0" borderId="0" xfId="0" applyFont="1" applyAlignment="1">
      <alignment horizontal="left" vertical="top"/>
    </xf>
    <xf numFmtId="0" fontId="15" fillId="0" borderId="0" xfId="1" applyAlignment="1">
      <alignment horizontal="left" vertical="center"/>
    </xf>
    <xf numFmtId="0" fontId="0" fillId="3" borderId="0" xfId="0" applyFont="1" applyFill="1" applyAlignment="1">
      <alignment horizontal="left"/>
    </xf>
    <xf numFmtId="0" fontId="0" fillId="3" borderId="0" xfId="0" applyFont="1" applyFill="1" applyBorder="1" applyAlignment="1">
      <alignment horizontal="left" vertical="center"/>
    </xf>
    <xf numFmtId="0" fontId="16" fillId="3" borderId="0" xfId="0" applyFont="1" applyFill="1" applyAlignment="1">
      <alignment horizontal="left"/>
    </xf>
    <xf numFmtId="0" fontId="9" fillId="3" borderId="0" xfId="0" applyFont="1" applyFill="1" applyAlignment="1">
      <alignment vertical="center"/>
    </xf>
    <xf numFmtId="0" fontId="0" fillId="0" borderId="0" xfId="0" applyFont="1" applyAlignment="1"/>
    <xf numFmtId="0" fontId="16" fillId="0" borderId="0" xfId="0" applyFont="1" applyBorder="1" applyAlignment="1">
      <alignment horizontal="left" vertical="center"/>
    </xf>
    <xf numFmtId="0" fontId="2" fillId="0" borderId="0" xfId="0" applyFont="1" applyAlignment="1"/>
    <xf numFmtId="0" fontId="10" fillId="0" borderId="0" xfId="0" applyFont="1" applyAlignment="1"/>
    <xf numFmtId="0" fontId="11" fillId="0" borderId="0" xfId="0" applyFont="1" applyAlignment="1">
      <alignment horizontal="left" vertical="center"/>
    </xf>
    <xf numFmtId="0" fontId="18" fillId="0" borderId="0" xfId="0" applyFont="1" applyAlignment="1">
      <alignment horizontal="left"/>
    </xf>
    <xf numFmtId="0" fontId="19" fillId="0" borderId="0" xfId="0" applyFont="1" applyAlignment="1">
      <alignment horizontal="left"/>
    </xf>
    <xf numFmtId="0" fontId="20" fillId="0" borderId="0" xfId="0" applyFont="1" applyAlignment="1">
      <alignment horizontal="left"/>
    </xf>
    <xf numFmtId="0" fontId="19" fillId="3" borderId="0" xfId="0" applyFont="1" applyFill="1" applyAlignment="1">
      <alignment horizontal="left"/>
    </xf>
    <xf numFmtId="0" fontId="21" fillId="0" borderId="0" xfId="0" applyFont="1" applyAlignment="1">
      <alignment horizontal="left"/>
    </xf>
    <xf numFmtId="0" fontId="18" fillId="0" borderId="0" xfId="0" applyFont="1" applyAlignment="1"/>
    <xf numFmtId="0" fontId="19" fillId="0" borderId="0" xfId="0" applyFont="1" applyAlignment="1"/>
    <xf numFmtId="0" fontId="20" fillId="0" borderId="0" xfId="0" applyFont="1" applyAlignment="1">
      <alignment horizontal="left" vertical="center"/>
    </xf>
    <xf numFmtId="0" fontId="19" fillId="0" borderId="0" xfId="0" applyFont="1" applyAlignment="1">
      <alignment horizontal="left" vertical="center"/>
    </xf>
    <xf numFmtId="0" fontId="20" fillId="3" borderId="0" xfId="0" applyFont="1" applyFill="1" applyAlignment="1">
      <alignment horizontal="left" vertical="center"/>
    </xf>
    <xf numFmtId="0" fontId="19" fillId="3" borderId="0" xfId="0" applyFont="1" applyFill="1" applyAlignment="1"/>
    <xf numFmtId="0" fontId="21" fillId="3" borderId="0" xfId="0" applyFont="1" applyFill="1" applyAlignment="1"/>
    <xf numFmtId="0" fontId="19" fillId="3"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621F2-A085-449F-9149-FB5B96CFED17}">
  <dimension ref="A1:Q25"/>
  <sheetViews>
    <sheetView topLeftCell="D1" workbookViewId="0">
      <pane ySplit="1" topLeftCell="A2" activePane="bottomLeft" state="frozen"/>
      <selection pane="bottomLeft" activeCell="J9" sqref="J9"/>
    </sheetView>
  </sheetViews>
  <sheetFormatPr defaultRowHeight="15" x14ac:dyDescent="0.25"/>
  <cols>
    <col min="1" max="1" width="22.5703125" bestFit="1" customWidth="1"/>
    <col min="8" max="8" width="10" bestFit="1" customWidth="1"/>
  </cols>
  <sheetData>
    <row r="1" spans="1:17" x14ac:dyDescent="0.25">
      <c r="A1" s="4" t="s">
        <v>4</v>
      </c>
      <c r="B1" s="4" t="s">
        <v>0</v>
      </c>
      <c r="C1" s="4" t="s">
        <v>1</v>
      </c>
      <c r="D1" s="4" t="s">
        <v>3</v>
      </c>
      <c r="E1" s="4" t="s">
        <v>2</v>
      </c>
    </row>
    <row r="2" spans="1:17" ht="18.75" x14ac:dyDescent="0.3">
      <c r="A2" s="2"/>
      <c r="B2">
        <v>0.19009999999999999</v>
      </c>
      <c r="C2">
        <v>0.26600000000000001</v>
      </c>
      <c r="D2">
        <f>B2-C2/4</f>
        <v>0.12359999999999999</v>
      </c>
      <c r="E2">
        <f>1-C2-D2</f>
        <v>0.61040000000000005</v>
      </c>
    </row>
    <row r="3" spans="1:17" x14ac:dyDescent="0.25">
      <c r="A3" t="s">
        <v>5</v>
      </c>
      <c r="B3">
        <v>0.30609999999999998</v>
      </c>
      <c r="C3">
        <v>0.43002656</v>
      </c>
      <c r="D3">
        <f>B3-C3/4</f>
        <v>0.19859336</v>
      </c>
      <c r="E3">
        <f>1-C3-D3</f>
        <v>0.37138008000000006</v>
      </c>
    </row>
    <row r="4" spans="1:17" x14ac:dyDescent="0.25">
      <c r="A4" t="s">
        <v>6</v>
      </c>
      <c r="B4">
        <v>0.36919999999999997</v>
      </c>
      <c r="C4">
        <v>0.41899999999999998</v>
      </c>
      <c r="D4">
        <f t="shared" ref="D4:D14" si="0">B4-C4/4</f>
        <v>0.26444999999999996</v>
      </c>
      <c r="E4">
        <f t="shared" ref="E4:E14" si="1">1-C4-D4</f>
        <v>0.31655</v>
      </c>
    </row>
    <row r="5" spans="1:17" ht="18.75" x14ac:dyDescent="0.3">
      <c r="A5" t="s">
        <v>7</v>
      </c>
      <c r="B5" s="1">
        <v>0.37159999999999999</v>
      </c>
      <c r="C5" s="2">
        <v>0.42599999999999999</v>
      </c>
      <c r="D5">
        <f t="shared" si="0"/>
        <v>0.2651</v>
      </c>
      <c r="E5">
        <f t="shared" si="1"/>
        <v>0.30890000000000006</v>
      </c>
    </row>
    <row r="6" spans="1:17" x14ac:dyDescent="0.25">
      <c r="A6" t="s">
        <v>8</v>
      </c>
      <c r="B6" s="1">
        <v>0.1376</v>
      </c>
      <c r="C6">
        <v>0.5</v>
      </c>
      <c r="D6">
        <f t="shared" si="0"/>
        <v>1.26E-2</v>
      </c>
      <c r="E6">
        <f t="shared" si="1"/>
        <v>0.4874</v>
      </c>
    </row>
    <row r="7" spans="1:17" ht="19.5" thickBot="1" x14ac:dyDescent="0.35">
      <c r="A7" s="3" t="s">
        <v>9</v>
      </c>
      <c r="B7" s="2">
        <v>0.379</v>
      </c>
      <c r="C7" s="1">
        <v>0.48520000000000002</v>
      </c>
      <c r="D7">
        <f t="shared" si="0"/>
        <v>0.25769999999999998</v>
      </c>
      <c r="E7">
        <f t="shared" si="1"/>
        <v>0.25709999999999994</v>
      </c>
    </row>
    <row r="8" spans="1:17" ht="15.75" thickBot="1" x14ac:dyDescent="0.3">
      <c r="A8" t="s">
        <v>11</v>
      </c>
      <c r="B8">
        <v>0.4</v>
      </c>
      <c r="C8">
        <v>0.48</v>
      </c>
      <c r="D8">
        <f t="shared" si="0"/>
        <v>0.28000000000000003</v>
      </c>
      <c r="E8">
        <f t="shared" si="1"/>
        <v>0.24</v>
      </c>
      <c r="G8" s="11">
        <v>30</v>
      </c>
      <c r="H8" s="20">
        <f>G8/G11</f>
        <v>0.78947368421052633</v>
      </c>
      <c r="I8" s="12">
        <v>3</v>
      </c>
      <c r="J8" s="20">
        <f>I8/I11</f>
        <v>7.1428571428571425E-2</v>
      </c>
      <c r="K8" s="12"/>
      <c r="L8" s="12"/>
      <c r="M8" s="13"/>
      <c r="N8" s="13"/>
      <c r="O8" s="13"/>
      <c r="P8" s="13"/>
      <c r="Q8" s="14"/>
    </row>
    <row r="9" spans="1:17" ht="15.75" thickBot="1" x14ac:dyDescent="0.3">
      <c r="A9" t="s">
        <v>10</v>
      </c>
      <c r="B9">
        <v>3.6999999999999998E-2</v>
      </c>
      <c r="C9">
        <v>7.0999999999999994E-2</v>
      </c>
      <c r="D9">
        <f t="shared" si="0"/>
        <v>1.925E-2</v>
      </c>
      <c r="E9">
        <f t="shared" si="1"/>
        <v>0.90975000000000006</v>
      </c>
      <c r="G9" s="9">
        <v>8</v>
      </c>
      <c r="H9" s="20">
        <f>G9/G11</f>
        <v>0.21052631578947367</v>
      </c>
      <c r="I9" s="9">
        <v>38</v>
      </c>
      <c r="J9" s="20">
        <f>I9/I11</f>
        <v>0.90476190476190477</v>
      </c>
      <c r="K9" s="9"/>
      <c r="L9" s="10"/>
      <c r="O9" s="9"/>
      <c r="P9" s="9"/>
      <c r="Q9" s="15"/>
    </row>
    <row r="10" spans="1:17" ht="15.75" thickBot="1" x14ac:dyDescent="0.3">
      <c r="A10" t="s">
        <v>12</v>
      </c>
      <c r="B10">
        <v>0.17</v>
      </c>
      <c r="C10">
        <v>0.28199999999999997</v>
      </c>
      <c r="D10">
        <f t="shared" si="0"/>
        <v>9.9500000000000019E-2</v>
      </c>
      <c r="E10">
        <f t="shared" si="1"/>
        <v>0.61849999999999994</v>
      </c>
      <c r="G10" s="16">
        <v>0</v>
      </c>
      <c r="H10" s="20">
        <f>G10/G11</f>
        <v>0</v>
      </c>
      <c r="I10" s="16">
        <v>1</v>
      </c>
      <c r="J10" s="20">
        <f>I10/I11</f>
        <v>2.3809523809523808E-2</v>
      </c>
      <c r="K10" s="16"/>
      <c r="L10" s="17"/>
      <c r="O10" s="18"/>
      <c r="P10" s="18"/>
      <c r="Q10" s="19"/>
    </row>
    <row r="11" spans="1:17" x14ac:dyDescent="0.25">
      <c r="A11" t="s">
        <v>13</v>
      </c>
      <c r="B11">
        <v>0.3</v>
      </c>
      <c r="C11">
        <v>0.42</v>
      </c>
      <c r="D11">
        <f t="shared" si="0"/>
        <v>0.19500000000000001</v>
      </c>
      <c r="E11">
        <f t="shared" si="1"/>
        <v>0.38500000000000006</v>
      </c>
      <c r="G11">
        <f>SUM(G8:G10)</f>
        <v>38</v>
      </c>
      <c r="I11">
        <f>SUM(I8:I10)</f>
        <v>42</v>
      </c>
    </row>
    <row r="12" spans="1:17" x14ac:dyDescent="0.25">
      <c r="A12" t="s">
        <v>14</v>
      </c>
      <c r="B12">
        <v>0.13</v>
      </c>
      <c r="C12">
        <f>45/583</f>
        <v>7.7186963979416809E-2</v>
      </c>
      <c r="D12">
        <f t="shared" si="0"/>
        <v>0.1107032590051458</v>
      </c>
      <c r="E12">
        <f t="shared" si="1"/>
        <v>0.81210977701543741</v>
      </c>
    </row>
    <row r="13" spans="1:17" x14ac:dyDescent="0.25">
      <c r="A13" t="s">
        <v>15</v>
      </c>
      <c r="B13">
        <v>0.46</v>
      </c>
      <c r="C13">
        <v>0.47</v>
      </c>
      <c r="D13">
        <f t="shared" si="0"/>
        <v>0.34250000000000003</v>
      </c>
      <c r="E13">
        <f t="shared" si="1"/>
        <v>0.1875</v>
      </c>
    </row>
    <row r="14" spans="1:17" x14ac:dyDescent="0.25">
      <c r="D14">
        <f t="shared" si="0"/>
        <v>0</v>
      </c>
      <c r="E14">
        <f t="shared" si="1"/>
        <v>1</v>
      </c>
    </row>
    <row r="15" spans="1:17" x14ac:dyDescent="0.25">
      <c r="D15">
        <f t="shared" ref="D15:D25" si="2">B15-C15/4</f>
        <v>0</v>
      </c>
      <c r="E15">
        <f t="shared" ref="E15:E25" si="3">1-C15-D15</f>
        <v>1</v>
      </c>
    </row>
    <row r="16" spans="1:17" x14ac:dyDescent="0.25">
      <c r="D16">
        <f t="shared" si="2"/>
        <v>0</v>
      </c>
      <c r="E16">
        <f t="shared" si="3"/>
        <v>1</v>
      </c>
    </row>
    <row r="17" spans="4:5" x14ac:dyDescent="0.25">
      <c r="D17">
        <f t="shared" si="2"/>
        <v>0</v>
      </c>
      <c r="E17">
        <f t="shared" si="3"/>
        <v>1</v>
      </c>
    </row>
    <row r="18" spans="4:5" x14ac:dyDescent="0.25">
      <c r="D18">
        <f t="shared" si="2"/>
        <v>0</v>
      </c>
      <c r="E18">
        <f t="shared" si="3"/>
        <v>1</v>
      </c>
    </row>
    <row r="19" spans="4:5" x14ac:dyDescent="0.25">
      <c r="D19">
        <f t="shared" si="2"/>
        <v>0</v>
      </c>
      <c r="E19">
        <f t="shared" si="3"/>
        <v>1</v>
      </c>
    </row>
    <row r="20" spans="4:5" x14ac:dyDescent="0.25">
      <c r="D20">
        <f t="shared" si="2"/>
        <v>0</v>
      </c>
      <c r="E20">
        <f t="shared" si="3"/>
        <v>1</v>
      </c>
    </row>
    <row r="21" spans="4:5" x14ac:dyDescent="0.25">
      <c r="D21">
        <f t="shared" si="2"/>
        <v>0</v>
      </c>
      <c r="E21">
        <f t="shared" si="3"/>
        <v>1</v>
      </c>
    </row>
    <row r="22" spans="4:5" x14ac:dyDescent="0.25">
      <c r="D22">
        <f t="shared" si="2"/>
        <v>0</v>
      </c>
      <c r="E22">
        <f t="shared" si="3"/>
        <v>1</v>
      </c>
    </row>
    <row r="23" spans="4:5" x14ac:dyDescent="0.25">
      <c r="D23">
        <f t="shared" si="2"/>
        <v>0</v>
      </c>
      <c r="E23">
        <f t="shared" si="3"/>
        <v>1</v>
      </c>
    </row>
    <row r="24" spans="4:5" x14ac:dyDescent="0.25">
      <c r="D24">
        <f t="shared" si="2"/>
        <v>0</v>
      </c>
      <c r="E24">
        <f t="shared" si="3"/>
        <v>1</v>
      </c>
    </row>
    <row r="25" spans="4:5" x14ac:dyDescent="0.25">
      <c r="D25">
        <f t="shared" si="2"/>
        <v>0</v>
      </c>
      <c r="E25">
        <f t="shared" si="3"/>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373A8-455D-406B-A696-9474DAF82A41}">
  <dimension ref="A1:C2559"/>
  <sheetViews>
    <sheetView topLeftCell="B1" workbookViewId="0">
      <selection activeCell="B1" sqref="A1:XFD1048576"/>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361</v>
      </c>
      <c r="C2" t="str">
        <f>CONCATENATE("# What does the ",B2," gene do?")</f>
        <v># What does the SCN9A gene do?</v>
      </c>
    </row>
    <row r="3" spans="1:3" x14ac:dyDescent="0.25">
      <c r="A3" s="6"/>
    </row>
    <row r="4" spans="1:3" ht="17.25" x14ac:dyDescent="0.3">
      <c r="A4" s="6" t="s">
        <v>22</v>
      </c>
      <c r="B4" s="28" t="s">
        <v>723</v>
      </c>
      <c r="C4" t="str">
        <f>B4</f>
        <v xml:space="preserve">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v>
      </c>
    </row>
    <row r="5" spans="1:3" ht="17.25" x14ac:dyDescent="0.3">
      <c r="A5" s="6"/>
      <c r="B5" s="28"/>
    </row>
    <row r="6" spans="1:3" x14ac:dyDescent="0.25">
      <c r="A6" s="6" t="s">
        <v>23</v>
      </c>
      <c r="B6" s="27">
        <v>2</v>
      </c>
      <c r="C6" t="str">
        <f>CONCATENATE("This gene is located on chromosome ",B6,". The ",B7," it creates acts in your ",B8)</f>
        <v>This gene is located on chromosome 2. The protein it creates acts in your nervous system and brain.</v>
      </c>
    </row>
    <row r="7" spans="1:3" x14ac:dyDescent="0.25">
      <c r="A7" s="6" t="s">
        <v>24</v>
      </c>
      <c r="B7" s="27" t="s">
        <v>25</v>
      </c>
    </row>
    <row r="8" spans="1:3" x14ac:dyDescent="0.25">
      <c r="A8" s="6" t="s">
        <v>21</v>
      </c>
      <c r="B8" s="27" t="s">
        <v>547</v>
      </c>
    </row>
    <row r="9" spans="1:3" x14ac:dyDescent="0.25">
      <c r="A9" s="5" t="s">
        <v>26</v>
      </c>
      <c r="B9" s="27" t="s">
        <v>254</v>
      </c>
      <c r="C9" t="str">
        <f>CONCATENATE("&lt;TissueList ",B9," /&gt;")</f>
        <v>&lt;TissueList brain D001921 /&gt;</v>
      </c>
    </row>
    <row r="10" spans="1:3" s="33" customFormat="1" x14ac:dyDescent="0.25">
      <c r="A10" s="34"/>
      <c r="B10" s="32"/>
    </row>
    <row r="11" spans="1:3" x14ac:dyDescent="0.25">
      <c r="A11" s="6" t="s">
        <v>4</v>
      </c>
      <c r="B11" s="27" t="s">
        <v>361</v>
      </c>
      <c r="C11" t="str">
        <f>CONCATENATE("&lt;GeneAnalysis gene=",CHAR(34),B11,CHAR(34)," interval=",CHAR(34),B12,CHAR(34),"&gt; ")</f>
        <v xml:space="preserve">&lt;GeneAnalysis gene="SCN9A" interval="NC_000002.12:g.166195185_166375987"&gt; </v>
      </c>
    </row>
    <row r="12" spans="1:3" x14ac:dyDescent="0.25">
      <c r="A12" s="6" t="s">
        <v>27</v>
      </c>
      <c r="B12" s="27" t="s">
        <v>393</v>
      </c>
    </row>
    <row r="13" spans="1:3" x14ac:dyDescent="0.25">
      <c r="A13" s="6" t="s">
        <v>28</v>
      </c>
      <c r="B13" s="27" t="s">
        <v>387</v>
      </c>
      <c r="C13" t="str">
        <f>CONCATENATE("# What are some common mutations of ",B11,"?")</f>
        <v># What are some common mutations of SCN9A?</v>
      </c>
    </row>
    <row r="14" spans="1:3" x14ac:dyDescent="0.25">
      <c r="A14" s="6"/>
      <c r="C14" t="s">
        <v>17</v>
      </c>
    </row>
    <row r="15" spans="1:3" x14ac:dyDescent="0.25">
      <c r="C15" t="str">
        <f>CONCATENATE("There are ",B13," well-known variants in ",B11,": ",B22,", ",B28,", ",B34,", ",B40,", ",B46,", and ",B52,".")</f>
        <v>There are six well-known variants in SCN9A: [T166298928G](https://www.ncbi.nlm.nih.gov/projects/SNP/snp_ref.cgi?rs=6754031), [C984A (Tyr328Ter)](https://www.ncbi.nlm.nih.gov/clinvar/variation/6363/), [C829T (Arg277Ter)](https://www.ncbi.nlm.nih.gov/clinvar/variation/6362/), [C2986T (Arg996Cys)](https://www.ncbi.nlm.nih.gov/clinvar/variation/6356/), [G2691A (Trp897Ter)](https://www.ncbi.nlm.nih.gov/clinvar/variation/6355/), and [G1376C (Ser459Ter)](https://www.ncbi.nlm.nih.gov/clinvar/variation/6353/).</v>
      </c>
    </row>
    <row r="17" spans="1:3" x14ac:dyDescent="0.25">
      <c r="A17" s="6"/>
      <c r="C17" t="str">
        <f>CONCATENATE("&lt;# ",B19," #&gt;")</f>
        <v>&lt;# T166298928G #&gt;</v>
      </c>
    </row>
    <row r="18" spans="1:3" x14ac:dyDescent="0.25">
      <c r="A18" s="6" t="s">
        <v>29</v>
      </c>
      <c r="B18" s="1" t="s">
        <v>362</v>
      </c>
      <c r="C18" t="str">
        <f>CONCATENATE("  &lt;Variant hgvs=",CHAR(34),B18,CHAR(34)," name=",CHAR(34),B19,CHAR(34),"&gt; ")</f>
        <v xml:space="preserve">  &lt;Variant hgvs="NC_000002.12:g.166298928T&gt;G" name="T166298928G"&gt; </v>
      </c>
    </row>
    <row r="19" spans="1:3" x14ac:dyDescent="0.25">
      <c r="A19" s="5" t="s">
        <v>30</v>
      </c>
      <c r="B19" s="30" t="s">
        <v>364</v>
      </c>
    </row>
    <row r="20" spans="1:3" x14ac:dyDescent="0.25">
      <c r="A20" s="5" t="s">
        <v>31</v>
      </c>
      <c r="B20" s="27" t="s">
        <v>37</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SCN9A gene from thymine (T) to guanine (G) resulting in incorrect protein function. This substitution of a single nucleotide is known as a missense variant.</v>
      </c>
    </row>
    <row r="21" spans="1:3" x14ac:dyDescent="0.25">
      <c r="A21" s="5" t="s">
        <v>32</v>
      </c>
      <c r="B21" s="27" t="s">
        <v>38</v>
      </c>
      <c r="C21" t="s">
        <v>17</v>
      </c>
    </row>
    <row r="22" spans="1:3" x14ac:dyDescent="0.25">
      <c r="A22" s="5" t="s">
        <v>40</v>
      </c>
      <c r="B22" s="30" t="s">
        <v>363</v>
      </c>
      <c r="C22" t="str">
        <f>"  &lt;/Variant&gt;"</f>
        <v xml:space="preserve">  &lt;/Variant&gt;</v>
      </c>
    </row>
    <row r="23" spans="1:3" x14ac:dyDescent="0.25">
      <c r="C23" t="str">
        <f>CONCATENATE("&lt;# ",B25," #&gt;")</f>
        <v>&lt;# C984A #&gt;</v>
      </c>
    </row>
    <row r="24" spans="1:3" x14ac:dyDescent="0.25">
      <c r="A24" s="6" t="s">
        <v>29</v>
      </c>
      <c r="B24" s="1" t="s">
        <v>367</v>
      </c>
      <c r="C24" t="str">
        <f>CONCATENATE("  &lt;Variant hgvs=",CHAR(34),B24,CHAR(34)," name=",CHAR(34),B25,CHAR(34),"&gt; ")</f>
        <v xml:space="preserve">  &lt;Variant hgvs="NC_000002.12:g.166293354G&gt;T" name="C984A"&gt; </v>
      </c>
    </row>
    <row r="25" spans="1:3" x14ac:dyDescent="0.25">
      <c r="A25" s="5" t="s">
        <v>30</v>
      </c>
      <c r="B25" s="30" t="s">
        <v>373</v>
      </c>
    </row>
    <row r="26" spans="1:3" x14ac:dyDescent="0.25">
      <c r="A26" s="5" t="s">
        <v>31</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SCN9A gene from cytosine (C) to adenine (A) resulting in incorrect protein function. This substitution of a single nucleotide is known as a missense variant.</v>
      </c>
    </row>
    <row r="27" spans="1:3" x14ac:dyDescent="0.25">
      <c r="A27" s="5" t="s">
        <v>32</v>
      </c>
      <c r="B27" s="27" t="s">
        <v>66</v>
      </c>
    </row>
    <row r="28" spans="1:3" x14ac:dyDescent="0.25">
      <c r="A28" s="6" t="s">
        <v>40</v>
      </c>
      <c r="B28" s="30" t="s">
        <v>374</v>
      </c>
      <c r="C28" t="str">
        <f>"  &lt;/Variant&gt;"</f>
        <v xml:space="preserve">  &lt;/Variant&gt;</v>
      </c>
    </row>
    <row r="29" spans="1:3" x14ac:dyDescent="0.25">
      <c r="C29" t="str">
        <f>CONCATENATE("&lt;# ",B31," #&gt;")</f>
        <v>&lt;# C829T #&gt;</v>
      </c>
    </row>
    <row r="30" spans="1:3" x14ac:dyDescent="0.25">
      <c r="A30" s="6" t="s">
        <v>29</v>
      </c>
      <c r="B30" s="1" t="s">
        <v>370</v>
      </c>
      <c r="C30" t="str">
        <f>CONCATENATE("  &lt;Variant hgvs=",CHAR(34),B30,CHAR(34)," name=",CHAR(34),B31,CHAR(34),"&gt; ")</f>
        <v xml:space="preserve">  &lt;Variant hgvs="NC_000002.12:g.166303162G&gt;A" name="C829T"&gt; </v>
      </c>
    </row>
    <row r="31" spans="1:3" x14ac:dyDescent="0.25">
      <c r="A31" s="5" t="s">
        <v>30</v>
      </c>
      <c r="B31" s="1" t="s">
        <v>375</v>
      </c>
    </row>
    <row r="32" spans="1:3" x14ac:dyDescent="0.25">
      <c r="A32" s="5" t="s">
        <v>31</v>
      </c>
      <c r="B32" s="27" t="str">
        <f>"cytosine (C)"</f>
        <v>cytosine (C)</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cytosine (C) to thymine (T) resulting in incorrect six function. This substitution of a single nucleotide is known as a missense variant.</v>
      </c>
    </row>
    <row r="33" spans="1:3" x14ac:dyDescent="0.25">
      <c r="A33" s="5" t="s">
        <v>32</v>
      </c>
      <c r="B33" s="27" t="s">
        <v>37</v>
      </c>
    </row>
    <row r="34" spans="1:3" x14ac:dyDescent="0.25">
      <c r="A34" s="5" t="s">
        <v>40</v>
      </c>
      <c r="B34" s="1" t="s">
        <v>376</v>
      </c>
      <c r="C34" t="str">
        <f>"  &lt;/Variant&gt;"</f>
        <v xml:space="preserve">  &lt;/Variant&gt;</v>
      </c>
    </row>
    <row r="35" spans="1:3" x14ac:dyDescent="0.25">
      <c r="A35" s="5"/>
      <c r="C35" t="str">
        <f>CONCATENATE("&lt;# ",B37," #&gt;")</f>
        <v>&lt;# C2986T #&gt;</v>
      </c>
    </row>
    <row r="36" spans="1:3" x14ac:dyDescent="0.25">
      <c r="A36" s="6" t="s">
        <v>29</v>
      </c>
      <c r="B36" s="1" t="s">
        <v>378</v>
      </c>
      <c r="C36" t="str">
        <f>CONCATENATE("  &lt;Variant hgvs=",CHAR(34),B36,CHAR(34)," name=",CHAR(34),B37,CHAR(34),"&gt; ")</f>
        <v xml:space="preserve">  &lt;Variant hgvs="NC_000002.12:g.166272731G&gt;A" name="C2986T"&gt; </v>
      </c>
    </row>
    <row r="37" spans="1:3" x14ac:dyDescent="0.25">
      <c r="A37" s="5" t="s">
        <v>30</v>
      </c>
      <c r="B37" s="30" t="s">
        <v>377</v>
      </c>
    </row>
    <row r="38" spans="1:3" x14ac:dyDescent="0.25">
      <c r="A38" s="5" t="s">
        <v>31</v>
      </c>
      <c r="B38" s="27" t="str">
        <f>"cytosine (C)"</f>
        <v>cytosine (C)</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SCN9A gene from cytosine (C) to thymine (T) resulting in incorrect protein function. This substitution of a single nucleotide is known as a missense variant.</v>
      </c>
    </row>
    <row r="39" spans="1:3" x14ac:dyDescent="0.25">
      <c r="A39" s="5" t="s">
        <v>32</v>
      </c>
      <c r="B39" s="27" t="s">
        <v>37</v>
      </c>
    </row>
    <row r="40" spans="1:3" x14ac:dyDescent="0.25">
      <c r="A40" s="5" t="s">
        <v>40</v>
      </c>
      <c r="B40" s="30" t="s">
        <v>381</v>
      </c>
      <c r="C40" t="str">
        <f>"  &lt;/Variant&gt;"</f>
        <v xml:space="preserve">  &lt;/Variant&gt;</v>
      </c>
    </row>
    <row r="41" spans="1:3" x14ac:dyDescent="0.25">
      <c r="A41" s="6"/>
      <c r="C41" t="str">
        <f>CONCATENATE("&lt;# ",B43," #&gt;")</f>
        <v>&lt;# G2691A #&gt;</v>
      </c>
    </row>
    <row r="42" spans="1:3" x14ac:dyDescent="0.25">
      <c r="A42" s="6" t="s">
        <v>29</v>
      </c>
      <c r="B42" s="35" t="s">
        <v>384</v>
      </c>
      <c r="C42" t="str">
        <f>CONCATENATE("  &lt;Variant hgvs=",CHAR(34),B42,CHAR(34)," name=",CHAR(34),B43,CHAR(34),"&gt; ")</f>
        <v xml:space="preserve">  &lt;Variant hgvs="NC_000002.12:g.166277133C&gt;T" name="G2691A"&gt; </v>
      </c>
    </row>
    <row r="43" spans="1:3" x14ac:dyDescent="0.25">
      <c r="A43" s="5" t="s">
        <v>30</v>
      </c>
      <c r="B43" s="27" t="s">
        <v>383</v>
      </c>
    </row>
    <row r="44" spans="1:3" x14ac:dyDescent="0.25">
      <c r="A44" s="5" t="s">
        <v>31</v>
      </c>
      <c r="B44" s="27" t="s">
        <v>38</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SCN9A gene from guanine (G) to adenine (A) resulting in incorrect protein function. This substitution of a single nucleotide is known as a missense variant.</v>
      </c>
    </row>
    <row r="45" spans="1:3" x14ac:dyDescent="0.25">
      <c r="A45" s="5" t="s">
        <v>32</v>
      </c>
      <c r="B45" s="27" t="s">
        <v>66</v>
      </c>
    </row>
    <row r="46" spans="1:3" x14ac:dyDescent="0.25">
      <c r="A46" s="5" t="s">
        <v>40</v>
      </c>
      <c r="B46" s="27" t="s">
        <v>382</v>
      </c>
      <c r="C46" t="str">
        <f>"  &lt;/Variant&gt;"</f>
        <v xml:space="preserve">  &lt;/Variant&gt;</v>
      </c>
    </row>
    <row r="47" spans="1:3" x14ac:dyDescent="0.25">
      <c r="A47" s="5"/>
      <c r="C47" t="str">
        <f>CONCATENATE("&lt;# ",B49," #&gt;")</f>
        <v>&lt;# G1376C #&gt;</v>
      </c>
    </row>
    <row r="48" spans="1:3" x14ac:dyDescent="0.25">
      <c r="A48" s="6" t="s">
        <v>29</v>
      </c>
      <c r="B48" s="1" t="s">
        <v>388</v>
      </c>
      <c r="C48" t="str">
        <f>CONCATENATE("  &lt;Variant hgvs=",CHAR(34),B48,CHAR(34)," name=",CHAR(34),B49,CHAR(34),"&gt; ")</f>
        <v xml:space="preserve">  &lt;Variant hgvs="NC_000002.12:g.166286562G&gt;C" name="G1376C"&gt; </v>
      </c>
    </row>
    <row r="49" spans="1:3" x14ac:dyDescent="0.25">
      <c r="A49" s="5" t="s">
        <v>30</v>
      </c>
      <c r="B49" s="30" t="s">
        <v>391</v>
      </c>
    </row>
    <row r="50" spans="1:3" x14ac:dyDescent="0.25">
      <c r="A50" s="5" t="s">
        <v>31</v>
      </c>
      <c r="B50" s="27" t="str">
        <f>"cytosine (C)"</f>
        <v>cytosine (C)</v>
      </c>
      <c r="C50" t="str">
        <f>CONCATENATE("    This variant is a change at a specific point in the ",B11," gene from ",B50," to ",B51," resulting in incorrect ",B7," function. This substitution of a single nucleotide is known as a missense variant.")</f>
        <v xml:space="preserve">    This variant is a change at a specific point in the SCN9A gene from cytosine (C) to guanine (G) resulting in incorrect protein function. This substitution of a single nucleotide is known as a missense variant.</v>
      </c>
    </row>
    <row r="51" spans="1:3" x14ac:dyDescent="0.25">
      <c r="A51" s="5" t="s">
        <v>32</v>
      </c>
      <c r="B51" s="27" t="s">
        <v>38</v>
      </c>
    </row>
    <row r="52" spans="1:3" x14ac:dyDescent="0.25">
      <c r="A52" s="5" t="s">
        <v>40</v>
      </c>
      <c r="B52" s="30" t="s">
        <v>392</v>
      </c>
      <c r="C52" t="str">
        <f>"  &lt;/Variant&gt;"</f>
        <v xml:space="preserve">  &lt;/Variant&gt;</v>
      </c>
    </row>
    <row r="53" spans="1:3" s="33" customFormat="1" x14ac:dyDescent="0.25">
      <c r="A53" s="31"/>
      <c r="B53" s="32"/>
    </row>
    <row r="54" spans="1:3" s="33" customFormat="1" x14ac:dyDescent="0.25">
      <c r="A54" s="31"/>
      <c r="B54" s="32"/>
      <c r="C54" t="str">
        <f>C17</f>
        <v>&lt;# T166298928G #&gt;</v>
      </c>
    </row>
    <row r="55" spans="1:3" x14ac:dyDescent="0.25">
      <c r="A55" s="5" t="s">
        <v>39</v>
      </c>
      <c r="B55" s="1" t="s">
        <v>128</v>
      </c>
      <c r="C55" t="str">
        <f>CONCATENATE("  &lt;Genotype hgvs=",CHAR(34),B55,B56,";",B57,CHAR(34)," name=",CHAR(34),B19,CHAR(34),"&gt; ")</f>
        <v xml:space="preserve">  &lt;Genotype hgvs="NC_000002.12:g.[166298928T&gt;G];[166298928=]" name="T166298928G"&gt; </v>
      </c>
    </row>
    <row r="56" spans="1:3" x14ac:dyDescent="0.25">
      <c r="A56" s="5" t="s">
        <v>40</v>
      </c>
      <c r="B56" s="27" t="s">
        <v>365</v>
      </c>
    </row>
    <row r="57" spans="1:3" x14ac:dyDescent="0.25">
      <c r="A57" s="5" t="s">
        <v>31</v>
      </c>
      <c r="B57" s="27" t="s">
        <v>366</v>
      </c>
      <c r="C57" t="s">
        <v>679</v>
      </c>
    </row>
    <row r="58" spans="1:3" x14ac:dyDescent="0.25">
      <c r="A58" s="5" t="s">
        <v>45</v>
      </c>
      <c r="B58" s="27" t="str">
        <f>CONCATENATE("People with this variant have one copy of the ",B22)</f>
        <v>People with this variant have one copy of the [T166298928G](https://www.ncbi.nlm.nih.gov/projects/SNP/snp_ref.cgi?rs=6754031)</v>
      </c>
      <c r="C58" t="s">
        <v>17</v>
      </c>
    </row>
    <row r="59" spans="1:3" x14ac:dyDescent="0.25">
      <c r="A59" s="6" t="s">
        <v>46</v>
      </c>
      <c r="B59" s="27" t="s">
        <v>152</v>
      </c>
      <c r="C59" t="str">
        <f>CONCATENATE("    ",B58)</f>
        <v xml:space="preserve">    People with this variant have one copy of the [T166298928G](https://www.ncbi.nlm.nih.gov/projects/SNP/snp_ref.cgi?rs=6754031)</v>
      </c>
    </row>
    <row r="60" spans="1:3" x14ac:dyDescent="0.25">
      <c r="A60" s="6" t="s">
        <v>47</v>
      </c>
      <c r="B60" s="27">
        <v>45.8</v>
      </c>
    </row>
    <row r="61" spans="1:3" x14ac:dyDescent="0.25">
      <c r="A61" s="5"/>
      <c r="C61" t="s">
        <v>680</v>
      </c>
    </row>
    <row r="62" spans="1:3" x14ac:dyDescent="0.25">
      <c r="A62" s="6"/>
    </row>
    <row r="63" spans="1:3" x14ac:dyDescent="0.25">
      <c r="A63" s="6"/>
      <c r="C63" t="str">
        <f>CONCATENATE("    ",B59)</f>
        <v xml:space="preserve">    This variant is not associated with increased risk.</v>
      </c>
    </row>
    <row r="64" spans="1:3" x14ac:dyDescent="0.25">
      <c r="A64" s="6"/>
    </row>
    <row r="65" spans="1:3" x14ac:dyDescent="0.25">
      <c r="A65" s="6"/>
      <c r="C65" t="s">
        <v>681</v>
      </c>
    </row>
    <row r="66" spans="1:3" x14ac:dyDescent="0.25">
      <c r="A66" s="5"/>
    </row>
    <row r="67" spans="1:3" x14ac:dyDescent="0.25">
      <c r="A67" s="5"/>
      <c r="C67" t="str">
        <f>CONCATENATE( "    &lt;piechart percentage=",B60," /&gt;")</f>
        <v xml:space="preserve">    &lt;piechart percentage=45.8 /&gt;</v>
      </c>
    </row>
    <row r="68" spans="1:3" x14ac:dyDescent="0.25">
      <c r="A68" s="5"/>
      <c r="C68" t="str">
        <f>"  &lt;/Genotype&gt;"</f>
        <v xml:space="preserve">  &lt;/Genotype&gt;</v>
      </c>
    </row>
    <row r="69" spans="1:3" x14ac:dyDescent="0.25">
      <c r="A69" s="5" t="s">
        <v>48</v>
      </c>
      <c r="B69" s="27" t="str">
        <f>CONCATENATE("People with this variant have two copies of the ",B22," variant. This substitution of a single nucleotide is known as a missense mutation.")</f>
        <v>People with this variant have two copies of the [T166298928G](https://www.ncbi.nlm.nih.gov/projects/SNP/snp_ref.cgi?rs=6754031) variant. This substitution of a single nucleotide is known as a missense mutation.</v>
      </c>
      <c r="C69" t="str">
        <f>CONCATENATE("  &lt;Genotype hgvs=",CHAR(34),B55,B56,";",B56,CHAR(34)," name=",CHAR(34),B19,CHAR(34),"&gt; ")</f>
        <v xml:space="preserve">  &lt;Genotype hgvs="NC_000002.12:g.[166298928T&gt;G];[166298928T&gt;G]" name="T166298928G"&gt; </v>
      </c>
    </row>
    <row r="70" spans="1:3" x14ac:dyDescent="0.25">
      <c r="A70" s="6" t="s">
        <v>49</v>
      </c>
      <c r="B70" s="27" t="s">
        <v>198</v>
      </c>
      <c r="C70" t="s">
        <v>17</v>
      </c>
    </row>
    <row r="71" spans="1:3" x14ac:dyDescent="0.25">
      <c r="A71" s="6" t="s">
        <v>47</v>
      </c>
      <c r="B71" s="27">
        <v>24.1</v>
      </c>
      <c r="C71" t="s">
        <v>679</v>
      </c>
    </row>
    <row r="72" spans="1:3" x14ac:dyDescent="0.25">
      <c r="A72" s="6"/>
    </row>
    <row r="73" spans="1:3" x14ac:dyDescent="0.25">
      <c r="A73" s="5"/>
      <c r="C73" t="str">
        <f>CONCATENATE("    ",B69)</f>
        <v xml:space="preserve">    People with this variant have two copies of the [T166298928G](https://www.ncbi.nlm.nih.gov/projects/SNP/snp_ref.cgi?rs=6754031) variant. This substitution of a single nucleotide is known as a missense mutation.</v>
      </c>
    </row>
    <row r="74" spans="1:3" x14ac:dyDescent="0.25">
      <c r="A74" s="6"/>
    </row>
    <row r="75" spans="1:3" x14ac:dyDescent="0.25">
      <c r="A75" s="6"/>
      <c r="C75" t="s">
        <v>680</v>
      </c>
    </row>
    <row r="76" spans="1:3" x14ac:dyDescent="0.25">
      <c r="A76" s="6"/>
    </row>
    <row r="77" spans="1:3" x14ac:dyDescent="0.25">
      <c r="A77" s="6"/>
      <c r="C77" t="str">
        <f>CONCATENATE("    ",B70)</f>
        <v xml:space="preserve">    You are in the Moderate Loss of Function category. See below for more information.</v>
      </c>
    </row>
    <row r="78" spans="1:3" x14ac:dyDescent="0.25">
      <c r="A78" s="6"/>
    </row>
    <row r="79" spans="1:3" x14ac:dyDescent="0.25">
      <c r="A79" s="5"/>
      <c r="C79" t="s">
        <v>681</v>
      </c>
    </row>
    <row r="80" spans="1:3" x14ac:dyDescent="0.25">
      <c r="A80" s="5"/>
    </row>
    <row r="81" spans="1:3" x14ac:dyDescent="0.25">
      <c r="A81" s="5"/>
      <c r="C81" t="str">
        <f>CONCATENATE( "    &lt;piechart percentage=",B71," /&gt;")</f>
        <v xml:space="preserve">    &lt;piechart percentage=24.1 /&gt;</v>
      </c>
    </row>
    <row r="82" spans="1:3" x14ac:dyDescent="0.25">
      <c r="A82" s="5"/>
      <c r="C82" t="str">
        <f>"  &lt;/Genotype&gt;"</f>
        <v xml:space="preserve">  &lt;/Genotype&gt;</v>
      </c>
    </row>
    <row r="83" spans="1:3" x14ac:dyDescent="0.25">
      <c r="A83" s="5" t="s">
        <v>50</v>
      </c>
      <c r="B83" s="27" t="str">
        <f>CONCATENATE("Your ",B11," gene has no variants. A normal gene is referred to as a ",CHAR(34),"wild-type",CHAR(34)," gene.")</f>
        <v>Your SCN9A gene has no variants. A normal gene is referred to as a "wild-type" gene.</v>
      </c>
      <c r="C83" t="str">
        <f>CONCATENATE("  &lt;Genotype hgvs=",CHAR(34),B55,B57,";",B57,CHAR(34)," name=",CHAR(34),B19,CHAR(34),"&gt; ")</f>
        <v xml:space="preserve">  &lt;Genotype hgvs="NC_000002.12:g.[166298928=];[166298928=]" name="T166298928G"&gt; </v>
      </c>
    </row>
    <row r="84" spans="1:3" x14ac:dyDescent="0.25">
      <c r="A84" s="6" t="s">
        <v>51</v>
      </c>
      <c r="B84" s="27" t="s">
        <v>152</v>
      </c>
      <c r="C84" t="s">
        <v>17</v>
      </c>
    </row>
    <row r="85" spans="1:3" x14ac:dyDescent="0.25">
      <c r="A85" s="6" t="s">
        <v>47</v>
      </c>
      <c r="B85" s="27">
        <v>30.2</v>
      </c>
      <c r="C85" t="s">
        <v>679</v>
      </c>
    </row>
    <row r="86" spans="1:3" x14ac:dyDescent="0.25">
      <c r="A86" s="5"/>
    </row>
    <row r="87" spans="1:3" x14ac:dyDescent="0.25">
      <c r="A87" s="6"/>
      <c r="C87" t="str">
        <f>CONCATENATE("    ",B83)</f>
        <v xml:space="preserve">    Your SCN9A gene has no variants. A normal gene is referred to as a "wild-type" gene.</v>
      </c>
    </row>
    <row r="88" spans="1:3" x14ac:dyDescent="0.25">
      <c r="A88" s="6"/>
    </row>
    <row r="89" spans="1:3" x14ac:dyDescent="0.25">
      <c r="A89" s="6"/>
      <c r="C89" t="s">
        <v>680</v>
      </c>
    </row>
    <row r="90" spans="1:3" x14ac:dyDescent="0.25">
      <c r="A90" s="6"/>
    </row>
    <row r="91" spans="1:3" x14ac:dyDescent="0.25">
      <c r="A91" s="6"/>
      <c r="C91" t="str">
        <f>CONCATENATE("    ",B84)</f>
        <v xml:space="preserve">    This variant is not associated with increased risk.</v>
      </c>
    </row>
    <row r="92" spans="1:3" x14ac:dyDescent="0.25">
      <c r="A92" s="5"/>
    </row>
    <row r="93" spans="1:3" x14ac:dyDescent="0.25">
      <c r="A93" s="5"/>
      <c r="C93" t="s">
        <v>681</v>
      </c>
    </row>
    <row r="94" spans="1:3" x14ac:dyDescent="0.25">
      <c r="A94" s="5"/>
    </row>
    <row r="95" spans="1:3" x14ac:dyDescent="0.25">
      <c r="A95" s="5"/>
      <c r="C95" t="str">
        <f>CONCATENATE( "    &lt;piechart percentage=",B85," /&gt;")</f>
        <v xml:space="preserve">    &lt;piechart percentage=30.2 /&gt;</v>
      </c>
    </row>
    <row r="96" spans="1:3" x14ac:dyDescent="0.25">
      <c r="A96" s="5"/>
      <c r="C96" t="str">
        <f>"  &lt;/Genotype&gt;"</f>
        <v xml:space="preserve">  &lt;/Genotype&gt;</v>
      </c>
    </row>
    <row r="97" spans="1:3" x14ac:dyDescent="0.25">
      <c r="A97" s="5"/>
      <c r="C97" t="str">
        <f>C23</f>
        <v>&lt;# C984A #&gt;</v>
      </c>
    </row>
    <row r="98" spans="1:3" x14ac:dyDescent="0.25">
      <c r="A98" s="5" t="s">
        <v>39</v>
      </c>
      <c r="B98" s="1" t="s">
        <v>128</v>
      </c>
      <c r="C98" t="str">
        <f>CONCATENATE("  &lt;Genotype hgvs=",CHAR(34),B55,B56,";",B57,CHAR(34)," name=",CHAR(34),B25,CHAR(34),"&gt; ")</f>
        <v xml:space="preserve">  &lt;Genotype hgvs="NC_000002.12:g.[166298928T&gt;G];[166298928=]" name="C984A"&gt; </v>
      </c>
    </row>
    <row r="99" spans="1:3" x14ac:dyDescent="0.25">
      <c r="A99" s="5" t="s">
        <v>40</v>
      </c>
      <c r="B99" s="27" t="s">
        <v>368</v>
      </c>
    </row>
    <row r="100" spans="1:3" x14ac:dyDescent="0.25">
      <c r="A100" s="5" t="s">
        <v>31</v>
      </c>
      <c r="B100" s="27" t="s">
        <v>369</v>
      </c>
      <c r="C100" t="s">
        <v>679</v>
      </c>
    </row>
    <row r="101" spans="1:3" x14ac:dyDescent="0.25">
      <c r="A101" s="5" t="s">
        <v>45</v>
      </c>
      <c r="B101" s="27" t="str">
        <f>CONCATENATE("People with this variant have one copy of the ",B28," variant. This substitution of a single nucleotide is known as a missense mutation.")</f>
        <v>People with this variant have one copy of the [C984A (Tyr328Ter)](https://www.ncbi.nlm.nih.gov/clinvar/variation/6363/) variant. This substitution of a single nucleotide is known as a missense mutation.</v>
      </c>
      <c r="C101" t="s">
        <v>17</v>
      </c>
    </row>
    <row r="102" spans="1:3" x14ac:dyDescent="0.25">
      <c r="A102" s="6" t="s">
        <v>46</v>
      </c>
      <c r="B102" s="27" t="s">
        <v>224</v>
      </c>
      <c r="C102" t="str">
        <f>CONCATENATE("    ",B101)</f>
        <v xml:space="preserve">    People with this variant have one copy of the [C984A (Tyr328Ter)](https://www.ncbi.nlm.nih.gov/clinvar/variation/6363/) variant. This substitution of a single nucleotide is known as a missense mutation.</v>
      </c>
    </row>
    <row r="103" spans="1:3" x14ac:dyDescent="0.25">
      <c r="A103" s="6" t="s">
        <v>47</v>
      </c>
      <c r="B103" s="27">
        <v>0.01</v>
      </c>
    </row>
    <row r="104" spans="1:3" x14ac:dyDescent="0.25">
      <c r="A104" s="5"/>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 spans="1:3" x14ac:dyDescent="0.25">
      <c r="A105" s="6"/>
    </row>
    <row r="106" spans="1:3" x14ac:dyDescent="0.25">
      <c r="A106" s="6"/>
      <c r="C106" t="str">
        <f>CONCATENATE("    ",B102)</f>
        <v xml:space="preserve">    Your variant is not associated with any loss of function.</v>
      </c>
    </row>
    <row r="107" spans="1:3" x14ac:dyDescent="0.25">
      <c r="A107" s="6"/>
    </row>
    <row r="108" spans="1:3" x14ac:dyDescent="0.25">
      <c r="A108" s="6"/>
      <c r="C108" t="s">
        <v>681</v>
      </c>
    </row>
    <row r="109" spans="1:3" x14ac:dyDescent="0.25">
      <c r="A109" s="5"/>
    </row>
    <row r="110" spans="1:3" x14ac:dyDescent="0.25">
      <c r="A110" s="5"/>
      <c r="C110" t="str">
        <f>CONCATENATE( "    &lt;piechart percentage=",B103," /&gt;")</f>
        <v xml:space="preserve">    &lt;piechart percentage=0.01 /&gt;</v>
      </c>
    </row>
    <row r="111" spans="1:3" x14ac:dyDescent="0.25">
      <c r="A111" s="5"/>
      <c r="C111" t="str">
        <f>"  &lt;/Genotype&gt;"</f>
        <v xml:space="preserve">  &lt;/Genotype&gt;</v>
      </c>
    </row>
    <row r="112" spans="1:3" x14ac:dyDescent="0.25">
      <c r="A112" s="5" t="s">
        <v>48</v>
      </c>
      <c r="B112" s="27" t="str">
        <f>CONCATENATE("People with this variant have two copies of the ",B28," variant. This substitution of a single nucleotide is known as a missense mutation.")</f>
        <v>People with this variant have two copies of the [C984A (Tyr328Ter)](https://www.ncbi.nlm.nih.gov/clinvar/variation/6363/) variant. This substitution of a single nucleotide is known as a missense mutation.</v>
      </c>
      <c r="C112" t="str">
        <f>CONCATENATE("  &lt;Genotype hgvs=",CHAR(34),B98,B99,";",B99,CHAR(34)," name=",CHAR(34),B25,CHAR(34),"&gt; ")</f>
        <v xml:space="preserve">  &lt;Genotype hgvs="NC_000002.12:g.[166293354G&gt;T];[166293354G&gt;T]" name="C984A"&gt; </v>
      </c>
    </row>
    <row r="113" spans="1:3" x14ac:dyDescent="0.25">
      <c r="A113" s="6" t="s">
        <v>49</v>
      </c>
      <c r="B113" s="27" t="s">
        <v>524</v>
      </c>
      <c r="C113" t="s">
        <v>17</v>
      </c>
    </row>
    <row r="114" spans="1:3" x14ac:dyDescent="0.25">
      <c r="A114" s="6" t="s">
        <v>47</v>
      </c>
      <c r="B114" s="27">
        <v>0.01</v>
      </c>
      <c r="C114" t="s">
        <v>679</v>
      </c>
    </row>
    <row r="115" spans="1:3" x14ac:dyDescent="0.25">
      <c r="A115" s="6"/>
    </row>
    <row r="116" spans="1:3" x14ac:dyDescent="0.25">
      <c r="A116" s="5"/>
      <c r="C116" t="str">
        <f>CONCATENATE("    ",B112)</f>
        <v xml:space="preserve">    People with this variant have two copies of the [C984A (Tyr328Ter)](https://www.ncbi.nlm.nih.gov/clinvar/variation/6363/) variant. This substitution of a single nucleotide is known as a missense mutation.</v>
      </c>
    </row>
    <row r="117" spans="1:3" x14ac:dyDescent="0.25">
      <c r="A117" s="6"/>
    </row>
    <row r="118" spans="1:3" x14ac:dyDescent="0.25">
      <c r="A118" s="6"/>
      <c r="C118" t="s">
        <v>680</v>
      </c>
    </row>
    <row r="119" spans="1:3" x14ac:dyDescent="0.25">
      <c r="A119" s="6"/>
    </row>
    <row r="120" spans="1:3" x14ac:dyDescent="0.25">
      <c r="A120" s="6"/>
      <c r="C120" t="str">
        <f>CONCATENATE("    ",B113)</f>
        <v xml:space="preserve">    You are in the Severe Risk category. See below for more information.</v>
      </c>
    </row>
    <row r="121" spans="1:3" x14ac:dyDescent="0.25">
      <c r="A121" s="6"/>
    </row>
    <row r="122" spans="1:3" x14ac:dyDescent="0.25">
      <c r="A122" s="5"/>
      <c r="C122" t="s">
        <v>681</v>
      </c>
    </row>
    <row r="123" spans="1:3" x14ac:dyDescent="0.25">
      <c r="A123" s="5"/>
    </row>
    <row r="124" spans="1:3" x14ac:dyDescent="0.25">
      <c r="A124" s="5"/>
      <c r="C124" t="str">
        <f>CONCATENATE( "    &lt;piechart percentage=",B114," /&gt;")</f>
        <v xml:space="preserve">    &lt;piechart percentage=0.01 /&gt;</v>
      </c>
    </row>
    <row r="125" spans="1:3" x14ac:dyDescent="0.25">
      <c r="A125" s="5"/>
      <c r="C125" t="str">
        <f>"  &lt;/Genotype&gt;"</f>
        <v xml:space="preserve">  &lt;/Genotype&gt;</v>
      </c>
    </row>
    <row r="126" spans="1:3" x14ac:dyDescent="0.25">
      <c r="A126" s="5" t="s">
        <v>50</v>
      </c>
      <c r="B126" s="27" t="str">
        <f>CONCATENATE("Your ",B11," gene has no variants. A normal gene is referred to as a ",CHAR(34),"wild-type",CHAR(34)," gene.")</f>
        <v>Your SCN9A gene has no variants. A normal gene is referred to as a "wild-type" gene.</v>
      </c>
      <c r="C126" t="str">
        <f>CONCATENATE("  &lt;Genotype hgvs=",CHAR(34),B98,B100,";",B100,CHAR(34)," name=",CHAR(34),B25,CHAR(34),"&gt; ")</f>
        <v xml:space="preserve">  &lt;Genotype hgvs="NC_000002.12:g.[166293354=];[166293354=]" name="C984A"&gt; </v>
      </c>
    </row>
    <row r="127" spans="1:3" x14ac:dyDescent="0.25">
      <c r="A127" s="6" t="s">
        <v>51</v>
      </c>
      <c r="B127" s="27" t="s">
        <v>224</v>
      </c>
      <c r="C127" t="s">
        <v>17</v>
      </c>
    </row>
    <row r="128" spans="1:3" x14ac:dyDescent="0.25">
      <c r="A128" s="6" t="s">
        <v>47</v>
      </c>
      <c r="B128" s="27">
        <v>99.98</v>
      </c>
      <c r="C128" t="s">
        <v>679</v>
      </c>
    </row>
    <row r="129" spans="1:3" x14ac:dyDescent="0.25">
      <c r="A129" s="5"/>
    </row>
    <row r="130" spans="1:3" x14ac:dyDescent="0.25">
      <c r="A130" s="6"/>
      <c r="C130" t="str">
        <f>CONCATENATE("    ",B126)</f>
        <v xml:space="preserve">    Your SCN9A gene has no variants. A normal gene is referred to as a "wild-type" gene.</v>
      </c>
    </row>
    <row r="131" spans="1:3" x14ac:dyDescent="0.25">
      <c r="A131" s="6"/>
    </row>
    <row r="132" spans="1:3" x14ac:dyDescent="0.25">
      <c r="A132" s="6"/>
      <c r="C132" t="s">
        <v>680</v>
      </c>
    </row>
    <row r="133" spans="1:3" x14ac:dyDescent="0.25">
      <c r="A133" s="6"/>
    </row>
    <row r="134" spans="1:3" x14ac:dyDescent="0.25">
      <c r="A134" s="6"/>
      <c r="C134" t="str">
        <f>CONCATENATE("    ",B127)</f>
        <v xml:space="preserve">    Your variant is not associated with any loss of function.</v>
      </c>
    </row>
    <row r="135" spans="1:3" x14ac:dyDescent="0.25">
      <c r="A135" s="5"/>
    </row>
    <row r="136" spans="1:3" x14ac:dyDescent="0.25">
      <c r="A136" s="5"/>
      <c r="C136" t="s">
        <v>681</v>
      </c>
    </row>
    <row r="137" spans="1:3" x14ac:dyDescent="0.25">
      <c r="A137" s="5"/>
    </row>
    <row r="138" spans="1:3" x14ac:dyDescent="0.25">
      <c r="A138" s="5"/>
      <c r="C138" t="str">
        <f>CONCATENATE( "    &lt;piechart percentage=",B128," /&gt;")</f>
        <v xml:space="preserve">    &lt;piechart percentage=99.98 /&gt;</v>
      </c>
    </row>
    <row r="139" spans="1:3" x14ac:dyDescent="0.25">
      <c r="A139" s="5"/>
      <c r="C139" t="str">
        <f>"  &lt;/Genotype&gt;"</f>
        <v xml:space="preserve">  &lt;/Genotype&gt;</v>
      </c>
    </row>
    <row r="140" spans="1:3" x14ac:dyDescent="0.25">
      <c r="A140" s="5"/>
      <c r="C140" t="str">
        <f>C29</f>
        <v>&lt;# C829T #&gt;</v>
      </c>
    </row>
    <row r="141" spans="1:3" x14ac:dyDescent="0.25">
      <c r="A141" s="5" t="s">
        <v>39</v>
      </c>
      <c r="B141" s="1" t="s">
        <v>128</v>
      </c>
      <c r="C141" t="str">
        <f>CONCATENATE("  &lt;Genotype hgvs=",CHAR(34),B141,B142,";",B143,CHAR(34)," name=",CHAR(34),B31,CHAR(34),"&gt; ")</f>
        <v xml:space="preserve">  &lt;Genotype hgvs="NC_000002.12:g.[166303162G&gt;A];[166303162=]" name="C829T"&gt; </v>
      </c>
    </row>
    <row r="142" spans="1:3" x14ac:dyDescent="0.25">
      <c r="A142" s="5" t="s">
        <v>40</v>
      </c>
      <c r="B142" s="27" t="s">
        <v>371</v>
      </c>
    </row>
    <row r="143" spans="1:3" x14ac:dyDescent="0.25">
      <c r="A143" s="5" t="s">
        <v>31</v>
      </c>
      <c r="B143" s="27" t="s">
        <v>372</v>
      </c>
      <c r="C143" t="s">
        <v>679</v>
      </c>
    </row>
    <row r="144" spans="1:3" x14ac:dyDescent="0.25">
      <c r="A144" s="5" t="s">
        <v>45</v>
      </c>
      <c r="B144" s="27" t="str">
        <f>CONCATENATE("People with this variant have one copy of the ",B31," variant. This substitution of a single nucleotide is known as a missense mutation.")</f>
        <v>People with this variant have one copy of the C829T variant. This substitution of a single nucleotide is known as a missense mutation.</v>
      </c>
      <c r="C144" t="s">
        <v>17</v>
      </c>
    </row>
    <row r="145" spans="1:3" x14ac:dyDescent="0.25">
      <c r="A145" s="6" t="s">
        <v>46</v>
      </c>
      <c r="B145" s="27" t="s">
        <v>224</v>
      </c>
      <c r="C145" t="str">
        <f>CONCATENATE("    ",B144)</f>
        <v xml:space="preserve">    People with this variant have one copy of the C829T variant. This substitution of a single nucleotide is known as a missense mutation.</v>
      </c>
    </row>
    <row r="146" spans="1:3" x14ac:dyDescent="0.25">
      <c r="A146" s="6" t="s">
        <v>47</v>
      </c>
      <c r="B146" s="27">
        <v>0.01</v>
      </c>
    </row>
    <row r="147" spans="1:3" x14ac:dyDescent="0.25">
      <c r="A147" s="5"/>
      <c r="C147" t="s">
        <v>680</v>
      </c>
    </row>
    <row r="148" spans="1:3" x14ac:dyDescent="0.25">
      <c r="A148" s="6"/>
    </row>
    <row r="149" spans="1:3" x14ac:dyDescent="0.25">
      <c r="A149" s="6"/>
      <c r="C149" t="str">
        <f>CONCATENATE("    ",B145)</f>
        <v xml:space="preserve">    Your variant is not associated with any loss of function.</v>
      </c>
    </row>
    <row r="150" spans="1:3" x14ac:dyDescent="0.25">
      <c r="A150" s="6"/>
    </row>
    <row r="151" spans="1:3" x14ac:dyDescent="0.25">
      <c r="A151" s="6"/>
      <c r="C151" t="s">
        <v>681</v>
      </c>
    </row>
    <row r="152" spans="1:3" x14ac:dyDescent="0.25">
      <c r="A152" s="5"/>
    </row>
    <row r="153" spans="1:3" x14ac:dyDescent="0.25">
      <c r="A153" s="5"/>
      <c r="C153" t="str">
        <f>CONCATENATE( "    &lt;piechart percentage=",B146," /&gt;")</f>
        <v xml:space="preserve">    &lt;piechart percentage=0.01 /&gt;</v>
      </c>
    </row>
    <row r="154" spans="1:3" x14ac:dyDescent="0.25">
      <c r="A154" s="5"/>
      <c r="C154" t="str">
        <f>"  &lt;/Genotype&gt;"</f>
        <v xml:space="preserve">  &lt;/Genotype&gt;</v>
      </c>
    </row>
    <row r="155" spans="1:3" x14ac:dyDescent="0.25">
      <c r="A155" s="5" t="s">
        <v>48</v>
      </c>
      <c r="B155" s="27" t="str">
        <f>CONCATENATE("People with this variant have two copies of the ",B31," variant. This substitution of a single nucleotide is known as a missense mutation.")</f>
        <v>People with this variant have two copies of the C829T variant. This substitution of a single nucleotide is known as a missense mutation.</v>
      </c>
      <c r="C155" t="str">
        <f>CONCATENATE("  &lt;Genotype hgvs=",CHAR(34),B141,B142,";",B142,CHAR(34)," name=",CHAR(34),B31,CHAR(34),"&gt; ")</f>
        <v xml:space="preserve">  &lt;Genotype hgvs="NC_000002.12:g.[166303162G&gt;A];[166303162G&gt;A]" name="C829T"&gt; </v>
      </c>
    </row>
    <row r="156" spans="1:3" x14ac:dyDescent="0.25">
      <c r="A156" s="6" t="s">
        <v>49</v>
      </c>
      <c r="B156" s="27" t="s">
        <v>524</v>
      </c>
      <c r="C156" t="s">
        <v>17</v>
      </c>
    </row>
    <row r="157" spans="1:3" x14ac:dyDescent="0.25">
      <c r="A157" s="6" t="s">
        <v>47</v>
      </c>
      <c r="B157" s="27">
        <v>0.01</v>
      </c>
      <c r="C157" t="s">
        <v>679</v>
      </c>
    </row>
    <row r="158" spans="1:3" x14ac:dyDescent="0.25">
      <c r="A158" s="6"/>
    </row>
    <row r="159" spans="1:3" x14ac:dyDescent="0.25">
      <c r="A159" s="5"/>
      <c r="C159" t="str">
        <f>CONCATENATE("    ",B155)</f>
        <v xml:space="preserve">    People with this variant have two copies of the C829T variant. This substitution of a single nucleotide is known as a missense mutation.</v>
      </c>
    </row>
    <row r="160" spans="1:3" x14ac:dyDescent="0.25">
      <c r="A160" s="6"/>
    </row>
    <row r="161" spans="1:3" x14ac:dyDescent="0.25">
      <c r="A161" s="6"/>
      <c r="C161" t="s">
        <v>680</v>
      </c>
    </row>
    <row r="162" spans="1:3" x14ac:dyDescent="0.25">
      <c r="A162" s="6"/>
    </row>
    <row r="163" spans="1:3" x14ac:dyDescent="0.25">
      <c r="A163" s="6"/>
      <c r="C163" t="str">
        <f>CONCATENATE("    ",B156)</f>
        <v xml:space="preserve">    You are in the Severe Risk category. See below for more information.</v>
      </c>
    </row>
    <row r="164" spans="1:3" x14ac:dyDescent="0.25">
      <c r="A164" s="6"/>
    </row>
    <row r="165" spans="1:3" x14ac:dyDescent="0.25">
      <c r="A165" s="5"/>
      <c r="C165" t="s">
        <v>681</v>
      </c>
    </row>
    <row r="166" spans="1:3" x14ac:dyDescent="0.25">
      <c r="A166" s="5"/>
    </row>
    <row r="167" spans="1:3" x14ac:dyDescent="0.25">
      <c r="A167" s="5"/>
      <c r="C167" t="str">
        <f>CONCATENATE( "    &lt;piechart percentage=",B157," /&gt;")</f>
        <v xml:space="preserve">    &lt;piechart percentage=0.01 /&gt;</v>
      </c>
    </row>
    <row r="168" spans="1:3" x14ac:dyDescent="0.25">
      <c r="A168" s="5"/>
      <c r="C168" t="str">
        <f>"  &lt;/Genotype&gt;"</f>
        <v xml:space="preserve">  &lt;/Genotype&gt;</v>
      </c>
    </row>
    <row r="169" spans="1:3" x14ac:dyDescent="0.25">
      <c r="A169" s="5" t="s">
        <v>50</v>
      </c>
      <c r="B169" s="27" t="str">
        <f>CONCATENATE("Your ",B11," gene has no variants. A normal gene is referred to as a ",CHAR(34),"wild-type",CHAR(34)," gene.")</f>
        <v>Your SCN9A gene has no variants. A normal gene is referred to as a "wild-type" gene.</v>
      </c>
      <c r="C169" t="str">
        <f>CONCATENATE("  &lt;Genotype hgvs=",CHAR(34),B141,B143,";",B143,CHAR(34)," name=",CHAR(34),B31,CHAR(34),"&gt; ")</f>
        <v xml:space="preserve">  &lt;Genotype hgvs="NC_000002.12:g.[166303162=];[166303162=]" name="C829T"&gt; </v>
      </c>
    </row>
    <row r="170" spans="1:3" x14ac:dyDescent="0.25">
      <c r="A170" s="6" t="s">
        <v>51</v>
      </c>
      <c r="B170" s="27" t="s">
        <v>224</v>
      </c>
      <c r="C170" t="s">
        <v>17</v>
      </c>
    </row>
    <row r="171" spans="1:3" x14ac:dyDescent="0.25">
      <c r="A171" s="6" t="s">
        <v>47</v>
      </c>
      <c r="B171" s="27">
        <v>99.98</v>
      </c>
      <c r="C171" t="s">
        <v>679</v>
      </c>
    </row>
    <row r="172" spans="1:3" x14ac:dyDescent="0.25">
      <c r="A172" s="5"/>
    </row>
    <row r="173" spans="1:3" x14ac:dyDescent="0.25">
      <c r="A173" s="6"/>
      <c r="C173" t="str">
        <f>CONCATENATE("    ",B169)</f>
        <v xml:space="preserve">    Your SCN9A gene has no variants. A normal gene is referred to as a "wild-type" gene.</v>
      </c>
    </row>
    <row r="174" spans="1:3" x14ac:dyDescent="0.25">
      <c r="A174" s="6"/>
    </row>
    <row r="175" spans="1:3" x14ac:dyDescent="0.25">
      <c r="A175" s="6"/>
      <c r="C175" t="s">
        <v>680</v>
      </c>
    </row>
    <row r="176" spans="1:3" x14ac:dyDescent="0.25">
      <c r="A176" s="6"/>
    </row>
    <row r="177" spans="1:3" x14ac:dyDescent="0.25">
      <c r="A177" s="6"/>
      <c r="C177" t="str">
        <f>CONCATENATE("    ",B170)</f>
        <v xml:space="preserve">    Your variant is not associated with any loss of function.</v>
      </c>
    </row>
    <row r="178" spans="1:3" x14ac:dyDescent="0.25">
      <c r="A178" s="5"/>
    </row>
    <row r="179" spans="1:3" x14ac:dyDescent="0.25">
      <c r="A179" s="5"/>
      <c r="C179" t="s">
        <v>681</v>
      </c>
    </row>
    <row r="180" spans="1:3" x14ac:dyDescent="0.25">
      <c r="A180" s="5"/>
    </row>
    <row r="181" spans="1:3" x14ac:dyDescent="0.25">
      <c r="A181" s="5"/>
      <c r="C181" t="str">
        <f>CONCATENATE( "    &lt;piechart percentage=",B171," /&gt;")</f>
        <v xml:space="preserve">    &lt;piechart percentage=99.98 /&gt;</v>
      </c>
    </row>
    <row r="182" spans="1:3" x14ac:dyDescent="0.25">
      <c r="A182" s="5"/>
      <c r="C182" t="str">
        <f>"  &lt;/Genotype&gt;"</f>
        <v xml:space="preserve">  &lt;/Genotype&gt;</v>
      </c>
    </row>
    <row r="183" spans="1:3" x14ac:dyDescent="0.25">
      <c r="A183" s="5"/>
      <c r="C183" t="str">
        <f>C35</f>
        <v>&lt;# C2986T #&gt;</v>
      </c>
    </row>
    <row r="184" spans="1:3" x14ac:dyDescent="0.25">
      <c r="A184" s="5" t="s">
        <v>39</v>
      </c>
      <c r="B184" s="1" t="s">
        <v>128</v>
      </c>
      <c r="C184" t="str">
        <f>CONCATENATE("  &lt;Genotype hgvs=",CHAR(34),B184,B185,";",B186,CHAR(34)," name=",CHAR(34),B37,CHAR(34),"&gt; ")</f>
        <v xml:space="preserve">  &lt;Genotype hgvs="NC_000002.12:g.[166272731G&gt;A];[166272731=]" name="C2986T"&gt; </v>
      </c>
    </row>
    <row r="185" spans="1:3" x14ac:dyDescent="0.25">
      <c r="A185" s="5" t="s">
        <v>40</v>
      </c>
      <c r="B185" s="27" t="s">
        <v>379</v>
      </c>
    </row>
    <row r="186" spans="1:3" x14ac:dyDescent="0.25">
      <c r="A186" s="5" t="s">
        <v>31</v>
      </c>
      <c r="B186" s="27" t="s">
        <v>380</v>
      </c>
      <c r="C186" t="s">
        <v>679</v>
      </c>
    </row>
    <row r="187" spans="1:3" x14ac:dyDescent="0.25">
      <c r="A187" s="5" t="s">
        <v>45</v>
      </c>
      <c r="B187" s="27" t="str">
        <f>CONCATENATE("People with this variant have one copy of the ",B40," variant. This substitution of a single nucleotide is known as a missense mutation.")</f>
        <v>People with this variant have one copy of the [C2986T (Arg996Cys)](https://www.ncbi.nlm.nih.gov/clinvar/variation/6356/) variant. This substitution of a single nucleotide is known as a missense mutation.</v>
      </c>
      <c r="C187" t="s">
        <v>17</v>
      </c>
    </row>
    <row r="188" spans="1:3" x14ac:dyDescent="0.25">
      <c r="A188" s="6" t="s">
        <v>46</v>
      </c>
      <c r="B188" s="27" t="s">
        <v>224</v>
      </c>
      <c r="C188" t="str">
        <f>CONCATENATE("    ",B187)</f>
        <v xml:space="preserve">    People with this variant have one copy of the [C2986T (Arg996Cys)](https://www.ncbi.nlm.nih.gov/clinvar/variation/6356/) variant. This substitution of a single nucleotide is known as a missense mutation.</v>
      </c>
    </row>
    <row r="189" spans="1:3" x14ac:dyDescent="0.25">
      <c r="A189" s="6" t="s">
        <v>47</v>
      </c>
      <c r="B189" s="27">
        <v>0.1</v>
      </c>
    </row>
    <row r="190" spans="1:3" x14ac:dyDescent="0.25">
      <c r="A190" s="5"/>
      <c r="C190" t="s">
        <v>680</v>
      </c>
    </row>
    <row r="191" spans="1:3" x14ac:dyDescent="0.25">
      <c r="A191" s="6"/>
    </row>
    <row r="192" spans="1:3" x14ac:dyDescent="0.25">
      <c r="A192" s="6"/>
      <c r="C192" t="str">
        <f>CONCATENATE("    ",B188)</f>
        <v xml:space="preserve">    Your variant is not associated with any loss of function.</v>
      </c>
    </row>
    <row r="193" spans="1:3" x14ac:dyDescent="0.25">
      <c r="A193" s="6"/>
    </row>
    <row r="194" spans="1:3" x14ac:dyDescent="0.25">
      <c r="A194" s="6"/>
      <c r="C194" t="s">
        <v>681</v>
      </c>
    </row>
    <row r="195" spans="1:3" x14ac:dyDescent="0.25">
      <c r="A195" s="5"/>
    </row>
    <row r="196" spans="1:3" x14ac:dyDescent="0.25">
      <c r="A196" s="5"/>
      <c r="C196" t="str">
        <f>CONCATENATE( "    &lt;piechart percentage=",B189," /&gt;")</f>
        <v xml:space="preserve">    &lt;piechart percentage=0.1 /&gt;</v>
      </c>
    </row>
    <row r="197" spans="1:3" x14ac:dyDescent="0.25">
      <c r="A197" s="5"/>
      <c r="C197" t="str">
        <f>"  &lt;/Genotype&gt;"</f>
        <v xml:space="preserve">  &lt;/Genotype&gt;</v>
      </c>
    </row>
    <row r="198" spans="1:3" x14ac:dyDescent="0.25">
      <c r="A198" s="5" t="s">
        <v>48</v>
      </c>
      <c r="B198" s="27" t="str">
        <f>CONCATENATE("People with this variant have two copies of the ",B40," variant. This substitution of a single nucleotide is known as a missense mutation.")</f>
        <v>People with this variant have two copies of the [C2986T (Arg996Cys)](https://www.ncbi.nlm.nih.gov/clinvar/variation/6356/) variant. This substitution of a single nucleotide is known as a missense mutation.</v>
      </c>
      <c r="C198" t="str">
        <f>CONCATENATE("  &lt;Genotype hgvs=",CHAR(34),B184,B185,";",B185,CHAR(34)," name=",CHAR(34),B37,CHAR(34),"&gt; ")</f>
        <v xml:space="preserve">  &lt;Genotype hgvs="NC_000002.12:g.[166272731G&gt;A];[166272731G&gt;A]" name="C2986T"&gt; </v>
      </c>
    </row>
    <row r="199" spans="1:3" x14ac:dyDescent="0.25">
      <c r="A199" s="6" t="s">
        <v>49</v>
      </c>
      <c r="B199" s="27" t="s">
        <v>524</v>
      </c>
      <c r="C199" t="s">
        <v>17</v>
      </c>
    </row>
    <row r="200" spans="1:3" x14ac:dyDescent="0.25">
      <c r="A200" s="6" t="s">
        <v>47</v>
      </c>
      <c r="B200" s="27">
        <v>0.01</v>
      </c>
      <c r="C200" t="s">
        <v>679</v>
      </c>
    </row>
    <row r="201" spans="1:3" x14ac:dyDescent="0.25">
      <c r="A201" s="6"/>
    </row>
    <row r="202" spans="1:3" x14ac:dyDescent="0.25">
      <c r="A202" s="5"/>
      <c r="C202" t="str">
        <f>CONCATENATE("    ",B198)</f>
        <v xml:space="preserve">    People with this variant have two copies of the [C2986T (Arg996Cys)](https://www.ncbi.nlm.nih.gov/clinvar/variation/6356/) variant. This substitution of a single nucleotide is known as a missense mutation.</v>
      </c>
    </row>
    <row r="203" spans="1:3" x14ac:dyDescent="0.25">
      <c r="A203" s="6"/>
    </row>
    <row r="204" spans="1:3" x14ac:dyDescent="0.25">
      <c r="A204" s="6"/>
      <c r="C204" t="s">
        <v>680</v>
      </c>
    </row>
    <row r="205" spans="1:3" x14ac:dyDescent="0.25">
      <c r="A205" s="6"/>
    </row>
    <row r="206" spans="1:3" x14ac:dyDescent="0.25">
      <c r="A206" s="6"/>
      <c r="C206" t="str">
        <f>CONCATENATE("    ",B199)</f>
        <v xml:space="preserve">    You are in the Severe Risk category. See below for more information.</v>
      </c>
    </row>
    <row r="207" spans="1:3" x14ac:dyDescent="0.25">
      <c r="A207" s="6"/>
    </row>
    <row r="208" spans="1:3" x14ac:dyDescent="0.25">
      <c r="A208" s="5"/>
      <c r="C208" t="s">
        <v>681</v>
      </c>
    </row>
    <row r="209" spans="1:3" x14ac:dyDescent="0.25">
      <c r="A209" s="5"/>
    </row>
    <row r="210" spans="1:3" x14ac:dyDescent="0.25">
      <c r="A210" s="5"/>
      <c r="C210" t="str">
        <f>CONCATENATE( "    &lt;piechart percentage=",B200," /&gt;")</f>
        <v xml:space="preserve">    &lt;piechart percentage=0.01 /&gt;</v>
      </c>
    </row>
    <row r="211" spans="1:3" x14ac:dyDescent="0.25">
      <c r="A211" s="5"/>
      <c r="C211" t="str">
        <f>"  &lt;/Genotype&gt;"</f>
        <v xml:space="preserve">  &lt;/Genotype&gt;</v>
      </c>
    </row>
    <row r="212" spans="1:3" x14ac:dyDescent="0.25">
      <c r="A212" s="5" t="s">
        <v>50</v>
      </c>
      <c r="B212" s="27" t="str">
        <f>CONCATENATE("Your ",B11," gene has no variants. A normal gene is referred to as a ",CHAR(34),"wild-type",CHAR(34)," gene.")</f>
        <v>Your SCN9A gene has no variants. A normal gene is referred to as a "wild-type" gene.</v>
      </c>
      <c r="C212" t="str">
        <f>CONCATENATE("  &lt;Genotype hgvs=",CHAR(34),B184,B186,";",B186,CHAR(34)," name=",CHAR(34),B37,CHAR(34),"&gt; ")</f>
        <v xml:space="preserve">  &lt;Genotype hgvs="NC_000002.12:g.[166272731=];[166272731=]" name="C2986T"&gt; </v>
      </c>
    </row>
    <row r="213" spans="1:3" x14ac:dyDescent="0.25">
      <c r="A213" s="6" t="s">
        <v>51</v>
      </c>
      <c r="B213" s="27" t="s">
        <v>224</v>
      </c>
      <c r="C213" t="s">
        <v>17</v>
      </c>
    </row>
    <row r="214" spans="1:3" x14ac:dyDescent="0.25">
      <c r="A214" s="6" t="s">
        <v>47</v>
      </c>
      <c r="B214" s="27">
        <v>99.88</v>
      </c>
      <c r="C214" t="s">
        <v>679</v>
      </c>
    </row>
    <row r="215" spans="1:3" x14ac:dyDescent="0.25">
      <c r="A215" s="5"/>
    </row>
    <row r="216" spans="1:3" x14ac:dyDescent="0.25">
      <c r="A216" s="6"/>
      <c r="C216" t="str">
        <f>CONCATENATE("    ",B212)</f>
        <v xml:space="preserve">    Your SCN9A gene has no variants. A normal gene is referred to as a "wild-type" gene.</v>
      </c>
    </row>
    <row r="217" spans="1:3" x14ac:dyDescent="0.25">
      <c r="A217" s="6"/>
    </row>
    <row r="218" spans="1:3" x14ac:dyDescent="0.25">
      <c r="A218" s="6"/>
      <c r="C218" t="s">
        <v>680</v>
      </c>
    </row>
    <row r="219" spans="1:3" x14ac:dyDescent="0.25">
      <c r="A219" s="6"/>
    </row>
    <row r="220" spans="1:3" x14ac:dyDescent="0.25">
      <c r="A220" s="6"/>
      <c r="C220" t="str">
        <f>CONCATENATE("    ",B213)</f>
        <v xml:space="preserve">    Your variant is not associated with any loss of function.</v>
      </c>
    </row>
    <row r="221" spans="1:3" x14ac:dyDescent="0.25">
      <c r="A221" s="5"/>
    </row>
    <row r="222" spans="1:3" x14ac:dyDescent="0.25">
      <c r="A222" s="5"/>
      <c r="C222" t="s">
        <v>681</v>
      </c>
    </row>
    <row r="223" spans="1:3" x14ac:dyDescent="0.25">
      <c r="A223" s="5"/>
    </row>
    <row r="224" spans="1:3" x14ac:dyDescent="0.25">
      <c r="A224" s="5"/>
      <c r="C224" t="str">
        <f>CONCATENATE( "    &lt;piechart percentage=",B214," /&gt;")</f>
        <v xml:space="preserve">    &lt;piechart percentage=99.88 /&gt;</v>
      </c>
    </row>
    <row r="225" spans="1:3" x14ac:dyDescent="0.25">
      <c r="A225" s="5"/>
      <c r="C225" t="str">
        <f>"  &lt;/Genotype&gt;"</f>
        <v xml:space="preserve">  &lt;/Genotype&gt;</v>
      </c>
    </row>
    <row r="226" spans="1:3" x14ac:dyDescent="0.25">
      <c r="A226" s="5"/>
      <c r="C226" t="str">
        <f>C41</f>
        <v>&lt;# G2691A #&gt;</v>
      </c>
    </row>
    <row r="227" spans="1:3" x14ac:dyDescent="0.25">
      <c r="A227" s="5" t="s">
        <v>39</v>
      </c>
      <c r="B227" s="1" t="s">
        <v>128</v>
      </c>
      <c r="C227" t="str">
        <f>CONCATENATE("  &lt;Genotype hgvs=",CHAR(34),B227,B228,";",B229,CHAR(34)," name=",CHAR(34),B43,CHAR(34),"&gt; ")</f>
        <v xml:space="preserve">  &lt;Genotype hgvs="NC_000002.12:g.[166277133C&gt;T];[166277133=]" name="G2691A"&gt; </v>
      </c>
    </row>
    <row r="228" spans="1:3" x14ac:dyDescent="0.25">
      <c r="A228" s="5" t="s">
        <v>40</v>
      </c>
      <c r="B228" s="29" t="s">
        <v>385</v>
      </c>
    </row>
    <row r="229" spans="1:3" x14ac:dyDescent="0.25">
      <c r="A229" s="5" t="s">
        <v>31</v>
      </c>
      <c r="B229" s="29" t="s">
        <v>386</v>
      </c>
      <c r="C229" t="s">
        <v>679</v>
      </c>
    </row>
    <row r="230" spans="1:3" x14ac:dyDescent="0.25">
      <c r="A230" s="5" t="s">
        <v>45</v>
      </c>
      <c r="B230" s="27" t="str">
        <f>CONCATENATE("People with this variant have one copy of the ",B46," variant. This substitution of a single nucleotide is known as a missense mutation.")</f>
        <v>People with this variant have one copy of the [G2691A (Trp897Ter)](https://www.ncbi.nlm.nih.gov/clinvar/variation/6355/) variant. This substitution of a single nucleotide is known as a missense mutation.</v>
      </c>
      <c r="C230" t="s">
        <v>17</v>
      </c>
    </row>
    <row r="231" spans="1:3" x14ac:dyDescent="0.25">
      <c r="A231" s="6" t="s">
        <v>46</v>
      </c>
      <c r="B231" s="27" t="s">
        <v>224</v>
      </c>
      <c r="C231" t="str">
        <f>CONCATENATE("    ",B230)</f>
        <v xml:space="preserve">    People with this variant have one copy of the [G2691A (Trp897Ter)](https://www.ncbi.nlm.nih.gov/clinvar/variation/6355/) variant. This substitution of a single nucleotide is known as a missense mutation.</v>
      </c>
    </row>
    <row r="232" spans="1:3" x14ac:dyDescent="0.25">
      <c r="A232" s="6" t="s">
        <v>47</v>
      </c>
      <c r="B232" s="27" t="s">
        <v>405</v>
      </c>
    </row>
    <row r="233" spans="1:3" x14ac:dyDescent="0.25">
      <c r="A233" s="5"/>
      <c r="C233" t="str">
        <f>CONCATENATE("    This variant is a change at a specific point in the ",B11," gene from ",B233," to ",B234," resulting in incorrect ",B227," function. This substitution of a single nucleotide is known as a missense variant.")</f>
        <v xml:space="preserve">    This variant is a change at a specific point in the SCN9A gene from  to  resulting in incorrect NC_000002.12:g. function. This substitution of a single nucleotide is known as a missense variant.</v>
      </c>
    </row>
    <row r="234" spans="1:3" x14ac:dyDescent="0.25">
      <c r="A234" s="6"/>
    </row>
    <row r="235" spans="1:3" x14ac:dyDescent="0.25">
      <c r="A235" s="6"/>
      <c r="C235" t="str">
        <f>CONCATENATE("    ",B231)</f>
        <v xml:space="preserve">    Your variant is not associated with any loss of function.</v>
      </c>
    </row>
    <row r="236" spans="1:3" x14ac:dyDescent="0.25">
      <c r="A236" s="6"/>
    </row>
    <row r="237" spans="1:3" x14ac:dyDescent="0.25">
      <c r="A237" s="6"/>
      <c r="C237" t="s">
        <v>681</v>
      </c>
    </row>
    <row r="238" spans="1:3" x14ac:dyDescent="0.25">
      <c r="A238" s="5"/>
    </row>
    <row r="239" spans="1:3" x14ac:dyDescent="0.25">
      <c r="A239" s="5"/>
      <c r="C239" t="str">
        <f>CONCATENATE( "    &lt;piechart percentage=",B232," /&gt;")</f>
        <v xml:space="preserve">    &lt;piechart percentage=? /&gt;</v>
      </c>
    </row>
    <row r="240" spans="1:3" x14ac:dyDescent="0.25">
      <c r="A240" s="5"/>
      <c r="C240" t="str">
        <f>"  &lt;/Genotype&gt;"</f>
        <v xml:space="preserve">  &lt;/Genotype&gt;</v>
      </c>
    </row>
    <row r="241" spans="1:3" x14ac:dyDescent="0.25">
      <c r="A241" s="5" t="s">
        <v>48</v>
      </c>
      <c r="B241" s="27" t="str">
        <f>CONCATENATE("People with this variant have two copies of the ",B46," variant. This substitution of a single nucleotide is known as a missense mutation.")</f>
        <v>People with this variant have two copies of the [G2691A (Trp897Ter)](https://www.ncbi.nlm.nih.gov/clinvar/variation/6355/) variant. This substitution of a single nucleotide is known as a missense mutation.</v>
      </c>
      <c r="C241" t="str">
        <f>CONCATENATE("  &lt;Genotype hgvs=",CHAR(34),B227,B228,";",B228,CHAR(34)," name=",CHAR(34),B43,CHAR(34),"&gt; ")</f>
        <v xml:space="preserve">  &lt;Genotype hgvs="NC_000002.12:g.[166277133C&gt;T];[166277133C&gt;T]" name="G2691A"&gt; </v>
      </c>
    </row>
    <row r="242" spans="1:3" x14ac:dyDescent="0.25">
      <c r="A242" s="6" t="s">
        <v>49</v>
      </c>
      <c r="B242" s="27" t="s">
        <v>524</v>
      </c>
      <c r="C242" t="s">
        <v>17</v>
      </c>
    </row>
    <row r="243" spans="1:3" x14ac:dyDescent="0.25">
      <c r="A243" s="6" t="s">
        <v>47</v>
      </c>
      <c r="B243" s="27" t="s">
        <v>405</v>
      </c>
      <c r="C243" t="s">
        <v>679</v>
      </c>
    </row>
    <row r="244" spans="1:3" x14ac:dyDescent="0.25">
      <c r="A244" s="6"/>
    </row>
    <row r="245" spans="1:3" x14ac:dyDescent="0.25">
      <c r="A245" s="5"/>
      <c r="C245" t="str">
        <f>CONCATENATE("    ",B241)</f>
        <v xml:space="preserve">    People with this variant have two copies of the [G2691A (Trp897Ter)](https://www.ncbi.nlm.nih.gov/clinvar/variation/6355/) variant. This substitution of a single nucleotide is known as a missense mutation.</v>
      </c>
    </row>
    <row r="246" spans="1:3" x14ac:dyDescent="0.25">
      <c r="A246" s="6"/>
    </row>
    <row r="247" spans="1:3" x14ac:dyDescent="0.25">
      <c r="A247" s="6"/>
      <c r="C247" t="s">
        <v>680</v>
      </c>
    </row>
    <row r="248" spans="1:3" x14ac:dyDescent="0.25">
      <c r="A248" s="6"/>
    </row>
    <row r="249" spans="1:3" x14ac:dyDescent="0.25">
      <c r="A249" s="6"/>
      <c r="C249" t="str">
        <f>CONCATENATE("    ",B242)</f>
        <v xml:space="preserve">    You are in the Severe Risk category. See below for more information.</v>
      </c>
    </row>
    <row r="250" spans="1:3" x14ac:dyDescent="0.25">
      <c r="A250" s="6"/>
    </row>
    <row r="251" spans="1:3" x14ac:dyDescent="0.25">
      <c r="A251" s="5"/>
      <c r="C251" t="s">
        <v>681</v>
      </c>
    </row>
    <row r="252" spans="1:3" x14ac:dyDescent="0.25">
      <c r="A252" s="5"/>
    </row>
    <row r="253" spans="1:3" x14ac:dyDescent="0.25">
      <c r="A253" s="5"/>
      <c r="C253" t="str">
        <f>CONCATENATE( "    &lt;piechart percentage=",B243," /&gt;")</f>
        <v xml:space="preserve">    &lt;piechart percentage=? /&gt;</v>
      </c>
    </row>
    <row r="254" spans="1:3" x14ac:dyDescent="0.25">
      <c r="A254" s="5"/>
      <c r="C254" t="str">
        <f>"  &lt;/Genotype&gt;"</f>
        <v xml:space="preserve">  &lt;/Genotype&gt;</v>
      </c>
    </row>
    <row r="255" spans="1:3" x14ac:dyDescent="0.25">
      <c r="A255" s="5" t="s">
        <v>50</v>
      </c>
      <c r="B255" s="27" t="str">
        <f>CONCATENATE("Your ",B11," gene has no variants. A normal gene is referred to as a ",CHAR(34),"wild-type",CHAR(34)," gene.")</f>
        <v>Your SCN9A gene has no variants. A normal gene is referred to as a "wild-type" gene.</v>
      </c>
      <c r="C255" t="str">
        <f>CONCATENATE("  &lt;Genotype hgvs=",CHAR(34),B227,B229,";",B229,CHAR(34)," name=",CHAR(34),B43,CHAR(34),"&gt; ")</f>
        <v xml:space="preserve">  &lt;Genotype hgvs="NC_000002.12:g.[166277133=];[166277133=]" name="G2691A"&gt; </v>
      </c>
    </row>
    <row r="256" spans="1:3" x14ac:dyDescent="0.25">
      <c r="A256" s="6" t="s">
        <v>51</v>
      </c>
      <c r="B256" s="27" t="s">
        <v>224</v>
      </c>
      <c r="C256" t="s">
        <v>17</v>
      </c>
    </row>
    <row r="257" spans="1:3" x14ac:dyDescent="0.25">
      <c r="A257" s="6" t="s">
        <v>47</v>
      </c>
      <c r="B257" s="27" t="s">
        <v>405</v>
      </c>
      <c r="C257" t="s">
        <v>679</v>
      </c>
    </row>
    <row r="258" spans="1:3" x14ac:dyDescent="0.25">
      <c r="A258" s="5"/>
    </row>
    <row r="259" spans="1:3" x14ac:dyDescent="0.25">
      <c r="A259" s="6"/>
      <c r="C259" t="str">
        <f>CONCATENATE("    ",B255)</f>
        <v xml:space="preserve">    Your SCN9A gene has no variants. A normal gene is referred to as a "wild-type" gene.</v>
      </c>
    </row>
    <row r="260" spans="1:3" x14ac:dyDescent="0.25">
      <c r="A260" s="6"/>
    </row>
    <row r="261" spans="1:3" x14ac:dyDescent="0.25">
      <c r="A261" s="6"/>
      <c r="C261" t="s">
        <v>680</v>
      </c>
    </row>
    <row r="262" spans="1:3" x14ac:dyDescent="0.25">
      <c r="A262" s="6"/>
    </row>
    <row r="263" spans="1:3" x14ac:dyDescent="0.25">
      <c r="A263" s="6"/>
      <c r="C263" t="str">
        <f>CONCATENATE("    ",B256)</f>
        <v xml:space="preserve">    Your variant is not associated with any loss of function.</v>
      </c>
    </row>
    <row r="264" spans="1:3" x14ac:dyDescent="0.25">
      <c r="A264" s="5"/>
    </row>
    <row r="265" spans="1:3" x14ac:dyDescent="0.25">
      <c r="A265" s="5"/>
      <c r="C265" t="s">
        <v>681</v>
      </c>
    </row>
    <row r="266" spans="1:3" x14ac:dyDescent="0.25">
      <c r="A266" s="5"/>
    </row>
    <row r="267" spans="1:3" x14ac:dyDescent="0.25">
      <c r="A267" s="5"/>
      <c r="C267" t="str">
        <f>CONCATENATE( "    &lt;piechart percentage=",B257," /&gt;")</f>
        <v xml:space="preserve">    &lt;piechart percentage=? /&gt;</v>
      </c>
    </row>
    <row r="268" spans="1:3" x14ac:dyDescent="0.25">
      <c r="A268" s="5"/>
      <c r="C268" t="str">
        <f>"  &lt;/Genotype&gt;"</f>
        <v xml:space="preserve">  &lt;/Genotype&gt;</v>
      </c>
    </row>
    <row r="269" spans="1:3" x14ac:dyDescent="0.25">
      <c r="A269" s="5"/>
      <c r="C269" t="str">
        <f>C47</f>
        <v>&lt;# G1376C #&gt;</v>
      </c>
    </row>
    <row r="270" spans="1:3" x14ac:dyDescent="0.25">
      <c r="A270" s="5" t="s">
        <v>39</v>
      </c>
      <c r="B270" s="1" t="s">
        <v>128</v>
      </c>
      <c r="C270" t="str">
        <f>CONCATENATE("  &lt;Genotype hgvs=",CHAR(34),B270,B271,";",B272,CHAR(34)," name=",CHAR(34),B49,CHAR(34),"&gt; ")</f>
        <v xml:space="preserve">  &lt;Genotype hgvs="NC_000002.12:g.[166286562G&gt;C];[166286562=]" name="G1376C"&gt; </v>
      </c>
    </row>
    <row r="271" spans="1:3" x14ac:dyDescent="0.25">
      <c r="A271" s="5" t="s">
        <v>40</v>
      </c>
      <c r="B271" s="29" t="s">
        <v>389</v>
      </c>
    </row>
    <row r="272" spans="1:3" x14ac:dyDescent="0.25">
      <c r="A272" s="5" t="s">
        <v>31</v>
      </c>
      <c r="B272" s="29" t="s">
        <v>390</v>
      </c>
      <c r="C272" t="s">
        <v>679</v>
      </c>
    </row>
    <row r="273" spans="1:3" x14ac:dyDescent="0.25">
      <c r="A273" s="5" t="s">
        <v>45</v>
      </c>
      <c r="B273" s="27" t="str">
        <f>CONCATENATE("People with this variant have one copy of the ",B52," variant. This substitution of a single nucleotide is known as a missense mutation.")</f>
        <v>People with this variant have one copy of the [G1376C (Ser459Ter)](https://www.ncbi.nlm.nih.gov/clinvar/variation/6353/) variant. This substitution of a single nucleotide is known as a missense mutation.</v>
      </c>
      <c r="C273" t="s">
        <v>17</v>
      </c>
    </row>
    <row r="274" spans="1:3" x14ac:dyDescent="0.25">
      <c r="A274" s="6" t="s">
        <v>46</v>
      </c>
      <c r="B274" s="27" t="s">
        <v>224</v>
      </c>
      <c r="C274" t="str">
        <f>CONCATENATE("    ",B273)</f>
        <v xml:space="preserve">    People with this variant have one copy of the [G1376C (Ser459Ter)](https://www.ncbi.nlm.nih.gov/clinvar/variation/6353/) variant. This substitution of a single nucleotide is known as a missense mutation.</v>
      </c>
    </row>
    <row r="275" spans="1:3" x14ac:dyDescent="0.25">
      <c r="A275" s="6" t="s">
        <v>47</v>
      </c>
      <c r="B275" s="27" t="s">
        <v>405</v>
      </c>
    </row>
    <row r="276" spans="1:3" x14ac:dyDescent="0.25">
      <c r="A276" s="5"/>
      <c r="C276" t="s">
        <v>680</v>
      </c>
    </row>
    <row r="277" spans="1:3" x14ac:dyDescent="0.25">
      <c r="A277" s="6"/>
    </row>
    <row r="278" spans="1:3" x14ac:dyDescent="0.25">
      <c r="A278" s="6"/>
      <c r="C278" t="str">
        <f>CONCATENATE("    ",B274)</f>
        <v xml:space="preserve">    Your variant is not associated with any loss of function.</v>
      </c>
    </row>
    <row r="279" spans="1:3" x14ac:dyDescent="0.25">
      <c r="A279" s="6"/>
    </row>
    <row r="280" spans="1:3" x14ac:dyDescent="0.25">
      <c r="A280" s="6"/>
      <c r="C280" t="s">
        <v>681</v>
      </c>
    </row>
    <row r="281" spans="1:3" x14ac:dyDescent="0.25">
      <c r="A281" s="5"/>
    </row>
    <row r="282" spans="1:3" x14ac:dyDescent="0.25">
      <c r="A282" s="5"/>
      <c r="C282" t="str">
        <f>CONCATENATE( "    &lt;piechart percentage=",B275," /&gt;")</f>
        <v xml:space="preserve">    &lt;piechart percentage=? /&gt;</v>
      </c>
    </row>
    <row r="283" spans="1:3" x14ac:dyDescent="0.25">
      <c r="A283" s="5"/>
      <c r="C283" t="str">
        <f>"  &lt;/Genotype&gt;"</f>
        <v xml:space="preserve">  &lt;/Genotype&gt;</v>
      </c>
    </row>
    <row r="284" spans="1:3" x14ac:dyDescent="0.25">
      <c r="A284" s="5" t="s">
        <v>48</v>
      </c>
      <c r="B284" s="27" t="str">
        <f>CONCATENATE("People with this variant have two copies of the ",B52," variant. This substitution of a single nucleotide is known as a missense mutation.")</f>
        <v>People with this variant have two copies of the [G1376C (Ser459Ter)](https://www.ncbi.nlm.nih.gov/clinvar/variation/6353/) variant. This substitution of a single nucleotide is known as a missense mutation.</v>
      </c>
      <c r="C284" t="str">
        <f>CONCATENATE("  &lt;Genotype hgvs=",CHAR(34),B270,B271,";",B271,CHAR(34)," name=",CHAR(34),B49,CHAR(34),"&gt; ")</f>
        <v xml:space="preserve">  &lt;Genotype hgvs="NC_000002.12:g.[166286562G&gt;C];[166286562G&gt;C]" name="G1376C"&gt; </v>
      </c>
    </row>
    <row r="285" spans="1:3" x14ac:dyDescent="0.25">
      <c r="A285" s="6" t="s">
        <v>49</v>
      </c>
      <c r="B285" s="27" t="s">
        <v>224</v>
      </c>
      <c r="C285" t="s">
        <v>17</v>
      </c>
    </row>
    <row r="286" spans="1:3" x14ac:dyDescent="0.25">
      <c r="A286" s="6" t="s">
        <v>47</v>
      </c>
      <c r="B286" s="27" t="s">
        <v>405</v>
      </c>
      <c r="C286" t="s">
        <v>679</v>
      </c>
    </row>
    <row r="287" spans="1:3" x14ac:dyDescent="0.25">
      <c r="A287" s="6"/>
    </row>
    <row r="288" spans="1:3" x14ac:dyDescent="0.25">
      <c r="A288" s="5"/>
      <c r="C288" t="str">
        <f>CONCATENATE("    ",B284)</f>
        <v xml:space="preserve">    People with this variant have two copies of the [G1376C (Ser459Ter)](https://www.ncbi.nlm.nih.gov/clinvar/variation/6353/) variant. This substitution of a single nucleotide is known as a missense mutation.</v>
      </c>
    </row>
    <row r="289" spans="1:3" x14ac:dyDescent="0.25">
      <c r="A289" s="6"/>
    </row>
    <row r="290" spans="1:3" x14ac:dyDescent="0.25">
      <c r="A290" s="6"/>
      <c r="C290" t="s">
        <v>680</v>
      </c>
    </row>
    <row r="291" spans="1:3" x14ac:dyDescent="0.25">
      <c r="A291" s="6"/>
    </row>
    <row r="292" spans="1:3" x14ac:dyDescent="0.25">
      <c r="A292" s="6"/>
      <c r="C292" t="str">
        <f>CONCATENATE("    ",B285)</f>
        <v xml:space="preserve">    Your variant is not associated with any loss of function.</v>
      </c>
    </row>
    <row r="293" spans="1:3" x14ac:dyDescent="0.25">
      <c r="A293" s="6"/>
    </row>
    <row r="294" spans="1:3" x14ac:dyDescent="0.25">
      <c r="A294" s="5"/>
      <c r="C294" t="s">
        <v>681</v>
      </c>
    </row>
    <row r="295" spans="1:3" x14ac:dyDescent="0.25">
      <c r="A295" s="5"/>
    </row>
    <row r="296" spans="1:3" x14ac:dyDescent="0.25">
      <c r="A296" s="5"/>
      <c r="C296" t="str">
        <f>CONCATENATE( "    &lt;piechart percentage=",B286," /&gt;")</f>
        <v xml:space="preserve">    &lt;piechart percentage=? /&gt;</v>
      </c>
    </row>
    <row r="297" spans="1:3" x14ac:dyDescent="0.25">
      <c r="A297" s="5"/>
      <c r="C297" t="str">
        <f>"  &lt;/Genotype&gt;"</f>
        <v xml:space="preserve">  &lt;/Genotype&gt;</v>
      </c>
    </row>
    <row r="298" spans="1:3" x14ac:dyDescent="0.25">
      <c r="A298" s="5" t="s">
        <v>50</v>
      </c>
      <c r="B298" s="27" t="str">
        <f>CONCATENATE("Your ",B49," gene has no variants. A normal gene is referred to as a ",CHAR(34),"wild-type",CHAR(34)," gene.")</f>
        <v>Your G1376C gene has no variants. A normal gene is referred to as a "wild-type" gene.</v>
      </c>
      <c r="C298" t="str">
        <f>CONCATENATE("  &lt;Genotype hgvs=",CHAR(34),B270,B272,";",B272,CHAR(34)," name=",CHAR(34),B49,CHAR(34),"&gt; ")</f>
        <v xml:space="preserve">  &lt;Genotype hgvs="NC_000002.12:g.[166286562=];[166286562=]" name="G1376C"&gt; </v>
      </c>
    </row>
    <row r="299" spans="1:3" ht="45" x14ac:dyDescent="0.25">
      <c r="A299" s="6" t="s">
        <v>51</v>
      </c>
      <c r="B299" s="41" t="s">
        <v>545</v>
      </c>
      <c r="C299" t="s">
        <v>17</v>
      </c>
    </row>
    <row r="300" spans="1:3" x14ac:dyDescent="0.25">
      <c r="A300" s="6" t="s">
        <v>47</v>
      </c>
      <c r="B300" s="27" t="s">
        <v>405</v>
      </c>
      <c r="C300" t="s">
        <v>679</v>
      </c>
    </row>
    <row r="301" spans="1:3" x14ac:dyDescent="0.25">
      <c r="A301" s="5"/>
    </row>
    <row r="302" spans="1:3" x14ac:dyDescent="0.25">
      <c r="A302" s="6"/>
      <c r="C302" t="str">
        <f>CONCATENATE("    ",B298)</f>
        <v xml:space="preserve">    Your G1376C gene has no variants. A normal gene is referred to as a "wild-type" gene.</v>
      </c>
    </row>
    <row r="303" spans="1:3" x14ac:dyDescent="0.25">
      <c r="A303" s="6"/>
    </row>
    <row r="304" spans="1:3" x14ac:dyDescent="0.25">
      <c r="A304" s="6"/>
      <c r="C304" t="s">
        <v>680</v>
      </c>
    </row>
    <row r="305" spans="1:3" x14ac:dyDescent="0.25">
      <c r="A305" s="6"/>
    </row>
    <row r="306" spans="1:3" x14ac:dyDescent="0.25">
      <c r="A306" s="6"/>
      <c r="C306" t="str">
        <f>CONCATENATE("    ",B299)</f>
        <v xml:space="preserve">    You are in the Severe Risk category. See below for more information.
</v>
      </c>
    </row>
    <row r="307" spans="1:3" x14ac:dyDescent="0.25">
      <c r="A307" s="5"/>
    </row>
    <row r="308" spans="1:3" x14ac:dyDescent="0.25">
      <c r="A308" s="5"/>
      <c r="C308" t="s">
        <v>681</v>
      </c>
    </row>
    <row r="309" spans="1:3" x14ac:dyDescent="0.25">
      <c r="A309" s="5"/>
    </row>
    <row r="310" spans="1:3" x14ac:dyDescent="0.25">
      <c r="A310" s="5"/>
      <c r="C310" t="str">
        <f>CONCATENATE( "    &lt;piechart percentage=",B300," /&gt;")</f>
        <v xml:space="preserve">    &lt;piechart percentage=? /&gt;</v>
      </c>
    </row>
    <row r="311" spans="1:3" x14ac:dyDescent="0.25">
      <c r="A311" s="5"/>
      <c r="C311" t="str">
        <f>"  &lt;/Genotype&gt;"</f>
        <v xml:space="preserve">  &lt;/Genotype&gt;</v>
      </c>
    </row>
    <row r="312" spans="1:3" x14ac:dyDescent="0.25">
      <c r="A312" s="5"/>
      <c r="C312" t="s">
        <v>683</v>
      </c>
    </row>
    <row r="313" spans="1:3" x14ac:dyDescent="0.25">
      <c r="A313" s="5" t="s">
        <v>52</v>
      </c>
      <c r="B313" s="27" t="str">
        <f>CONCATENATE("Your ",B11," gene has an unknown variant.")</f>
        <v>Your SCN9A gene has an unknown variant.</v>
      </c>
      <c r="C313" t="str">
        <f>CONCATENATE("  &lt;Genotype hgvs=",CHAR(34),"unknown",CHAR(34),"&gt; ")</f>
        <v xml:space="preserve">  &lt;Genotype hgvs="unknown"&gt; </v>
      </c>
    </row>
    <row r="314" spans="1:3" x14ac:dyDescent="0.25">
      <c r="A314" s="6" t="s">
        <v>52</v>
      </c>
      <c r="B314" s="27" t="s">
        <v>154</v>
      </c>
      <c r="C314" t="s">
        <v>17</v>
      </c>
    </row>
    <row r="315" spans="1:3" x14ac:dyDescent="0.25">
      <c r="A315" s="6" t="s">
        <v>47</v>
      </c>
      <c r="C315" t="s">
        <v>679</v>
      </c>
    </row>
    <row r="316" spans="1:3" x14ac:dyDescent="0.25">
      <c r="A316" s="6"/>
    </row>
    <row r="317" spans="1:3" x14ac:dyDescent="0.25">
      <c r="A317" s="6"/>
      <c r="C317" t="str">
        <f>CONCATENATE("    ",B313)</f>
        <v xml:space="preserve">    Your SCN9A gene has an unknown variant.</v>
      </c>
    </row>
    <row r="318" spans="1:3" x14ac:dyDescent="0.25">
      <c r="A318" s="6"/>
    </row>
    <row r="319" spans="1:3" x14ac:dyDescent="0.25">
      <c r="A319" s="6"/>
      <c r="C319" t="s">
        <v>680</v>
      </c>
    </row>
    <row r="320" spans="1:3" x14ac:dyDescent="0.25">
      <c r="A320" s="6"/>
    </row>
    <row r="321" spans="1:3" x14ac:dyDescent="0.25">
      <c r="A321" s="5"/>
      <c r="C321" t="str">
        <f>CONCATENATE("    ",B314)</f>
        <v xml:space="preserve">    The effect is unknown.</v>
      </c>
    </row>
    <row r="322" spans="1:3" x14ac:dyDescent="0.25">
      <c r="A322" s="6"/>
    </row>
    <row r="323" spans="1:3" x14ac:dyDescent="0.25">
      <c r="A323" s="5"/>
      <c r="C323" t="s">
        <v>681</v>
      </c>
    </row>
    <row r="324" spans="1:3" x14ac:dyDescent="0.25">
      <c r="A324" s="5"/>
    </row>
    <row r="325" spans="1:3" x14ac:dyDescent="0.25">
      <c r="A325" s="5"/>
      <c r="C325" t="str">
        <f>CONCATENATE( "    &lt;piechart percentage=",B315," /&gt;")</f>
        <v xml:space="preserve">    &lt;piechart percentage= /&gt;</v>
      </c>
    </row>
    <row r="326" spans="1:3" x14ac:dyDescent="0.25">
      <c r="A326" s="5"/>
      <c r="C326" t="str">
        <f>"  &lt;/Genotype&gt;"</f>
        <v xml:space="preserve">  &lt;/Genotype&gt;</v>
      </c>
    </row>
    <row r="327" spans="1:3" x14ac:dyDescent="0.25">
      <c r="A327" s="5"/>
      <c r="C327" t="s">
        <v>684</v>
      </c>
    </row>
    <row r="328" spans="1:3" x14ac:dyDescent="0.25">
      <c r="A328" s="5" t="s">
        <v>50</v>
      </c>
      <c r="B328" s="27" t="str">
        <f>CONCATENATE("Your ",B11," gene has no variants. A normal gene is referred to as a ",CHAR(34),"wild-type",CHAR(34)," gene.")</f>
        <v>Your SCN9A gene has no variants. A normal gene is referred to as a "wild-type" gene.</v>
      </c>
      <c r="C328" t="str">
        <f>CONCATENATE("  &lt;Genotype hgvs=",CHAR(34),"wildtype",CHAR(34),"&gt;")</f>
        <v xml:space="preserve">  &lt;Genotype hgvs="wildtype"&gt;</v>
      </c>
    </row>
    <row r="329" spans="1:3" x14ac:dyDescent="0.25">
      <c r="A329" s="6" t="s">
        <v>51</v>
      </c>
      <c r="B329" s="27" t="s">
        <v>224</v>
      </c>
      <c r="C329" t="s">
        <v>17</v>
      </c>
    </row>
    <row r="330" spans="1:3" x14ac:dyDescent="0.25">
      <c r="A330" s="6" t="s">
        <v>47</v>
      </c>
      <c r="C330" t="s">
        <v>679</v>
      </c>
    </row>
    <row r="331" spans="1:3" x14ac:dyDescent="0.25">
      <c r="A331" s="6"/>
    </row>
    <row r="332" spans="1:3" x14ac:dyDescent="0.25">
      <c r="A332" s="6"/>
      <c r="C332" t="str">
        <f>CONCATENATE("    ",B328)</f>
        <v xml:space="preserve">    Your SCN9A gene has no variants. A normal gene is referred to as a "wild-type" gene.</v>
      </c>
    </row>
    <row r="333" spans="1:3" x14ac:dyDescent="0.25">
      <c r="A333" s="6"/>
    </row>
    <row r="334" spans="1:3" x14ac:dyDescent="0.25">
      <c r="A334" s="6"/>
      <c r="C334" t="s">
        <v>680</v>
      </c>
    </row>
    <row r="335" spans="1:3" x14ac:dyDescent="0.25">
      <c r="A335" s="6"/>
    </row>
    <row r="336" spans="1:3" x14ac:dyDescent="0.25">
      <c r="A336" s="6"/>
      <c r="C336" t="str">
        <f>CONCATENATE("    ",B329)</f>
        <v xml:space="preserve">    Your variant is not associated with any loss of function.</v>
      </c>
    </row>
    <row r="337" spans="1:3" x14ac:dyDescent="0.25">
      <c r="A337" s="6"/>
    </row>
    <row r="338" spans="1:3" x14ac:dyDescent="0.25">
      <c r="A338" s="6"/>
      <c r="C338" t="s">
        <v>681</v>
      </c>
    </row>
    <row r="339" spans="1:3" x14ac:dyDescent="0.25">
      <c r="A339" s="5"/>
    </row>
    <row r="340" spans="1:3" x14ac:dyDescent="0.25">
      <c r="A340" s="6"/>
      <c r="C340" t="str">
        <f>CONCATENATE( "    &lt;piechart percentage=",B330," /&gt;")</f>
        <v xml:space="preserve">    &lt;piechart percentage= /&gt;</v>
      </c>
    </row>
    <row r="341" spans="1:3" x14ac:dyDescent="0.25">
      <c r="A341" s="6"/>
      <c r="C341" t="str">
        <f>"  &lt;/Genotype&gt;"</f>
        <v xml:space="preserve">  &lt;/Genotype&gt;</v>
      </c>
    </row>
    <row r="342" spans="1:3" x14ac:dyDescent="0.25">
      <c r="A342" s="6"/>
      <c r="C342" t="str">
        <f>"&lt;/GeneAnalysis&gt;"</f>
        <v>&lt;/GeneAnalysis&gt;</v>
      </c>
    </row>
    <row r="343" spans="1:3" s="33" customFormat="1" x14ac:dyDescent="0.25">
      <c r="A343" s="31"/>
      <c r="B343" s="32"/>
    </row>
    <row r="344" spans="1:3" x14ac:dyDescent="0.25">
      <c r="A344" s="5"/>
      <c r="C344" t="str">
        <f>CONCATENATE("# How do changes in ",B11," affect people?")</f>
        <v># How do changes in SCN9A affect people?</v>
      </c>
    </row>
    <row r="345" spans="1:3" x14ac:dyDescent="0.25">
      <c r="A345" s="5"/>
    </row>
    <row r="346" spans="1:3" x14ac:dyDescent="0.25">
      <c r="A346" s="5" t="s">
        <v>54</v>
      </c>
      <c r="B346"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SCN9A variants is small and does not impact treatment. It is possible that variants in this gene interact with other gene variants, which is the reason for our inclusion of this gene.</v>
      </c>
      <c r="C346" t="str">
        <f>B346</f>
        <v>For the vast majority of people, the overall risk associated with the common SCN9A variants is small and does not impact treatment. It is possible that variants in this gene interact with other gene variants, which is the reason for our inclusion of this gene.</v>
      </c>
    </row>
    <row r="347" spans="1:3" x14ac:dyDescent="0.25">
      <c r="A347" s="5"/>
    </row>
    <row r="348" spans="1:3" s="33" customFormat="1" x14ac:dyDescent="0.25">
      <c r="A348" s="31"/>
      <c r="B348" s="32"/>
      <c r="C348" s="6" t="s">
        <v>548</v>
      </c>
    </row>
    <row r="349" spans="1:3" s="33" customFormat="1" x14ac:dyDescent="0.25">
      <c r="A349" s="31"/>
      <c r="B349" s="32"/>
      <c r="C349" s="6"/>
    </row>
    <row r="350" spans="1:3" s="33" customFormat="1" x14ac:dyDescent="0.25">
      <c r="A350" s="34"/>
      <c r="B350" s="32"/>
      <c r="C350" s="6" t="s">
        <v>732</v>
      </c>
    </row>
    <row r="351" spans="1:3" s="33" customFormat="1" x14ac:dyDescent="0.25">
      <c r="A351" s="34"/>
      <c r="B351" s="32"/>
      <c r="C351" s="6"/>
    </row>
    <row r="352" spans="1:3" x14ac:dyDescent="0.25">
      <c r="A352" s="5"/>
      <c r="C352" t="s">
        <v>157</v>
      </c>
    </row>
    <row r="353" spans="1:3" x14ac:dyDescent="0.25">
      <c r="A353" s="5"/>
    </row>
    <row r="354" spans="1:3" x14ac:dyDescent="0.25">
      <c r="A354" s="5" t="s">
        <v>17</v>
      </c>
      <c r="B354" s="27" t="s">
        <v>724</v>
      </c>
      <c r="C354" t="str">
        <f>B354</f>
        <v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v>
      </c>
    </row>
    <row r="355" spans="1:3" x14ac:dyDescent="0.25">
      <c r="A355" s="5"/>
    </row>
    <row r="356" spans="1:3" x14ac:dyDescent="0.25">
      <c r="A356" s="5"/>
      <c r="C356" t="s">
        <v>55</v>
      </c>
    </row>
    <row r="357" spans="1:3" x14ac:dyDescent="0.25">
      <c r="A357" s="5"/>
    </row>
    <row r="358" spans="1:3" x14ac:dyDescent="0.25">
      <c r="A358" s="5"/>
      <c r="B358" s="27" t="s">
        <v>551</v>
      </c>
      <c r="C358" t="str">
        <f>B358</f>
        <v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59" spans="1:3" x14ac:dyDescent="0.25">
      <c r="A359" s="5"/>
    </row>
    <row r="360" spans="1:3" s="33" customFormat="1" x14ac:dyDescent="0.25">
      <c r="A360" s="31"/>
      <c r="B360" s="32"/>
      <c r="C360" s="6" t="s">
        <v>549</v>
      </c>
    </row>
    <row r="361" spans="1:3" s="33" customFormat="1" x14ac:dyDescent="0.25">
      <c r="A361" s="31"/>
      <c r="B361" s="32"/>
      <c r="C361" s="6"/>
    </row>
    <row r="362" spans="1:3" s="33" customFormat="1" x14ac:dyDescent="0.25">
      <c r="A362" s="34"/>
      <c r="B362" s="32"/>
      <c r="C362" s="6" t="s">
        <v>731</v>
      </c>
    </row>
    <row r="363" spans="1:3" s="33" customFormat="1" x14ac:dyDescent="0.25">
      <c r="A363" s="34"/>
      <c r="B363" s="32"/>
      <c r="C363" s="6"/>
    </row>
    <row r="364" spans="1:3" x14ac:dyDescent="0.25">
      <c r="A364" s="5"/>
      <c r="C364" t="s">
        <v>158</v>
      </c>
    </row>
    <row r="365" spans="1:3" x14ac:dyDescent="0.25">
      <c r="A365" s="5"/>
    </row>
    <row r="366" spans="1:3" x14ac:dyDescent="0.25">
      <c r="A366" s="5" t="s">
        <v>17</v>
      </c>
      <c r="B366" s="27" t="s">
        <v>725</v>
      </c>
      <c r="C366" t="str">
        <f>B366</f>
        <v>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v>
      </c>
    </row>
    <row r="367" spans="1:3" x14ac:dyDescent="0.25">
      <c r="A367" s="5"/>
    </row>
    <row r="368" spans="1:3" x14ac:dyDescent="0.25">
      <c r="A368" s="5"/>
      <c r="B368" s="41"/>
      <c r="C368" t="s">
        <v>55</v>
      </c>
    </row>
    <row r="369" spans="1:3" x14ac:dyDescent="0.25">
      <c r="A369" s="5"/>
    </row>
    <row r="370" spans="1:3" x14ac:dyDescent="0.25">
      <c r="A370" s="5"/>
      <c r="B370" s="27" t="s">
        <v>726</v>
      </c>
      <c r="C370" t="str">
        <f>B370</f>
        <v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72" spans="1:3" s="33" customFormat="1" x14ac:dyDescent="0.25">
      <c r="A372" s="31"/>
      <c r="B372" s="32"/>
      <c r="C372" s="6" t="s">
        <v>404</v>
      </c>
    </row>
    <row r="373" spans="1:3" s="33" customFormat="1" x14ac:dyDescent="0.25">
      <c r="A373" s="31"/>
      <c r="B373" s="32"/>
      <c r="C373" s="6"/>
    </row>
    <row r="374" spans="1:3" s="33" customFormat="1" x14ac:dyDescent="0.25">
      <c r="A374" s="34"/>
      <c r="B374" s="32"/>
      <c r="C374" s="6" t="s">
        <v>730</v>
      </c>
    </row>
    <row r="375" spans="1:3" s="33" customFormat="1" x14ac:dyDescent="0.25">
      <c r="A375" s="34"/>
      <c r="B375" s="32"/>
      <c r="C375" s="6"/>
    </row>
    <row r="376" spans="1:3" x14ac:dyDescent="0.25">
      <c r="A376" s="5"/>
      <c r="C376" t="s">
        <v>158</v>
      </c>
    </row>
    <row r="377" spans="1:3" x14ac:dyDescent="0.25">
      <c r="A377" s="5"/>
    </row>
    <row r="378" spans="1:3" x14ac:dyDescent="0.25">
      <c r="A378" s="5" t="s">
        <v>17</v>
      </c>
      <c r="B378" s="27" t="s">
        <v>727</v>
      </c>
      <c r="C378" t="str">
        <f>B378</f>
        <v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v>
      </c>
    </row>
    <row r="379" spans="1:3" x14ac:dyDescent="0.25">
      <c r="A379" s="5"/>
    </row>
    <row r="380" spans="1:3" x14ac:dyDescent="0.25">
      <c r="A380" s="5"/>
      <c r="C380" t="s">
        <v>55</v>
      </c>
    </row>
    <row r="381" spans="1:3" x14ac:dyDescent="0.25">
      <c r="A381" s="5"/>
    </row>
    <row r="382" spans="1:3" x14ac:dyDescent="0.25">
      <c r="A382" s="5"/>
      <c r="B382" s="27" t="s">
        <v>552</v>
      </c>
      <c r="C382" t="str">
        <f>B382</f>
        <v>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v>
      </c>
    </row>
    <row r="383" spans="1:3" s="33" customFormat="1" x14ac:dyDescent="0.25">
      <c r="B383" s="32"/>
    </row>
    <row r="385" spans="1:3" ht="60" x14ac:dyDescent="0.25">
      <c r="A385" t="s">
        <v>56</v>
      </c>
      <c r="B385" s="7" t="s">
        <v>550</v>
      </c>
      <c r="C385" t="str">
        <f>CONCATENATE("&lt;symptoms ",B385," /&gt;")</f>
        <v>&lt;symptoms fatigue D005221 pain D010146 muscle aches and pain D063806 joint pain without swelling or redness D018771 inflamation D007249 /&gt;</v>
      </c>
    </row>
    <row r="513" spans="3:3" x14ac:dyDescent="0.25">
      <c r="C513" t="str">
        <f>CONCATENATE("    This variant is a change at a specific point in the ",B504," gene from ",B513," to ",B514," resulting in incorrect ",B507,"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519" spans="3:3" x14ac:dyDescent="0.25">
      <c r="C519" t="str">
        <f>CONCATENATE("    This variant is a change at a specific point in the ",B504," gene from ",B519," to ",B520," resulting in incorrect ",B507,"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49" spans="3:3" x14ac:dyDescent="0.25">
      <c r="C649" t="str">
        <f>CONCATENATE("    This variant is a change at a specific point in the ",B640," gene from ",B649," to ",B650," resulting in incorrect ",B643,"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55" spans="3:3" x14ac:dyDescent="0.25">
      <c r="C655" t="str">
        <f>CONCATENATE("    This variant is a change at a specific point in the ",B640," gene from ",B655," to ",B656," resulting in incorrect ",B643,"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85" spans="3:3" x14ac:dyDescent="0.25">
      <c r="C785" t="str">
        <f>CONCATENATE("    This variant is a change at a specific point in the ",B776," gene from ",B785," to ",B786," resulting in incorrect ",B779,"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91" spans="3:3" x14ac:dyDescent="0.25">
      <c r="C791" t="str">
        <f>CONCATENATE("    This variant is a change at a specific point in the ",B776," gene from ",B791," to ",B792," resulting in incorrect ",B779,"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1" spans="3:3" x14ac:dyDescent="0.25">
      <c r="C921" t="str">
        <f>CONCATENATE("    This variant is a change at a specific point in the ",B912," gene from ",B921," to ",B922," resulting in incorrect ",B915,"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7" spans="3:3" x14ac:dyDescent="0.25">
      <c r="C927" t="str">
        <f>CONCATENATE("    This variant is a change at a specific point in the ",B912," gene from ",B927," to ",B928," resulting in incorrect ",B915,"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7" spans="3:3" x14ac:dyDescent="0.25">
      <c r="C1057" t="str">
        <f>CONCATENATE("    This variant is a change at a specific point in the ",B1048," gene from ",B1057," to ",B1058," resulting in incorrect ",B1051,"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3" spans="3:3" x14ac:dyDescent="0.25">
      <c r="C1063" t="str">
        <f>CONCATENATE("    This variant is a change at a specific point in the ",B1048," gene from ",B1063," to ",B1064," resulting in incorrect ",B1051,"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3" spans="3:3" x14ac:dyDescent="0.25">
      <c r="C1193" t="str">
        <f>CONCATENATE("    This variant is a change at a specific point in the ",B1184," gene from ",B1193," to ",B1194," resulting in incorrect ",B1187,"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9" spans="3:3" x14ac:dyDescent="0.25">
      <c r="C1199" t="str">
        <f>CONCATENATE("    This variant is a change at a specific point in the ",B1184," gene from ",B1199," to ",B1200," resulting in incorrect ",B1187,"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9" spans="3:3" x14ac:dyDescent="0.25">
      <c r="C1329" t="str">
        <f>CONCATENATE("    This variant is a change at a specific point in the ",B1320," gene from ",B1329," to ",B1330," resulting in incorrect ",B1323,"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35" spans="3:3" x14ac:dyDescent="0.25">
      <c r="C1335" t="str">
        <f>CONCATENATE("    This variant is a change at a specific point in the ",B1320," gene from ",B1335," to ",B1336," resulting in incorrect ",B1323,"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5" spans="3:3" x14ac:dyDescent="0.25">
      <c r="C1465" t="str">
        <f>CONCATENATE("    This variant is a change at a specific point in the ",B1456," gene from ",B1465," to ",B1466," resulting in incorrect ",B1459,"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1" spans="3:3" x14ac:dyDescent="0.25">
      <c r="C1471" t="str">
        <f>CONCATENATE("    This variant is a change at a specific point in the ",B1456," gene from ",B1471," to ",B1472," resulting in incorrect ",B1459,"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1" spans="3:3" x14ac:dyDescent="0.25">
      <c r="C1601" t="str">
        <f>CONCATENATE("    This variant is a change at a specific point in the ",B1592," gene from ",B1601," to ",B1602," resulting in incorrect ",B1595,"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7" spans="3:3" x14ac:dyDescent="0.25">
      <c r="C1607" t="str">
        <f>CONCATENATE("    This variant is a change at a specific point in the ",B1592," gene from ",B1607," to ",B1608," resulting in incorrect ",B1595,"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7" spans="3:3" x14ac:dyDescent="0.25">
      <c r="C1737" t="str">
        <f>CONCATENATE("    This variant is a change at a specific point in the ",B1728," gene from ",B1737," to ",B1738," resulting in incorrect ",B1731,"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3" spans="3:3" x14ac:dyDescent="0.25">
      <c r="C1743" t="str">
        <f>CONCATENATE("    This variant is a change at a specific point in the ",B1728," gene from ",B1743," to ",B1744," resulting in incorrect ",B1731,"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3" spans="3:3" x14ac:dyDescent="0.25">
      <c r="C1873" t="str">
        <f>CONCATENATE("    This variant is a change at a specific point in the ",B1864," gene from ",B1873," to ",B1874," resulting in incorrect ",B1867,"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9" spans="3:3" x14ac:dyDescent="0.25">
      <c r="C1879" t="str">
        <f>CONCATENATE("    This variant is a change at a specific point in the ",B1864," gene from ",B1879," to ",B1880," resulting in incorrect ",B1867,"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9" spans="3:3" x14ac:dyDescent="0.25">
      <c r="C2009" t="str">
        <f>CONCATENATE("    This variant is a change at a specific point in the ",B2000," gene from ",B2009," to ",B2010," resulting in incorrect ",B2003,"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5" spans="3:3" x14ac:dyDescent="0.25">
      <c r="C2015" t="str">
        <f>CONCATENATE("    This variant is a change at a specific point in the ",B2000," gene from ",B2015," to ",B2016," resulting in incorrect ",B2003,"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5" spans="3:3" x14ac:dyDescent="0.25">
      <c r="C2145" t="str">
        <f>CONCATENATE("    This variant is a change at a specific point in the ",B2136," gene from ",B2145," to ",B2146," resulting in incorrect ",B2139,"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1" spans="3:3" x14ac:dyDescent="0.25">
      <c r="C2151" t="str">
        <f>CONCATENATE("    This variant is a change at a specific point in the ",B2136," gene from ",B2151," to ",B2152," resulting in incorrect ",B2139,"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1" spans="3:3" x14ac:dyDescent="0.25">
      <c r="C2281" t="str">
        <f>CONCATENATE("    This variant is a change at a specific point in the ",B2272," gene from ",B2281," to ",B2282," resulting in incorrect ",B2275,"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7" spans="3:3" x14ac:dyDescent="0.25">
      <c r="C2287" t="str">
        <f>CONCATENATE("    This variant is a change at a specific point in the ",B2272," gene from ",B2287," to ",B2288," resulting in incorrect ",B2275,"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7" spans="3:3" x14ac:dyDescent="0.25">
      <c r="C2417" t="str">
        <f>CONCATENATE("    This variant is a change at a specific point in the ",B2408," gene from ",B2417," to ",B2418," resulting in incorrect ",B2411,"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3" spans="3:3" x14ac:dyDescent="0.25">
      <c r="C2423" t="str">
        <f>CONCATENATE("    This variant is a change at a specific point in the ",B2408," gene from ",B2423," to ",B2424," resulting in incorrect ",B2411,"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3" spans="3:3" x14ac:dyDescent="0.25">
      <c r="C2553" t="str">
        <f>CONCATENATE("    This variant is a change at a specific point in the ",B2544," gene from ",B2553," to ",B2554," resulting in incorrect ",B2547,"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9" spans="3:3" x14ac:dyDescent="0.25">
      <c r="C2559" t="str">
        <f>CONCATENATE("    This variant is a change at a specific point in the ",B2544," gene from ",B2559," to ",B2560," resulting in incorrect ",B2547,"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7362-6ADC-400B-8B67-F58E9066C62A}">
  <dimension ref="A1:T2902"/>
  <sheetViews>
    <sheetView tabSelected="1" topLeftCell="B1" workbookViewId="0">
      <selection activeCell="C94" sqref="C11:C94"/>
    </sheetView>
  </sheetViews>
  <sheetFormatPr defaultRowHeight="15.75" x14ac:dyDescent="0.25"/>
  <cols>
    <col min="1" max="1" width="16.28515625" style="84" customWidth="1"/>
    <col min="2" max="2" width="35.28515625" style="79" customWidth="1"/>
    <col min="3" max="7" width="9.140625" style="84"/>
    <col min="8" max="8" width="17.42578125" style="84" customWidth="1"/>
    <col min="9" max="9" width="15.5703125" style="84" customWidth="1"/>
    <col min="10" max="14" width="15.42578125" style="84" bestFit="1" customWidth="1"/>
    <col min="15" max="15" width="14.85546875" style="84" customWidth="1"/>
    <col min="16" max="16" width="16.7109375" style="84" customWidth="1"/>
    <col min="17" max="17" width="19.42578125" style="84" customWidth="1"/>
    <col min="18" max="18" width="18" style="84" customWidth="1"/>
    <col min="19" max="19" width="17.85546875" style="84" customWidth="1"/>
    <col min="20" max="20" width="16" style="84" customWidth="1"/>
    <col min="21" max="16384" width="9.140625" style="84"/>
  </cols>
  <sheetData>
    <row r="1" spans="1:20" x14ac:dyDescent="0.25">
      <c r="A1" s="83" t="s">
        <v>18</v>
      </c>
      <c r="B1" s="78" t="s">
        <v>19</v>
      </c>
      <c r="C1" s="83" t="s">
        <v>20</v>
      </c>
    </row>
    <row r="2" spans="1:20" x14ac:dyDescent="0.25">
      <c r="A2" s="85" t="s">
        <v>4</v>
      </c>
      <c r="B2" s="79" t="s">
        <v>859</v>
      </c>
      <c r="C2" s="84" t="str">
        <f>CONCATENATE("# What does the ",B2," gene do?")</f>
        <v># What does the TRPM3 gene do?</v>
      </c>
    </row>
    <row r="3" spans="1:20" x14ac:dyDescent="0.25">
      <c r="A3" s="85"/>
    </row>
    <row r="4" spans="1:20" x14ac:dyDescent="0.25">
      <c r="A4" s="85" t="s">
        <v>22</v>
      </c>
      <c r="B4" s="80" t="s">
        <v>862</v>
      </c>
      <c r="C4" s="84" t="str">
        <f>B4</f>
        <v>TRPM3 (transient receptor potential cation channel subfamily M member 3) controls [calcium channels](http://www.uniprot.org/uniprot/Q9HCF6#expression)</v>
      </c>
    </row>
    <row r="5" spans="1:20" x14ac:dyDescent="0.25">
      <c r="A5" s="85"/>
      <c r="B5" s="80"/>
    </row>
    <row r="6" spans="1:20" x14ac:dyDescent="0.25">
      <c r="A6" s="85" t="s">
        <v>23</v>
      </c>
      <c r="B6" s="79">
        <v>9</v>
      </c>
      <c r="C6" s="84" t="str">
        <f>CONCATENATE("This gene is located on chromosome ",B6,". The ",B7," it creates acts in your ",B8)</f>
        <v>This gene is located on chromosome 9. The protein it creates acts in your brain and kidneys.</v>
      </c>
    </row>
    <row r="7" spans="1:20" x14ac:dyDescent="0.25">
      <c r="A7" s="85" t="s">
        <v>24</v>
      </c>
      <c r="B7" s="79" t="s">
        <v>25</v>
      </c>
    </row>
    <row r="8" spans="1:20" x14ac:dyDescent="0.25">
      <c r="A8" s="85" t="s">
        <v>21</v>
      </c>
      <c r="B8" s="79" t="s">
        <v>860</v>
      </c>
    </row>
    <row r="9" spans="1:20" x14ac:dyDescent="0.25">
      <c r="A9" s="86" t="s">
        <v>26</v>
      </c>
      <c r="B9" s="79" t="s">
        <v>863</v>
      </c>
      <c r="C9" s="84" t="str">
        <f>CONCATENATE("&lt;TissueList ",B9," /&gt;")</f>
        <v>&lt;TissueList brain D001921 Kidney D005221  /&gt;</v>
      </c>
    </row>
    <row r="10" spans="1:20" s="88" customFormat="1" x14ac:dyDescent="0.25">
      <c r="A10" s="87"/>
      <c r="B10" s="81"/>
      <c r="H10" s="88" t="str">
        <f>B19</f>
        <v>G71427327T</v>
      </c>
      <c r="I10" s="88" t="str">
        <f>B25</f>
        <v>T70790948C</v>
      </c>
      <c r="J10" s="88" t="str">
        <f>B31</f>
        <v>A70542500G</v>
      </c>
      <c r="K10" s="88" t="str">
        <f>B37</f>
        <v>C71402258T</v>
      </c>
      <c r="L10" s="88" t="str">
        <f>B43</f>
        <v>C70616746T</v>
      </c>
      <c r="M10" s="88" t="str">
        <f>B49</f>
        <v>T71417232G</v>
      </c>
      <c r="N10" s="88" t="str">
        <f>B55</f>
        <v>A70605775G</v>
      </c>
      <c r="O10" s="88" t="str">
        <f>B61</f>
        <v>C71403580T</v>
      </c>
      <c r="P10" s="88" t="str">
        <f>B67</f>
        <v>T70610886A</v>
      </c>
      <c r="Q10" s="88" t="str">
        <f>B73</f>
        <v>T71365306C</v>
      </c>
      <c r="R10" s="88" t="str">
        <f>B79</f>
        <v>G70820112A</v>
      </c>
      <c r="S10" s="88" t="str">
        <f>B85</f>
        <v>A70822908G</v>
      </c>
      <c r="T10" s="88" t="str">
        <f>B91</f>
        <v>C37T</v>
      </c>
    </row>
    <row r="11" spans="1:20" x14ac:dyDescent="0.25">
      <c r="A11" s="85" t="s">
        <v>4</v>
      </c>
      <c r="B11" s="79" t="s">
        <v>859</v>
      </c>
      <c r="C11" s="84" t="str">
        <f>CONCATENATE("&lt;GeneAnalysis gene=",CHAR(34),B11,CHAR(34)," interval=",CHAR(34),B12,CHAR(34),"&gt; ")</f>
        <v xml:space="preserve">&lt;GeneAnalysis gene="TRPM3" interval="NC_000009.12:g.70529063_71446950"&gt; </v>
      </c>
      <c r="H11" s="89" t="s">
        <v>792</v>
      </c>
      <c r="I11" s="89" t="s">
        <v>792</v>
      </c>
      <c r="J11" s="89" t="s">
        <v>792</v>
      </c>
      <c r="K11" s="89" t="s">
        <v>792</v>
      </c>
      <c r="L11" s="89" t="s">
        <v>792</v>
      </c>
      <c r="M11" s="89" t="s">
        <v>792</v>
      </c>
      <c r="N11" s="89" t="s">
        <v>792</v>
      </c>
      <c r="O11" s="89" t="s">
        <v>792</v>
      </c>
      <c r="P11" s="89" t="s">
        <v>792</v>
      </c>
      <c r="Q11" s="89" t="s">
        <v>792</v>
      </c>
      <c r="R11" s="89" t="s">
        <v>792</v>
      </c>
      <c r="S11" s="89" t="s">
        <v>792</v>
      </c>
      <c r="T11" s="89" t="s">
        <v>792</v>
      </c>
    </row>
    <row r="12" spans="1:20" x14ac:dyDescent="0.25">
      <c r="A12" s="85" t="s">
        <v>27</v>
      </c>
      <c r="B12" s="79" t="s">
        <v>861</v>
      </c>
      <c r="H12" s="79" t="s">
        <v>793</v>
      </c>
      <c r="I12" s="79" t="s">
        <v>818</v>
      </c>
      <c r="J12" s="79" t="s">
        <v>820</v>
      </c>
      <c r="K12" s="79" t="s">
        <v>813</v>
      </c>
      <c r="L12" s="79" t="s">
        <v>823</v>
      </c>
      <c r="M12" s="79" t="s">
        <v>825</v>
      </c>
      <c r="N12" s="79" t="s">
        <v>827</v>
      </c>
      <c r="O12" s="79" t="s">
        <v>829</v>
      </c>
      <c r="P12" s="79" t="s">
        <v>831</v>
      </c>
      <c r="Q12" s="79" t="s">
        <v>833</v>
      </c>
      <c r="R12" s="79" t="s">
        <v>835</v>
      </c>
      <c r="S12" s="79" t="s">
        <v>837</v>
      </c>
      <c r="T12" s="79" t="s">
        <v>839</v>
      </c>
    </row>
    <row r="13" spans="1:20" x14ac:dyDescent="0.25">
      <c r="A13" s="85" t="s">
        <v>28</v>
      </c>
      <c r="B13" s="79" t="s">
        <v>808</v>
      </c>
      <c r="C13" s="84" t="str">
        <f>CONCATENATE("# What are some common mutations of ",B11,"?")</f>
        <v># What are some common mutations of TRPM3?</v>
      </c>
      <c r="H13" s="79" t="s">
        <v>794</v>
      </c>
      <c r="I13" s="79" t="s">
        <v>819</v>
      </c>
      <c r="J13" s="79" t="s">
        <v>821</v>
      </c>
      <c r="K13" s="79" t="s">
        <v>814</v>
      </c>
      <c r="L13" s="79" t="s">
        <v>824</v>
      </c>
      <c r="M13" s="79" t="s">
        <v>826</v>
      </c>
      <c r="N13" s="79" t="s">
        <v>828</v>
      </c>
      <c r="O13" s="79" t="s">
        <v>830</v>
      </c>
      <c r="P13" s="79" t="s">
        <v>832</v>
      </c>
      <c r="Q13" s="79" t="s">
        <v>834</v>
      </c>
      <c r="R13" s="79" t="s">
        <v>836</v>
      </c>
      <c r="S13" s="79" t="s">
        <v>838</v>
      </c>
      <c r="T13" s="79" t="s">
        <v>840</v>
      </c>
    </row>
    <row r="14" spans="1:20" x14ac:dyDescent="0.25">
      <c r="A14" s="85"/>
      <c r="C14" s="84" t="s">
        <v>17</v>
      </c>
      <c r="H14" s="79" t="str">
        <f>CONCATENATE("People with this variant have one copy of the ",B22)</f>
        <v>People with this variant have one copy of the [G71427327T](https://www.ncbi.nlm.nih.gov/projects/SNP/snp_ref.cgi?rs=11142822)</v>
      </c>
      <c r="I14" s="79" t="str">
        <f>CONCATENATE("People with this variant have one copy of the ",B28)</f>
        <v>People with this variant have one copy of the [T70790948C](https://www.ncbi.nlm.nih.gov/projects/SNP/snp_ref.cgi?rs=10118380)</v>
      </c>
      <c r="J14" s="79" t="str">
        <f>CONCATENATE("People with this variant have one copy of the ",B34)</f>
        <v>People with this variant have one copy of the [A70542500G](https://www.ncbi.nlm.nih.gov/projects/SNP/snp_ref.cgi?rs=10780944)</v>
      </c>
      <c r="K14" s="79" t="str">
        <f>CONCATENATE("People with this variant have one copy of the ",B40)</f>
        <v>People with this variant have one copy of the [C71402258T](https://www.ncbi.nlm.nih.gov/projects/SNP/snp_ref.cgi?rs=1106948)</v>
      </c>
      <c r="L14" s="79" t="str">
        <f>CONCATENATE("People with this variant have one copy of the ",B46)</f>
        <v>People with this variant have one copy of the [C70616746T](https://www.ncbi.nlm.nih.gov/projects/SNP/snp_ref.cgi?rs=11142508)</v>
      </c>
      <c r="M14" s="79" t="str">
        <f>CONCATENATE("People with this variant have one copy of the ",B52)</f>
        <v>People with this variant have one copy of the [T71417232G](https://www.ncbi.nlm.nih.gov/projects/SNP/snp_ref.cgi?rs=12350232)</v>
      </c>
      <c r="N14" s="79" t="str">
        <f>CONCATENATE("People with this variant have one copy of the ",B58)</f>
        <v>People with this variant have one copy of the [A70605775G](https://www.ncbi.nlm.nih.gov/projects/SNP/snp_ref.cgi?rs=12682832)</v>
      </c>
      <c r="O14" s="79" t="str">
        <f>CONCATENATE("People with this variant have one copy of the ",B64)</f>
        <v>People with this variant have one copy of the [C71403580T](https://www.ncbi.nlm.nih.gov/projects/SNP/snp_ref.cgi?rs=1891301)</v>
      </c>
      <c r="P14" s="79" t="str">
        <f>CONCATENATE("People with this variant have one copy of the ",B70)</f>
        <v>People with this variant have one copy of the [T70610886A](https://www.ncbi.nlm.nih.gov/projects/SNP/snp_ref.cgi?rs=3763619)</v>
      </c>
      <c r="Q14" s="79" t="str">
        <f>CONCATENATE("People with this variant have one copy of the ",B76)</f>
        <v>People with this variant have one copy of the [T71365306C](https://www.ncbi.nlm.nih.gov/projects/SNP/snp_ref.cgi?rs=6560200)</v>
      </c>
      <c r="R14" s="79" t="str">
        <f>CONCATENATE("People with this variant have one copy of the ",B82)</f>
        <v>People with this variant have one copy of the [G70820112A](https://www.ncbi.nlm.nih.gov/projects/SNP/snp_ref.cgi?rs=7022747)</v>
      </c>
      <c r="S14" s="79" t="str">
        <f>CONCATENATE("People with this variant have one copy of the ",B88)</f>
        <v>People with this variant have one copy of the [A70822908G](https://www.ncbi.nlm.nih.gov/projects/SNP/snp_ref.cgi?rs=7038646)</v>
      </c>
      <c r="T14" s="79" t="str">
        <f>CONCATENATE("People with this variant have one copy of the ",B94)</f>
        <v>People with this variant have one copy of the [C37T](https://www.ncbi.nlm.nih.gov/clinvar/variation/218881/)</v>
      </c>
    </row>
    <row r="15" spans="1:20" x14ac:dyDescent="0.25">
      <c r="C15" s="84" t="str">
        <f>CONCATENATE("There are ",B13," well-known variants in ",B11,": ",B22,", ",B28,", ",B34,", ",B40,", ",B46,", ",B52,", ",B58,", ",B64,", ",B70,", ",B76,", ",B82,", ",B88,", and ",B94,".")</f>
        <v>There are thirteen well-known variants in TRPM3: [G71427327T](https://www.ncbi.nlm.nih.gov/projects/SNP/snp_ref.cgi?rs=11142822), [T70790948C](https://www.ncbi.nlm.nih.gov/projects/SNP/snp_ref.cgi?rs=10118380), [A70542500G](https://www.ncbi.nlm.nih.gov/projects/SNP/snp_ref.cgi?rs=10780944), [C71402258T](https://www.ncbi.nlm.nih.gov/projects/SNP/snp_ref.cgi?rs=1106948), [C70616746T](https://www.ncbi.nlm.nih.gov/projects/SNP/snp_ref.cgi?rs=11142508), [T71417232G](https://www.ncbi.nlm.nih.gov/projects/SNP/snp_ref.cgi?rs=12350232), [A70605775G](https://www.ncbi.nlm.nih.gov/projects/SNP/snp_ref.cgi?rs=12682832), [C71403580T](https://www.ncbi.nlm.nih.gov/projects/SNP/snp_ref.cgi?rs=1891301), [T70610886A](https://www.ncbi.nlm.nih.gov/projects/SNP/snp_ref.cgi?rs=3763619), [T71365306C](https://www.ncbi.nlm.nih.gov/projects/SNP/snp_ref.cgi?rs=6560200), [G70820112A](https://www.ncbi.nlm.nih.gov/projects/SNP/snp_ref.cgi?rs=7022747), [A70822908G](https://www.ncbi.nlm.nih.gov/projects/SNP/snp_ref.cgi?rs=7038646), and [C37T](https://www.ncbi.nlm.nih.gov/clinvar/variation/218881/).</v>
      </c>
      <c r="H15" s="79" t="s">
        <v>152</v>
      </c>
      <c r="I15" s="79" t="s">
        <v>198</v>
      </c>
      <c r="J15" s="79" t="s">
        <v>822</v>
      </c>
      <c r="K15" s="79" t="s">
        <v>152</v>
      </c>
      <c r="L15" s="79" t="s">
        <v>152</v>
      </c>
      <c r="M15" s="79" t="s">
        <v>152</v>
      </c>
      <c r="N15" s="79" t="s">
        <v>152</v>
      </c>
      <c r="O15" s="79" t="s">
        <v>152</v>
      </c>
      <c r="P15" s="79" t="s">
        <v>152</v>
      </c>
      <c r="Q15" s="79" t="s">
        <v>152</v>
      </c>
      <c r="R15" s="79" t="s">
        <v>152</v>
      </c>
      <c r="S15" s="79" t="s">
        <v>198</v>
      </c>
      <c r="T15" s="79" t="s">
        <v>822</v>
      </c>
    </row>
    <row r="16" spans="1:20" x14ac:dyDescent="0.25">
      <c r="H16" s="79">
        <v>30.3</v>
      </c>
      <c r="I16" s="79">
        <v>49.7</v>
      </c>
      <c r="J16" s="79">
        <v>23.9</v>
      </c>
      <c r="K16" s="79">
        <v>50</v>
      </c>
      <c r="L16" s="79">
        <v>49.4</v>
      </c>
      <c r="M16" s="79">
        <v>49.5</v>
      </c>
      <c r="N16" s="79">
        <v>49.6</v>
      </c>
      <c r="O16" s="79">
        <v>49.2</v>
      </c>
      <c r="P16" s="79">
        <v>49.6</v>
      </c>
      <c r="Q16" s="79">
        <v>50</v>
      </c>
      <c r="R16" s="79">
        <v>18.100000000000001</v>
      </c>
      <c r="S16" s="79">
        <v>44.8</v>
      </c>
      <c r="T16" s="79">
        <v>0</v>
      </c>
    </row>
    <row r="17" spans="1:20" x14ac:dyDescent="0.25">
      <c r="A17" s="85"/>
      <c r="C17" s="84" t="str">
        <f>CONCATENATE("&lt;# ",B19," #&gt;")</f>
        <v>&lt;# G71427327T #&gt;</v>
      </c>
      <c r="H17" s="79" t="str">
        <f>CONCATENATE("People with this variant have two copies of the ",B22," variant. This substitution of a single nucleotide is known as a missense mutation.")</f>
        <v>People with this variant have two copies of the [G71427327T](https://www.ncbi.nlm.nih.gov/projects/SNP/snp_ref.cgi?rs=11142822) variant. This substitution of a single nucleotide is known as a missense mutation.</v>
      </c>
      <c r="I17" s="79" t="str">
        <f>CONCATENATE("People with this variant have two copies of the ",B28," variant. This substitution of a single nucleotide is known as a missense mutation.")</f>
        <v>People with this variant have two copies of the [T70790948C](https://www.ncbi.nlm.nih.gov/projects/SNP/snp_ref.cgi?rs=10118380) variant. This substitution of a single nucleotide is known as a missense mutation.</v>
      </c>
      <c r="J17" s="79" t="str">
        <f>CONCATENATE("People with this variant have two copies of the ",B34," variant. This substitution of a single nucleotide is known as a missense mutation.")</f>
        <v>People with this variant have two copies of the [A70542500G](https://www.ncbi.nlm.nih.gov/projects/SNP/snp_ref.cgi?rs=10780944) variant. This substitution of a single nucleotide is known as a missense mutation.</v>
      </c>
      <c r="K17" s="79" t="str">
        <f>CONCATENATE("People with this variant have two copies of the ",B40," variant. This substitution of a single nucleotide is known as a missense mutation.")</f>
        <v>People with this variant have two copies of the [C71402258T](https://www.ncbi.nlm.nih.gov/projects/SNP/snp_ref.cgi?rs=1106948) variant. This substitution of a single nucleotide is known as a missense mutation.</v>
      </c>
      <c r="L17" s="79" t="str">
        <f>CONCATENATE("People with this variant have two copies of the ",B46," variant. This substitution of a single nucleotide is known as a missense mutation.")</f>
        <v>People with this variant have two copies of the [C70616746T](https://www.ncbi.nlm.nih.gov/projects/SNP/snp_ref.cgi?rs=11142508) variant. This substitution of a single nucleotide is known as a missense mutation.</v>
      </c>
      <c r="M17" s="79" t="str">
        <f>CONCATENATE("People with this variant have two copies of the ",B52," variant. This substitution of a single nucleotide is known as a missense mutation.")</f>
        <v>People with this variant have two copies of the [T71417232G](https://www.ncbi.nlm.nih.gov/projects/SNP/snp_ref.cgi?rs=12350232) variant. This substitution of a single nucleotide is known as a missense mutation.</v>
      </c>
      <c r="N17" s="79" t="str">
        <f>CONCATENATE("People with this variant have two copies of the ",B58," variant. This substitution of a single nucleotide is known as a missense mutation.")</f>
        <v>People with this variant have two copies of the [A70605775G](https://www.ncbi.nlm.nih.gov/projects/SNP/snp_ref.cgi?rs=12682832) variant. This substitution of a single nucleotide is known as a missense mutation.</v>
      </c>
      <c r="O17" s="79" t="str">
        <f>CONCATENATE("People with this variant have two copies of the ",B64," variant. This substitution of a single nucleotide is known as a missense mutation.")</f>
        <v>People with this variant have two copies of the [C71403580T](https://www.ncbi.nlm.nih.gov/projects/SNP/snp_ref.cgi?rs=1891301) variant. This substitution of a single nucleotide is known as a missense mutation.</v>
      </c>
      <c r="P17" s="79" t="str">
        <f>CONCATENATE("People with this variant have two copies of the ",B70," variant. This substitution of a single nucleotide is known as a missense mutation.")</f>
        <v>People with this variant have two copies of the [T70610886A](https://www.ncbi.nlm.nih.gov/projects/SNP/snp_ref.cgi?rs=3763619) variant. This substitution of a single nucleotide is known as a missense mutation.</v>
      </c>
      <c r="Q17" s="79" t="str">
        <f>CONCATENATE("People with this variant have two copies of the ",B76," variant. This substitution of a single nucleotide is known as a missense mutation.")</f>
        <v>People with this variant have two copies of the [T71365306C](https://www.ncbi.nlm.nih.gov/projects/SNP/snp_ref.cgi?rs=6560200) variant. This substitution of a single nucleotide is known as a missense mutation.</v>
      </c>
      <c r="R17" s="79" t="str">
        <f>CONCATENATE("People with this variant have two copies of the ",B82," variant. This substitution of a single nucleotide is known as a missense mutation.")</f>
        <v>People with this variant have two copies of the [G70820112A](https://www.ncbi.nlm.nih.gov/projects/SNP/snp_ref.cgi?rs=7022747) variant. This substitution of a single nucleotide is known as a missense mutation.</v>
      </c>
      <c r="S17" s="79" t="str">
        <f>CONCATENATE("People with this variant have two copies of the ",B88," variant. This substitution of a single nucleotide is known as a missense mutation.")</f>
        <v>People with this variant have two copies of the [A70822908G](https://www.ncbi.nlm.nih.gov/projects/SNP/snp_ref.cgi?rs=7038646) variant. This substitution of a single nucleotide is known as a missense mutation.</v>
      </c>
      <c r="T17" s="79" t="str">
        <f>CONCATENATE("People with this variant have two copies of the ",B94," variant. This substitution of a single nucleotide is known as a missense mutation.")</f>
        <v>People with this variant have two copies of the [C37T](https://www.ncbi.nlm.nih.gov/clinvar/variation/218881/) variant. This substitution of a single nucleotide is known as a missense mutation.</v>
      </c>
    </row>
    <row r="18" spans="1:20" x14ac:dyDescent="0.25">
      <c r="A18" s="85" t="s">
        <v>29</v>
      </c>
      <c r="B18" s="82" t="s">
        <v>795</v>
      </c>
      <c r="C18" s="84" t="str">
        <f>CONCATENATE("  &lt;Variant hgvs=",CHAR(34),B18,CHAR(34)," name=",CHAR(34),B19,CHAR(34),"&gt; ")</f>
        <v xml:space="preserve">  &lt;Variant hgvs="NC_000009.12:g.71427327G&gt;T" name="G71427327T"&gt; </v>
      </c>
      <c r="H18" s="79" t="s">
        <v>198</v>
      </c>
      <c r="I18" s="79" t="s">
        <v>198</v>
      </c>
      <c r="J18" s="79" t="s">
        <v>822</v>
      </c>
      <c r="K18" s="79" t="s">
        <v>198</v>
      </c>
      <c r="L18" s="79" t="s">
        <v>152</v>
      </c>
      <c r="M18" s="79" t="s">
        <v>152</v>
      </c>
      <c r="N18" s="79" t="s">
        <v>152</v>
      </c>
      <c r="O18" s="79" t="s">
        <v>198</v>
      </c>
      <c r="P18" s="79" t="s">
        <v>198</v>
      </c>
      <c r="Q18" s="79" t="s">
        <v>198</v>
      </c>
      <c r="R18" s="79" t="s">
        <v>152</v>
      </c>
      <c r="S18" s="79" t="s">
        <v>152</v>
      </c>
      <c r="T18" s="79" t="s">
        <v>822</v>
      </c>
    </row>
    <row r="19" spans="1:20" x14ac:dyDescent="0.25">
      <c r="A19" s="86" t="s">
        <v>30</v>
      </c>
      <c r="B19" s="79" t="s">
        <v>809</v>
      </c>
      <c r="H19" s="79">
        <v>58.6</v>
      </c>
      <c r="I19" s="79">
        <v>16.3</v>
      </c>
      <c r="J19" s="79">
        <v>7.1</v>
      </c>
      <c r="K19" s="79">
        <v>13.3</v>
      </c>
      <c r="L19" s="79">
        <v>32</v>
      </c>
      <c r="M19" s="79">
        <v>32.700000000000003</v>
      </c>
      <c r="N19" s="79">
        <v>33</v>
      </c>
      <c r="O19" s="79">
        <v>19.600000000000001</v>
      </c>
      <c r="P19" s="79">
        <v>13.2</v>
      </c>
      <c r="Q19" s="79">
        <v>12.3</v>
      </c>
      <c r="R19" s="79">
        <v>5.5</v>
      </c>
      <c r="S19" s="79">
        <v>32.5</v>
      </c>
      <c r="T19" s="79">
        <v>0</v>
      </c>
    </row>
    <row r="20" spans="1:20" x14ac:dyDescent="0.25">
      <c r="A20" s="86" t="s">
        <v>31</v>
      </c>
      <c r="B20" s="79" t="s">
        <v>38</v>
      </c>
      <c r="C20" s="84" t="str">
        <f>CONCATENATE("    This variant is a change at a specific point in the ",B11," gene from ",B20," to ",B21," resulting in incorrect ",B7," function. This substitution of a single nucleotide is known as a missense variant.")</f>
        <v xml:space="preserve">    This variant is a change at a specific point in the TRPM3 gene from guanine (G) to thymine (T) resulting in incorrect protein function. This substitution of a single nucleotide is known as a missense variant.</v>
      </c>
      <c r="H20" s="79" t="str">
        <f>CONCATENATE("Your ",B11," gene has no variants. A normal gene is referred to as a ",CHAR(34),"wild-type",CHAR(34)," gene.")</f>
        <v>Your TRPM3 gene has no variants. A normal gene is referred to as a "wild-type" gene.</v>
      </c>
      <c r="I20" s="79" t="str">
        <f>CONCATENATE("Your ",B11," gene has no variants. A normal gene is referred to as a ",CHAR(34),"wild-type",CHAR(34)," gene.")</f>
        <v>Your TRPM3 gene has no variants. A normal gene is referred to as a "wild-type" gene.</v>
      </c>
      <c r="J20" s="79" t="str">
        <f>CONCATENATE("Your ",B11," gene has no variants. A normal gene is referred to as a ",CHAR(34),"wild-type",CHAR(34)," gene.")</f>
        <v>Your TRPM3 gene has no variants. A normal gene is referred to as a "wild-type" gene.</v>
      </c>
      <c r="K20" s="79" t="str">
        <f>CONCATENATE("Your ",B11," gene has no variants. A normal gene is referred to as a ",CHAR(34),"wild-type",CHAR(34)," gene.")</f>
        <v>Your TRPM3 gene has no variants. A normal gene is referred to as a "wild-type" gene.</v>
      </c>
      <c r="L20" s="79" t="str">
        <f>CONCATENATE("Your ",B11," gene has no variants. A normal gene is referred to as a ",CHAR(34),"wild-type",CHAR(34)," gene.")</f>
        <v>Your TRPM3 gene has no variants. A normal gene is referred to as a "wild-type" gene.</v>
      </c>
      <c r="M20" s="79" t="str">
        <f>CONCATENATE("Your ",B11," gene has no variants. A normal gene is referred to as a ",CHAR(34),"wild-type",CHAR(34)," gene.")</f>
        <v>Your TRPM3 gene has no variants. A normal gene is referred to as a "wild-type" gene.</v>
      </c>
      <c r="N20" s="79" t="str">
        <f>CONCATENATE("Your ",B11," gene has no variants. A normal gene is referred to as a ",CHAR(34),"wild-type",CHAR(34)," gene.")</f>
        <v>Your TRPM3 gene has no variants. A normal gene is referred to as a "wild-type" gene.</v>
      </c>
      <c r="O20" s="79" t="str">
        <f>CONCATENATE("Your ",B11," gene has no variants. A normal gene is referred to as a ",CHAR(34),"wild-type",CHAR(34)," gene.")</f>
        <v>Your TRPM3 gene has no variants. A normal gene is referred to as a "wild-type" gene.</v>
      </c>
      <c r="P20" s="79" t="str">
        <f>CONCATENATE("Your ",B11," gene has no variants. A normal gene is referred to as a ",CHAR(34),"wild-type",CHAR(34)," gene.")</f>
        <v>Your TRPM3 gene has no variants. A normal gene is referred to as a "wild-type" gene.</v>
      </c>
      <c r="Q20" s="79" t="str">
        <f>CONCATENATE("Your ",B11," gene has no variants. A normal gene is referred to as a ",CHAR(34),"wild-type",CHAR(34)," gene.")</f>
        <v>Your TRPM3 gene has no variants. A normal gene is referred to as a "wild-type" gene.</v>
      </c>
      <c r="R20" s="79" t="str">
        <f>CONCATENATE("Your ",B11," gene has no variants. A normal gene is referred to as a ",CHAR(34),"wild-type",CHAR(34)," gene.")</f>
        <v>Your TRPM3 gene has no variants. A normal gene is referred to as a "wild-type" gene.</v>
      </c>
      <c r="S20" s="79" t="str">
        <f>CONCATENATE("Your ",B11," gene has no variants. A normal gene is referred to as a ",CHAR(34),"wild-type",CHAR(34)," gene.")</f>
        <v>Your TRPM3 gene has no variants. A normal gene is referred to as a "wild-type" gene.</v>
      </c>
      <c r="T20" s="79" t="str">
        <f>CONCATENATE("Your ",B11," gene has no variants. A normal gene is referred to as a ",CHAR(34),"wild-type",CHAR(34)," gene.")</f>
        <v>Your TRPM3 gene has no variants. A normal gene is referred to as a "wild-type" gene.</v>
      </c>
    </row>
    <row r="21" spans="1:20" x14ac:dyDescent="0.25">
      <c r="A21" s="86" t="s">
        <v>32</v>
      </c>
      <c r="B21" s="79" t="s">
        <v>37</v>
      </c>
      <c r="C21" s="84" t="s">
        <v>17</v>
      </c>
      <c r="H21" s="79" t="s">
        <v>152</v>
      </c>
      <c r="I21" s="79" t="s">
        <v>152</v>
      </c>
      <c r="J21" s="79" t="s">
        <v>152</v>
      </c>
      <c r="K21" s="79" t="s">
        <v>152</v>
      </c>
      <c r="L21" s="79" t="s">
        <v>198</v>
      </c>
      <c r="M21" s="79" t="s">
        <v>198</v>
      </c>
      <c r="N21" s="79" t="s">
        <v>198</v>
      </c>
      <c r="O21" s="79" t="s">
        <v>152</v>
      </c>
      <c r="P21" s="79" t="s">
        <v>152</v>
      </c>
      <c r="Q21" s="79" t="s">
        <v>152</v>
      </c>
      <c r="R21" s="79" t="s">
        <v>198</v>
      </c>
      <c r="S21" s="79" t="s">
        <v>152</v>
      </c>
      <c r="T21" s="79" t="s">
        <v>152</v>
      </c>
    </row>
    <row r="22" spans="1:20" x14ac:dyDescent="0.25">
      <c r="A22" s="86" t="s">
        <v>40</v>
      </c>
      <c r="B22" s="79" t="s">
        <v>812</v>
      </c>
      <c r="C22" s="84" t="str">
        <f>"  &lt;/Variant&gt;"</f>
        <v xml:space="preserve">  &lt;/Variant&gt;</v>
      </c>
      <c r="H22" s="79">
        <v>11.1</v>
      </c>
      <c r="I22" s="79">
        <v>34</v>
      </c>
      <c r="J22" s="79">
        <v>69</v>
      </c>
      <c r="K22" s="79">
        <v>36.700000000000003</v>
      </c>
      <c r="L22" s="79">
        <v>18.600000000000001</v>
      </c>
      <c r="M22" s="79">
        <v>17.8</v>
      </c>
      <c r="N22" s="79">
        <v>17.399999999999999</v>
      </c>
      <c r="O22" s="79">
        <v>31.2</v>
      </c>
      <c r="P22" s="79">
        <v>37.200000000000003</v>
      </c>
      <c r="Q22" s="79">
        <v>37.1</v>
      </c>
      <c r="R22" s="79">
        <v>76.400000000000006</v>
      </c>
      <c r="S22" s="79">
        <v>22.7</v>
      </c>
      <c r="T22" s="79">
        <v>100</v>
      </c>
    </row>
    <row r="23" spans="1:20" x14ac:dyDescent="0.25">
      <c r="C23" s="84" t="str">
        <f>CONCATENATE("&lt;# ",B25," #&gt;")</f>
        <v>&lt;# T70790948C #&gt;</v>
      </c>
      <c r="I23" s="88"/>
    </row>
    <row r="24" spans="1:20" x14ac:dyDescent="0.25">
      <c r="A24" s="85" t="s">
        <v>29</v>
      </c>
      <c r="B24" s="82" t="s">
        <v>796</v>
      </c>
      <c r="C24" s="84" t="str">
        <f>CONCATENATE("  &lt;Variant hgvs=",CHAR(34),B24,CHAR(34)," name=",CHAR(34),B25,CHAR(34),"&gt; ")</f>
        <v xml:space="preserve">  &lt;Variant hgvs="NC_000009.12:g.70790948T&gt;C" name="T70790948C"&gt; </v>
      </c>
    </row>
    <row r="25" spans="1:20" x14ac:dyDescent="0.25">
      <c r="A25" s="86" t="s">
        <v>30</v>
      </c>
      <c r="B25" s="79" t="s">
        <v>855</v>
      </c>
    </row>
    <row r="26" spans="1:20" x14ac:dyDescent="0.25">
      <c r="A26" s="86" t="s">
        <v>31</v>
      </c>
      <c r="B26" s="79" t="s">
        <v>37</v>
      </c>
      <c r="C26" s="84" t="str">
        <f>CONCATENATE("    This variant is a change at a specific point in the ",B11," gene from ",B26," to ",B27," resulting in incorrect ",B7,"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27" spans="1:20" x14ac:dyDescent="0.25">
      <c r="A27" s="86" t="s">
        <v>32</v>
      </c>
      <c r="B27" s="79" t="str">
        <f>"cytosine (C)"</f>
        <v>cytosine (C)</v>
      </c>
    </row>
    <row r="28" spans="1:20" x14ac:dyDescent="0.25">
      <c r="A28" s="85" t="s">
        <v>40</v>
      </c>
      <c r="B28" s="79" t="s">
        <v>856</v>
      </c>
      <c r="C28" s="84" t="str">
        <f>"  &lt;/Variant&gt;"</f>
        <v xml:space="preserve">  &lt;/Variant&gt;</v>
      </c>
    </row>
    <row r="29" spans="1:20" x14ac:dyDescent="0.25">
      <c r="C29" s="84" t="str">
        <f>CONCATENATE("&lt;# ",B31," #&gt;")</f>
        <v>&lt;# A70542500G #&gt;</v>
      </c>
    </row>
    <row r="30" spans="1:20" x14ac:dyDescent="0.25">
      <c r="A30" s="85" t="s">
        <v>29</v>
      </c>
      <c r="B30" s="82" t="s">
        <v>797</v>
      </c>
      <c r="C30" s="84" t="str">
        <f>CONCATENATE("  &lt;Variant hgvs=",CHAR(34),B30,CHAR(34)," name=",CHAR(34),B31,CHAR(34),"&gt; ")</f>
        <v xml:space="preserve">  &lt;Variant hgvs="NC_000009.12:g.70542500G&gt;A" name="A70542500G"&gt; </v>
      </c>
    </row>
    <row r="31" spans="1:20" x14ac:dyDescent="0.25">
      <c r="A31" s="86" t="s">
        <v>30</v>
      </c>
      <c r="B31" s="82" t="s">
        <v>857</v>
      </c>
    </row>
    <row r="32" spans="1:20" x14ac:dyDescent="0.25">
      <c r="A32" s="86" t="s">
        <v>31</v>
      </c>
      <c r="B32" s="79" t="s">
        <v>66</v>
      </c>
      <c r="C32" s="84"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adenine (A) to guanine (G) resulting in incorrect thirteen function. This substitution of a single nucleotide is known as a missense variant.</v>
      </c>
    </row>
    <row r="33" spans="1:3" x14ac:dyDescent="0.25">
      <c r="A33" s="86" t="s">
        <v>32</v>
      </c>
      <c r="B33" s="79" t="s">
        <v>38</v>
      </c>
    </row>
    <row r="34" spans="1:3" x14ac:dyDescent="0.25">
      <c r="A34" s="86" t="s">
        <v>40</v>
      </c>
      <c r="B34" s="82" t="s">
        <v>858</v>
      </c>
      <c r="C34" s="84" t="str">
        <f>"  &lt;/Variant&gt;"</f>
        <v xml:space="preserve">  &lt;/Variant&gt;</v>
      </c>
    </row>
    <row r="35" spans="1:3" x14ac:dyDescent="0.25">
      <c r="A35" s="86"/>
      <c r="C35" s="84" t="str">
        <f>CONCATENATE("&lt;# ",B37," #&gt;")</f>
        <v>&lt;# C71402258T #&gt;</v>
      </c>
    </row>
    <row r="36" spans="1:3" x14ac:dyDescent="0.25">
      <c r="A36" s="85" t="s">
        <v>29</v>
      </c>
      <c r="B36" s="82" t="s">
        <v>798</v>
      </c>
      <c r="C36" s="84" t="str">
        <f>CONCATENATE("  &lt;Variant hgvs=",CHAR(34),B36,CHAR(34)," name=",CHAR(34),B37,CHAR(34),"&gt; ")</f>
        <v xml:space="preserve">  &lt;Variant hgvs="NC_000009.12:g.71402258C&gt;T" name="C71402258T"&gt; </v>
      </c>
    </row>
    <row r="37" spans="1:3" x14ac:dyDescent="0.25">
      <c r="A37" s="86" t="s">
        <v>30</v>
      </c>
      <c r="B37" s="79" t="s">
        <v>810</v>
      </c>
    </row>
    <row r="38" spans="1:3" x14ac:dyDescent="0.25">
      <c r="A38" s="86" t="s">
        <v>31</v>
      </c>
      <c r="B38" s="79" t="str">
        <f>"cytosine (C)"</f>
        <v>cytosine (C)</v>
      </c>
      <c r="C38" s="84" t="str">
        <f>CONCATENATE("    This variant is a change at a specific point in the ",B11," gene from ",B38," to ",B39,"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39" spans="1:3" x14ac:dyDescent="0.25">
      <c r="A39" s="86" t="s">
        <v>32</v>
      </c>
      <c r="B39" s="79" t="s">
        <v>37</v>
      </c>
    </row>
    <row r="40" spans="1:3" x14ac:dyDescent="0.25">
      <c r="A40" s="86" t="s">
        <v>40</v>
      </c>
      <c r="B40" s="79" t="s">
        <v>811</v>
      </c>
      <c r="C40" s="84" t="str">
        <f>"  &lt;/Variant&gt;"</f>
        <v xml:space="preserve">  &lt;/Variant&gt;</v>
      </c>
    </row>
    <row r="41" spans="1:3" x14ac:dyDescent="0.25">
      <c r="A41" s="85"/>
      <c r="C41" s="84" t="str">
        <f>CONCATENATE("&lt;# ",B43," #&gt;")</f>
        <v>&lt;# C70616746T #&gt;</v>
      </c>
    </row>
    <row r="42" spans="1:3" x14ac:dyDescent="0.25">
      <c r="A42" s="85" t="s">
        <v>29</v>
      </c>
      <c r="B42" s="82" t="s">
        <v>799</v>
      </c>
      <c r="C42" s="84" t="str">
        <f>CONCATENATE("  &lt;Variant hgvs=",CHAR(34),B42,CHAR(34)," name=",CHAR(34),B43,CHAR(34),"&gt; ")</f>
        <v xml:space="preserve">  &lt;Variant hgvs="NC_000009.12:g.70616746C&gt;T" name="C70616746T"&gt; </v>
      </c>
    </row>
    <row r="43" spans="1:3" x14ac:dyDescent="0.25">
      <c r="A43" s="86" t="s">
        <v>30</v>
      </c>
      <c r="B43" s="79" t="s">
        <v>845</v>
      </c>
    </row>
    <row r="44" spans="1:3" x14ac:dyDescent="0.25">
      <c r="A44" s="86" t="s">
        <v>31</v>
      </c>
      <c r="B44" s="79" t="str">
        <f>"cytosine (C)"</f>
        <v>cytosine (C)</v>
      </c>
      <c r="C44" s="84" t="str">
        <f>CONCATENATE("    This variant is a change at a specific point in the ",B11," gene from ",B44," to ",B45,"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45" spans="1:3" x14ac:dyDescent="0.25">
      <c r="A45" s="86" t="s">
        <v>32</v>
      </c>
      <c r="B45" s="79" t="s">
        <v>37</v>
      </c>
    </row>
    <row r="46" spans="1:3" x14ac:dyDescent="0.25">
      <c r="A46" s="86" t="s">
        <v>40</v>
      </c>
      <c r="B46" s="79" t="s">
        <v>846</v>
      </c>
      <c r="C46" s="84" t="str">
        <f>"  &lt;/Variant&gt;"</f>
        <v xml:space="preserve">  &lt;/Variant&gt;</v>
      </c>
    </row>
    <row r="47" spans="1:3" x14ac:dyDescent="0.25">
      <c r="A47" s="86"/>
      <c r="C47" s="84" t="str">
        <f>CONCATENATE("&lt;# ",B49," #&gt;")</f>
        <v>&lt;# T71417232G #&gt;</v>
      </c>
    </row>
    <row r="48" spans="1:3" x14ac:dyDescent="0.25">
      <c r="A48" s="85" t="s">
        <v>29</v>
      </c>
      <c r="B48" s="82" t="s">
        <v>800</v>
      </c>
      <c r="C48" s="84" t="str">
        <f>CONCATENATE("  &lt;Variant hgvs=",CHAR(34),B48,CHAR(34)," name=",CHAR(34),B49,CHAR(34),"&gt; ")</f>
        <v xml:space="preserve">  &lt;Variant hgvs="NC_000009.12:g.71417232T&gt;G" name="T71417232G"&gt; </v>
      </c>
    </row>
    <row r="49" spans="1:3" x14ac:dyDescent="0.25">
      <c r="A49" s="86" t="s">
        <v>30</v>
      </c>
      <c r="B49" s="79" t="s">
        <v>817</v>
      </c>
    </row>
    <row r="50" spans="1:3" x14ac:dyDescent="0.25">
      <c r="A50" s="86" t="s">
        <v>31</v>
      </c>
      <c r="B50" s="79" t="s">
        <v>37</v>
      </c>
      <c r="C50" s="84" t="str">
        <f>CONCATENATE("    This variant is a change at a specific point in the ",B11," gene from ",B50," to ",B51," resulting in incorrect ",B7," function. This substitution of a single nucleotide is known as a missense variant.")</f>
        <v xml:space="preserve">    This variant is a change at a specific point in the TRPM3 gene from thymine (T) to guanine (G) resulting in incorrect protein function. This substitution of a single nucleotide is known as a missense variant.</v>
      </c>
    </row>
    <row r="51" spans="1:3" x14ac:dyDescent="0.25">
      <c r="A51" s="86" t="s">
        <v>32</v>
      </c>
      <c r="B51" s="79" t="s">
        <v>38</v>
      </c>
    </row>
    <row r="52" spans="1:3" x14ac:dyDescent="0.25">
      <c r="A52" s="86" t="s">
        <v>40</v>
      </c>
      <c r="B52" s="79" t="s">
        <v>864</v>
      </c>
      <c r="C52" s="84" t="str">
        <f>"  &lt;/Variant&gt;"</f>
        <v xml:space="preserve">  &lt;/Variant&gt;</v>
      </c>
    </row>
    <row r="53" spans="1:3" x14ac:dyDescent="0.25">
      <c r="A53" s="86"/>
      <c r="C53" s="84" t="str">
        <f>CONCATENATE("&lt;# ",B55," #&gt;")</f>
        <v>&lt;# A70605775G #&gt;</v>
      </c>
    </row>
    <row r="54" spans="1:3" x14ac:dyDescent="0.25">
      <c r="A54" s="85" t="s">
        <v>29</v>
      </c>
      <c r="B54" s="82" t="s">
        <v>801</v>
      </c>
      <c r="C54" s="84" t="str">
        <f>CONCATENATE("  &lt;Variant hgvs=",CHAR(34),B54,CHAR(34)," name=",CHAR(34),B55,CHAR(34),"&gt; ")</f>
        <v xml:space="preserve">  &lt;Variant hgvs="NC_000009.12:g.70605775A&gt;G" name="A70605775G"&gt; </v>
      </c>
    </row>
    <row r="55" spans="1:3" x14ac:dyDescent="0.25">
      <c r="A55" s="86" t="s">
        <v>30</v>
      </c>
      <c r="B55" s="79" t="s">
        <v>847</v>
      </c>
    </row>
    <row r="56" spans="1:3" x14ac:dyDescent="0.25">
      <c r="A56" s="86" t="s">
        <v>31</v>
      </c>
      <c r="B56" s="79" t="s">
        <v>66</v>
      </c>
      <c r="C56" s="84" t="str">
        <f>CONCATENATE("    This variant is a change at a specific point in the ",B11," gene from ",B56," to ",B57,"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57" spans="1:3" x14ac:dyDescent="0.25">
      <c r="A57" s="86" t="s">
        <v>32</v>
      </c>
      <c r="B57" s="79" t="s">
        <v>38</v>
      </c>
    </row>
    <row r="58" spans="1:3" x14ac:dyDescent="0.25">
      <c r="A58" s="86" t="s">
        <v>40</v>
      </c>
      <c r="B58" s="79" t="s">
        <v>848</v>
      </c>
      <c r="C58" s="84" t="str">
        <f>"  &lt;/Variant&gt;"</f>
        <v xml:space="preserve">  &lt;/Variant&gt;</v>
      </c>
    </row>
    <row r="59" spans="1:3" x14ac:dyDescent="0.25">
      <c r="A59" s="86"/>
      <c r="C59" s="84" t="str">
        <f>CONCATENATE("&lt;# ",B61," #&gt;")</f>
        <v>&lt;# C71403580T #&gt;</v>
      </c>
    </row>
    <row r="60" spans="1:3" x14ac:dyDescent="0.25">
      <c r="A60" s="85" t="s">
        <v>29</v>
      </c>
      <c r="B60" s="82" t="s">
        <v>802</v>
      </c>
      <c r="C60" s="84" t="str">
        <f>CONCATENATE("  &lt;Variant hgvs=",CHAR(34),B60,CHAR(34)," name=",CHAR(34),B61,CHAR(34),"&gt; ")</f>
        <v xml:space="preserve">  &lt;Variant hgvs="NC_000009.12:g.71403580C&gt;T" name="C71403580T"&gt; </v>
      </c>
    </row>
    <row r="61" spans="1:3" x14ac:dyDescent="0.25">
      <c r="A61" s="86" t="s">
        <v>30</v>
      </c>
      <c r="B61" s="79" t="s">
        <v>853</v>
      </c>
    </row>
    <row r="62" spans="1:3" x14ac:dyDescent="0.25">
      <c r="A62" s="86" t="s">
        <v>31</v>
      </c>
      <c r="B62" s="79" t="str">
        <f>"cytosine (C)"</f>
        <v>cytosine (C)</v>
      </c>
      <c r="C62" s="84" t="str">
        <f>CONCATENATE("    This variant is a change at a specific point in the ",B11," gene from ",B62," to ",B63,"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63" spans="1:3" x14ac:dyDescent="0.25">
      <c r="A63" s="86" t="s">
        <v>32</v>
      </c>
      <c r="B63" s="79" t="s">
        <v>37</v>
      </c>
    </row>
    <row r="64" spans="1:3" x14ac:dyDescent="0.25">
      <c r="A64" s="86" t="s">
        <v>40</v>
      </c>
      <c r="B64" s="79" t="s">
        <v>854</v>
      </c>
      <c r="C64" s="84" t="str">
        <f>"  &lt;/Variant&gt;"</f>
        <v xml:space="preserve">  &lt;/Variant&gt;</v>
      </c>
    </row>
    <row r="65" spans="1:3" x14ac:dyDescent="0.25">
      <c r="A65" s="86"/>
      <c r="C65" s="84" t="str">
        <f>CONCATENATE("&lt;# ",B67," #&gt;")</f>
        <v>&lt;# T70610886A #&gt;</v>
      </c>
    </row>
    <row r="66" spans="1:3" x14ac:dyDescent="0.25">
      <c r="A66" s="85" t="s">
        <v>29</v>
      </c>
      <c r="B66" s="82" t="s">
        <v>803</v>
      </c>
      <c r="C66" s="84" t="str">
        <f>CONCATENATE("  &lt;Variant hgvs=",CHAR(34),B66,CHAR(34)," name=",CHAR(34),B67,CHAR(34),"&gt; ")</f>
        <v xml:space="preserve">  &lt;Variant hgvs="NC_000009.12:g.70610886T&gt;A" name="T70610886A"&gt; </v>
      </c>
    </row>
    <row r="67" spans="1:3" x14ac:dyDescent="0.25">
      <c r="A67" s="86" t="s">
        <v>30</v>
      </c>
      <c r="B67" s="79" t="s">
        <v>849</v>
      </c>
    </row>
    <row r="68" spans="1:3" x14ac:dyDescent="0.25">
      <c r="A68" s="86" t="s">
        <v>31</v>
      </c>
      <c r="B68" s="79" t="s">
        <v>37</v>
      </c>
      <c r="C68" s="84" t="str">
        <f>CONCATENATE("    This variant is a change at a specific point in the ",B11," gene from ",B68," to ",B69," resulting in incorrect ",B7," function. This substitution of a single nucleotide is known as a missense variant.")</f>
        <v xml:space="preserve">    This variant is a change at a specific point in the TRPM3 gene from thymine (T) to adenine (A) resulting in incorrect protein function. This substitution of a single nucleotide is known as a missense variant.</v>
      </c>
    </row>
    <row r="69" spans="1:3" x14ac:dyDescent="0.25">
      <c r="A69" s="86" t="s">
        <v>32</v>
      </c>
      <c r="B69" s="79" t="s">
        <v>66</v>
      </c>
    </row>
    <row r="70" spans="1:3" x14ac:dyDescent="0.25">
      <c r="A70" s="86" t="s">
        <v>40</v>
      </c>
      <c r="B70" s="79" t="s">
        <v>850</v>
      </c>
      <c r="C70" s="84" t="str">
        <f>"  &lt;/Variant&gt;"</f>
        <v xml:space="preserve">  &lt;/Variant&gt;</v>
      </c>
    </row>
    <row r="71" spans="1:3" x14ac:dyDescent="0.25">
      <c r="A71" s="86"/>
      <c r="C71" s="84" t="str">
        <f>CONCATENATE("&lt;# ",B73," #&gt;")</f>
        <v>&lt;# T71365306C #&gt;</v>
      </c>
    </row>
    <row r="72" spans="1:3" x14ac:dyDescent="0.25">
      <c r="A72" s="85" t="s">
        <v>29</v>
      </c>
      <c r="B72" s="82" t="s">
        <v>804</v>
      </c>
      <c r="C72" s="84" t="str">
        <f>CONCATENATE("  &lt;Variant hgvs=",CHAR(34),B72,CHAR(34)," name=",CHAR(34),B73,CHAR(34),"&gt; ")</f>
        <v xml:space="preserve">  &lt;Variant hgvs="NC_000009.12:g.71365306T&gt;C" name="T71365306C"&gt; </v>
      </c>
    </row>
    <row r="73" spans="1:3" x14ac:dyDescent="0.25">
      <c r="A73" s="86" t="s">
        <v>30</v>
      </c>
      <c r="B73" s="79" t="s">
        <v>851</v>
      </c>
    </row>
    <row r="74" spans="1:3" x14ac:dyDescent="0.25">
      <c r="A74" s="86" t="s">
        <v>31</v>
      </c>
      <c r="B74" s="79" t="s">
        <v>37</v>
      </c>
      <c r="C74" s="84" t="str">
        <f>CONCATENATE("    This variant is a change at a specific point in the ",B11," gene from ",B74," to ",B75," resulting in incorrect ",B7,"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75" spans="1:3" x14ac:dyDescent="0.25">
      <c r="A75" s="86" t="s">
        <v>32</v>
      </c>
      <c r="B75" s="79" t="str">
        <f>"cytosine (C)"</f>
        <v>cytosine (C)</v>
      </c>
    </row>
    <row r="76" spans="1:3" x14ac:dyDescent="0.25">
      <c r="A76" s="86" t="s">
        <v>40</v>
      </c>
      <c r="B76" s="79" t="s">
        <v>852</v>
      </c>
      <c r="C76" s="84" t="str">
        <f>"  &lt;/Variant&gt;"</f>
        <v xml:space="preserve">  &lt;/Variant&gt;</v>
      </c>
    </row>
    <row r="77" spans="1:3" x14ac:dyDescent="0.25">
      <c r="A77" s="86"/>
      <c r="C77" s="84" t="str">
        <f>CONCATENATE("&lt;# ",B79," #&gt;")</f>
        <v>&lt;# G70820112A #&gt;</v>
      </c>
    </row>
    <row r="78" spans="1:3" x14ac:dyDescent="0.25">
      <c r="A78" s="85" t="s">
        <v>29</v>
      </c>
      <c r="B78" s="82" t="s">
        <v>805</v>
      </c>
      <c r="C78" s="84" t="str">
        <f>CONCATENATE("  &lt;Variant hgvs=",CHAR(34),B78,CHAR(34)," name=",CHAR(34),B79,CHAR(34),"&gt; ")</f>
        <v xml:space="preserve">  &lt;Variant hgvs="NC_000009.12:g.70820112G&gt;A" name="G70820112A"&gt; </v>
      </c>
    </row>
    <row r="79" spans="1:3" x14ac:dyDescent="0.25">
      <c r="A79" s="86" t="s">
        <v>30</v>
      </c>
      <c r="B79" s="79" t="s">
        <v>841</v>
      </c>
    </row>
    <row r="80" spans="1:3" x14ac:dyDescent="0.25">
      <c r="A80" s="86" t="s">
        <v>31</v>
      </c>
      <c r="B80" s="79" t="s">
        <v>38</v>
      </c>
      <c r="C80" s="84" t="str">
        <f>CONCATENATE("    This variant is a change at a specific point in the ",B11," gene from ",B80," to ",B81," resulting in incorrect ",B7,"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81" spans="1:8" x14ac:dyDescent="0.25">
      <c r="A81" s="86" t="s">
        <v>32</v>
      </c>
      <c r="B81" s="79" t="s">
        <v>66</v>
      </c>
    </row>
    <row r="82" spans="1:8" x14ac:dyDescent="0.25">
      <c r="A82" s="86" t="s">
        <v>40</v>
      </c>
      <c r="B82" s="79" t="s">
        <v>842</v>
      </c>
      <c r="C82" s="84" t="str">
        <f>"  &lt;/Variant&gt;"</f>
        <v xml:space="preserve">  &lt;/Variant&gt;</v>
      </c>
    </row>
    <row r="83" spans="1:8" x14ac:dyDescent="0.25">
      <c r="A83" s="86"/>
      <c r="C83" s="84" t="str">
        <f>CONCATENATE("&lt;# ",B85," #&gt;")</f>
        <v>&lt;# A70822908G #&gt;</v>
      </c>
    </row>
    <row r="84" spans="1:8" x14ac:dyDescent="0.25">
      <c r="A84" s="85" t="s">
        <v>29</v>
      </c>
      <c r="B84" s="82" t="s">
        <v>806</v>
      </c>
      <c r="C84" s="84" t="str">
        <f>CONCATENATE("  &lt;Variant hgvs=",CHAR(34),B84,CHAR(34)," name=",CHAR(34),B85,CHAR(34),"&gt; ")</f>
        <v xml:space="preserve">  &lt;Variant hgvs="NC_000009.12:g.70822908A&gt;G" name="A70822908G"&gt; </v>
      </c>
    </row>
    <row r="85" spans="1:8" x14ac:dyDescent="0.25">
      <c r="A85" s="86" t="s">
        <v>30</v>
      </c>
      <c r="B85" s="79" t="s">
        <v>843</v>
      </c>
    </row>
    <row r="86" spans="1:8" x14ac:dyDescent="0.25">
      <c r="A86" s="86" t="s">
        <v>31</v>
      </c>
      <c r="B86" s="79" t="s">
        <v>66</v>
      </c>
      <c r="C86" s="84" t="str">
        <f>CONCATENATE("    This variant is a change at a specific point in the ",B11," gene from ",B86," to ",B87,"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87" spans="1:8" x14ac:dyDescent="0.25">
      <c r="A87" s="86" t="s">
        <v>32</v>
      </c>
      <c r="B87" s="79" t="s">
        <v>38</v>
      </c>
    </row>
    <row r="88" spans="1:8" x14ac:dyDescent="0.25">
      <c r="A88" s="86" t="s">
        <v>40</v>
      </c>
      <c r="B88" s="79" t="s">
        <v>844</v>
      </c>
      <c r="C88" s="84" t="str">
        <f>"  &lt;/Variant&gt;"</f>
        <v xml:space="preserve">  &lt;/Variant&gt;</v>
      </c>
    </row>
    <row r="89" spans="1:8" x14ac:dyDescent="0.25">
      <c r="A89" s="86"/>
      <c r="C89" s="84" t="str">
        <f>CONCATENATE("&lt;# ",B91," #&gt;")</f>
        <v>&lt;# C37T #&gt;</v>
      </c>
    </row>
    <row r="90" spans="1:8" x14ac:dyDescent="0.25">
      <c r="A90" s="85" t="s">
        <v>29</v>
      </c>
      <c r="B90" s="82" t="s">
        <v>807</v>
      </c>
      <c r="C90" s="84" t="str">
        <f>CONCATENATE("  &lt;Variant hgvs=",CHAR(34),B90,CHAR(34)," name=",CHAR(34),B91,CHAR(34),"&gt; ")</f>
        <v xml:space="preserve">  &lt;Variant hgvs="NC_000009.12:g.70810048G&gt;A" name="C37T"&gt; </v>
      </c>
    </row>
    <row r="91" spans="1:8" x14ac:dyDescent="0.25">
      <c r="A91" s="86" t="s">
        <v>30</v>
      </c>
      <c r="B91" s="79" t="s">
        <v>815</v>
      </c>
    </row>
    <row r="92" spans="1:8" x14ac:dyDescent="0.25">
      <c r="A92" s="86" t="s">
        <v>31</v>
      </c>
      <c r="B92" s="79" t="s">
        <v>38</v>
      </c>
      <c r="C92" s="84" t="str">
        <f>CONCATENATE("    This variant is a change at a specific point in the ",B11," gene from ",B92," to ",B93," resulting in incorrect ",B7,"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93" spans="1:8" x14ac:dyDescent="0.25">
      <c r="A93" s="86" t="s">
        <v>32</v>
      </c>
      <c r="B93" s="79" t="s">
        <v>66</v>
      </c>
    </row>
    <row r="94" spans="1:8" x14ac:dyDescent="0.25">
      <c r="A94" s="86" t="s">
        <v>40</v>
      </c>
      <c r="B94" s="79" t="s">
        <v>816</v>
      </c>
      <c r="C94" s="84" t="str">
        <f>"  &lt;/Variant&gt;"</f>
        <v xml:space="preserve">  &lt;/Variant&gt;</v>
      </c>
    </row>
    <row r="95" spans="1:8" s="88" customFormat="1" x14ac:dyDescent="0.25">
      <c r="A95" s="90"/>
      <c r="B95" s="81"/>
      <c r="H95" s="84"/>
    </row>
    <row r="96" spans="1:8" s="88" customFormat="1" x14ac:dyDescent="0.25">
      <c r="A96" s="90"/>
      <c r="B96" s="81"/>
      <c r="C96" s="84" t="str">
        <f>C17</f>
        <v>&lt;# G71427327T #&gt;</v>
      </c>
      <c r="H96" s="84"/>
    </row>
    <row r="97" spans="1:3" x14ac:dyDescent="0.25">
      <c r="A97" s="86" t="s">
        <v>39</v>
      </c>
      <c r="B97" s="82" t="str">
        <f>H11</f>
        <v>NC_000009.12:g.</v>
      </c>
      <c r="C97" s="84" t="str">
        <f>CONCATENATE("  &lt;Genotype hgvs=",CHAR(34),B97,B98,";",B99,CHAR(34)," name=",CHAR(34),B19,CHAR(34),"&gt; ")</f>
        <v xml:space="preserve">  &lt;Genotype hgvs="NC_000009.12:g.[71427327G&gt;T];[71427327=]" name="G71427327T"&gt; </v>
      </c>
    </row>
    <row r="98" spans="1:3" x14ac:dyDescent="0.25">
      <c r="A98" s="86" t="s">
        <v>40</v>
      </c>
      <c r="B98" s="82" t="str">
        <f>H12</f>
        <v>[71427327G&gt;T]</v>
      </c>
    </row>
    <row r="99" spans="1:3" x14ac:dyDescent="0.25">
      <c r="A99" s="86" t="s">
        <v>31</v>
      </c>
      <c r="B99" s="82" t="str">
        <f>H13</f>
        <v>[71427327=]</v>
      </c>
      <c r="C99" s="84" t="s">
        <v>679</v>
      </c>
    </row>
    <row r="100" spans="1:3" x14ac:dyDescent="0.25">
      <c r="A100" s="86" t="s">
        <v>45</v>
      </c>
      <c r="B100" s="82" t="str">
        <f>H14</f>
        <v>People with this variant have one copy of the [G71427327T](https://www.ncbi.nlm.nih.gov/projects/SNP/snp_ref.cgi?rs=11142822)</v>
      </c>
      <c r="C100" s="84" t="s">
        <v>17</v>
      </c>
    </row>
    <row r="101" spans="1:3" x14ac:dyDescent="0.25">
      <c r="A101" s="85" t="s">
        <v>46</v>
      </c>
      <c r="B101" s="82" t="str">
        <f>H15</f>
        <v>This variant is not associated with increased risk.</v>
      </c>
      <c r="C101" s="84" t="str">
        <f>CONCATENATE("    ",B100)</f>
        <v xml:space="preserve">    People with this variant have one copy of the [G71427327T](https://www.ncbi.nlm.nih.gov/projects/SNP/snp_ref.cgi?rs=11142822)</v>
      </c>
    </row>
    <row r="102" spans="1:3" x14ac:dyDescent="0.25">
      <c r="A102" s="85" t="s">
        <v>47</v>
      </c>
      <c r="B102" s="82">
        <f>H16</f>
        <v>30.3</v>
      </c>
    </row>
    <row r="103" spans="1:3" x14ac:dyDescent="0.25">
      <c r="A103" s="86"/>
      <c r="B103" s="82"/>
      <c r="C103" s="84" t="s">
        <v>680</v>
      </c>
    </row>
    <row r="104" spans="1:3" x14ac:dyDescent="0.25">
      <c r="A104" s="85"/>
      <c r="B104" s="82"/>
    </row>
    <row r="105" spans="1:3" x14ac:dyDescent="0.25">
      <c r="A105" s="85"/>
      <c r="B105" s="82"/>
      <c r="C105" s="84" t="str">
        <f>CONCATENATE("    ",B101)</f>
        <v xml:space="preserve">    This variant is not associated with increased risk.</v>
      </c>
    </row>
    <row r="106" spans="1:3" x14ac:dyDescent="0.25">
      <c r="A106" s="85"/>
      <c r="B106" s="82"/>
    </row>
    <row r="107" spans="1:3" x14ac:dyDescent="0.25">
      <c r="A107" s="85"/>
      <c r="B107" s="82"/>
      <c r="C107" s="84" t="s">
        <v>681</v>
      </c>
    </row>
    <row r="108" spans="1:3" x14ac:dyDescent="0.25">
      <c r="A108" s="86"/>
      <c r="B108" s="82"/>
    </row>
    <row r="109" spans="1:3" x14ac:dyDescent="0.25">
      <c r="A109" s="86"/>
      <c r="C109" s="84" t="str">
        <f>CONCATENATE( "    &lt;piechart percentage=",B102," /&gt;")</f>
        <v xml:space="preserve">    &lt;piechart percentage=30.3 /&gt;</v>
      </c>
    </row>
    <row r="110" spans="1:3" x14ac:dyDescent="0.25">
      <c r="A110" s="86"/>
      <c r="C110" s="84" t="str">
        <f>"  &lt;/Genotype&gt;"</f>
        <v xml:space="preserve">  &lt;/Genotype&gt;</v>
      </c>
    </row>
    <row r="111" spans="1:3" x14ac:dyDescent="0.25">
      <c r="A111" s="86" t="s">
        <v>48</v>
      </c>
      <c r="B111" s="79" t="str">
        <f>H17</f>
        <v>People with this variant have two copies of the [G71427327T](https://www.ncbi.nlm.nih.gov/projects/SNP/snp_ref.cgi?rs=11142822) variant. This substitution of a single nucleotide is known as a missense mutation.</v>
      </c>
      <c r="C111" s="84" t="str">
        <f>CONCATENATE("  &lt;Genotype hgvs=",CHAR(34),B97,B98,";",B98,CHAR(34)," name=",CHAR(34),B19,CHAR(34),"&gt; ")</f>
        <v xml:space="preserve">  &lt;Genotype hgvs="NC_000009.12:g.[71427327G&gt;T];[71427327G&gt;T]" name="G71427327T"&gt; </v>
      </c>
    </row>
    <row r="112" spans="1:3" x14ac:dyDescent="0.25">
      <c r="A112" s="85" t="s">
        <v>49</v>
      </c>
      <c r="B112" s="79" t="str">
        <f t="shared" ref="B112:B113" si="0">H18</f>
        <v>You are in the Moderate Loss of Function category. See below for more information.</v>
      </c>
      <c r="C112" s="84" t="s">
        <v>17</v>
      </c>
    </row>
    <row r="113" spans="1:3" x14ac:dyDescent="0.25">
      <c r="A113" s="85" t="s">
        <v>47</v>
      </c>
      <c r="B113" s="79">
        <f t="shared" si="0"/>
        <v>58.6</v>
      </c>
      <c r="C113" s="84" t="s">
        <v>679</v>
      </c>
    </row>
    <row r="114" spans="1:3" x14ac:dyDescent="0.25">
      <c r="A114" s="85"/>
    </row>
    <row r="115" spans="1:3" x14ac:dyDescent="0.25">
      <c r="A115" s="86"/>
      <c r="C115" s="84" t="str">
        <f>CONCATENATE("    ",B111)</f>
        <v xml:space="preserve">    People with this variant have two copies of the [G71427327T](https://www.ncbi.nlm.nih.gov/projects/SNP/snp_ref.cgi?rs=11142822) variant. This substitution of a single nucleotide is known as a missense mutation.</v>
      </c>
    </row>
    <row r="116" spans="1:3" x14ac:dyDescent="0.25">
      <c r="A116" s="85"/>
    </row>
    <row r="117" spans="1:3" x14ac:dyDescent="0.25">
      <c r="A117" s="85"/>
      <c r="C117" s="84" t="s">
        <v>680</v>
      </c>
    </row>
    <row r="118" spans="1:3" x14ac:dyDescent="0.25">
      <c r="A118" s="85"/>
    </row>
    <row r="119" spans="1:3" x14ac:dyDescent="0.25">
      <c r="A119" s="85"/>
      <c r="C119" s="84" t="str">
        <f>CONCATENATE("    ",B112)</f>
        <v xml:space="preserve">    You are in the Moderate Loss of Function category. See below for more information.</v>
      </c>
    </row>
    <row r="120" spans="1:3" x14ac:dyDescent="0.25">
      <c r="A120" s="85"/>
    </row>
    <row r="121" spans="1:3" x14ac:dyDescent="0.25">
      <c r="A121" s="86"/>
      <c r="C121" s="84" t="s">
        <v>681</v>
      </c>
    </row>
    <row r="122" spans="1:3" x14ac:dyDescent="0.25">
      <c r="A122" s="86"/>
    </row>
    <row r="123" spans="1:3" x14ac:dyDescent="0.25">
      <c r="A123" s="86"/>
      <c r="C123" s="84" t="str">
        <f>CONCATENATE( "    &lt;piechart percentage=",B113," /&gt;")</f>
        <v xml:space="preserve">    &lt;piechart percentage=58.6 /&gt;</v>
      </c>
    </row>
    <row r="124" spans="1:3" x14ac:dyDescent="0.25">
      <c r="A124" s="86"/>
      <c r="C124" s="84" t="str">
        <f>"  &lt;/Genotype&gt;"</f>
        <v xml:space="preserve">  &lt;/Genotype&gt;</v>
      </c>
    </row>
    <row r="125" spans="1:3" x14ac:dyDescent="0.25">
      <c r="A125" s="86" t="s">
        <v>50</v>
      </c>
      <c r="B125" s="79" t="str">
        <f>H20</f>
        <v>Your TRPM3 gene has no variants. A normal gene is referred to as a "wild-type" gene.</v>
      </c>
      <c r="C125" s="84" t="str">
        <f>CONCATENATE("  &lt;Genotype hgvs=",CHAR(34),B97,B99,";",B99,CHAR(34)," name=",CHAR(34),B19,CHAR(34),"&gt; ")</f>
        <v xml:space="preserve">  &lt;Genotype hgvs="NC_000009.12:g.[71427327=];[71427327=]" name="G71427327T"&gt; </v>
      </c>
    </row>
    <row r="126" spans="1:3" x14ac:dyDescent="0.25">
      <c r="A126" s="85" t="s">
        <v>51</v>
      </c>
      <c r="B126" s="79" t="str">
        <f t="shared" ref="B126:B127" si="1">H21</f>
        <v>This variant is not associated with increased risk.</v>
      </c>
      <c r="C126" s="84" t="s">
        <v>17</v>
      </c>
    </row>
    <row r="127" spans="1:3" x14ac:dyDescent="0.25">
      <c r="A127" s="85" t="s">
        <v>47</v>
      </c>
      <c r="B127" s="79">
        <f t="shared" si="1"/>
        <v>11.1</v>
      </c>
      <c r="C127" s="84" t="s">
        <v>679</v>
      </c>
    </row>
    <row r="128" spans="1:3" x14ac:dyDescent="0.25">
      <c r="A128" s="86"/>
    </row>
    <row r="129" spans="1:3" x14ac:dyDescent="0.25">
      <c r="A129" s="85"/>
      <c r="C129" s="84" t="str">
        <f>CONCATENATE("    ",B125)</f>
        <v xml:space="preserve">    Your TRPM3 gene has no variants. A normal gene is referred to as a "wild-type" gene.</v>
      </c>
    </row>
    <row r="130" spans="1:3" x14ac:dyDescent="0.25">
      <c r="A130" s="85"/>
    </row>
    <row r="131" spans="1:3" x14ac:dyDescent="0.25">
      <c r="A131" s="85"/>
      <c r="C131" s="84" t="s">
        <v>680</v>
      </c>
    </row>
    <row r="132" spans="1:3" x14ac:dyDescent="0.25">
      <c r="A132" s="85"/>
    </row>
    <row r="133" spans="1:3" x14ac:dyDescent="0.25">
      <c r="A133" s="85"/>
      <c r="C133" s="84" t="str">
        <f>CONCATENATE("    ",B126)</f>
        <v xml:space="preserve">    This variant is not associated with increased risk.</v>
      </c>
    </row>
    <row r="134" spans="1:3" x14ac:dyDescent="0.25">
      <c r="A134" s="86"/>
    </row>
    <row r="135" spans="1:3" x14ac:dyDescent="0.25">
      <c r="A135" s="86"/>
      <c r="C135" s="84" t="s">
        <v>681</v>
      </c>
    </row>
    <row r="136" spans="1:3" x14ac:dyDescent="0.25">
      <c r="A136" s="86"/>
    </row>
    <row r="137" spans="1:3" x14ac:dyDescent="0.25">
      <c r="A137" s="86"/>
      <c r="C137" s="84" t="str">
        <f>CONCATENATE( "    &lt;piechart percentage=",B127," /&gt;")</f>
        <v xml:space="preserve">    &lt;piechart percentage=11.1 /&gt;</v>
      </c>
    </row>
    <row r="138" spans="1:3" x14ac:dyDescent="0.25">
      <c r="A138" s="86"/>
      <c r="C138" s="84" t="str">
        <f>"  &lt;/Genotype&gt;"</f>
        <v xml:space="preserve">  &lt;/Genotype&gt;</v>
      </c>
    </row>
    <row r="139" spans="1:3" x14ac:dyDescent="0.25">
      <c r="A139" s="86"/>
      <c r="C139" s="84" t="str">
        <f>C23</f>
        <v>&lt;# T70790948C #&gt;</v>
      </c>
    </row>
    <row r="140" spans="1:3" x14ac:dyDescent="0.25">
      <c r="A140" s="86" t="s">
        <v>39</v>
      </c>
      <c r="B140" s="82" t="str">
        <f>I11</f>
        <v>NC_000009.12:g.</v>
      </c>
      <c r="C140" s="84" t="str">
        <f>CONCATENATE("  &lt;Genotype hgvs=",CHAR(34),B97,B98,";",B99,CHAR(34)," name=",CHAR(34),B25,CHAR(34),"&gt; ")</f>
        <v xml:space="preserve">  &lt;Genotype hgvs="NC_000009.12:g.[71427327G&gt;T];[71427327=]" name="T70790948C"&gt; </v>
      </c>
    </row>
    <row r="141" spans="1:3" x14ac:dyDescent="0.25">
      <c r="A141" s="86" t="s">
        <v>40</v>
      </c>
      <c r="B141" s="82" t="str">
        <f>I12</f>
        <v>[70790948T&gt;C]</v>
      </c>
    </row>
    <row r="142" spans="1:3" x14ac:dyDescent="0.25">
      <c r="A142" s="86" t="s">
        <v>31</v>
      </c>
      <c r="B142" s="82" t="str">
        <f>I13</f>
        <v>[70790948=]</v>
      </c>
      <c r="C142" s="84" t="s">
        <v>679</v>
      </c>
    </row>
    <row r="143" spans="1:3" x14ac:dyDescent="0.25">
      <c r="A143" s="86" t="s">
        <v>45</v>
      </c>
      <c r="B143" s="82" t="str">
        <f>I14</f>
        <v>People with this variant have one copy of the [T70790948C](https://www.ncbi.nlm.nih.gov/projects/SNP/snp_ref.cgi?rs=10118380)</v>
      </c>
      <c r="C143" s="84" t="s">
        <v>17</v>
      </c>
    </row>
    <row r="144" spans="1:3" x14ac:dyDescent="0.25">
      <c r="A144" s="85" t="s">
        <v>46</v>
      </c>
      <c r="B144" s="82" t="str">
        <f>I15</f>
        <v>You are in the Moderate Loss of Function category. See below for more information.</v>
      </c>
      <c r="C144" s="84" t="str">
        <f>CONCATENATE("    ",B143)</f>
        <v xml:space="preserve">    People with this variant have one copy of the [T70790948C](https://www.ncbi.nlm.nih.gov/projects/SNP/snp_ref.cgi?rs=10118380)</v>
      </c>
    </row>
    <row r="145" spans="1:3" x14ac:dyDescent="0.25">
      <c r="A145" s="85" t="s">
        <v>47</v>
      </c>
      <c r="B145" s="82">
        <f>I16</f>
        <v>49.7</v>
      </c>
    </row>
    <row r="146" spans="1:3" x14ac:dyDescent="0.25">
      <c r="A146" s="86"/>
      <c r="B146" s="82"/>
      <c r="C146" s="84" t="s">
        <v>680</v>
      </c>
    </row>
    <row r="147" spans="1:3" x14ac:dyDescent="0.25">
      <c r="A147" s="85"/>
      <c r="B147" s="82"/>
    </row>
    <row r="148" spans="1:3" x14ac:dyDescent="0.25">
      <c r="A148" s="85"/>
      <c r="B148" s="82"/>
      <c r="C148" s="84" t="str">
        <f>CONCATENATE("    ",B144)</f>
        <v xml:space="preserve">    You are in the Moderate Loss of Function category. See below for more information.</v>
      </c>
    </row>
    <row r="149" spans="1:3" x14ac:dyDescent="0.25">
      <c r="A149" s="85"/>
      <c r="B149" s="82"/>
    </row>
    <row r="150" spans="1:3" x14ac:dyDescent="0.25">
      <c r="A150" s="85"/>
      <c r="B150" s="82"/>
      <c r="C150" s="84" t="s">
        <v>681</v>
      </c>
    </row>
    <row r="151" spans="1:3" x14ac:dyDescent="0.25">
      <c r="A151" s="86"/>
      <c r="B151" s="82"/>
    </row>
    <row r="152" spans="1:3" x14ac:dyDescent="0.25">
      <c r="A152" s="86"/>
      <c r="B152" s="82"/>
      <c r="C152" s="84" t="str">
        <f>CONCATENATE( "    &lt;piechart percentage=",B145," /&gt;")</f>
        <v xml:space="preserve">    &lt;piechart percentage=49.7 /&gt;</v>
      </c>
    </row>
    <row r="153" spans="1:3" x14ac:dyDescent="0.25">
      <c r="A153" s="86"/>
      <c r="C153" s="84" t="str">
        <f>"  &lt;/Genotype&gt;"</f>
        <v xml:space="preserve">  &lt;/Genotype&gt;</v>
      </c>
    </row>
    <row r="154" spans="1:3" x14ac:dyDescent="0.25">
      <c r="A154" s="86" t="s">
        <v>48</v>
      </c>
      <c r="B154" s="79" t="str">
        <f>I17</f>
        <v>People with this variant have two copies of the [T70790948C](https://www.ncbi.nlm.nih.gov/projects/SNP/snp_ref.cgi?rs=10118380) variant. This substitution of a single nucleotide is known as a missense mutation.</v>
      </c>
      <c r="C154" s="84" t="str">
        <f>CONCATENATE("  &lt;Genotype hgvs=",CHAR(34),B140,B141,";",B141,CHAR(34)," name=",CHAR(34),B25,CHAR(34),"&gt; ")</f>
        <v xml:space="preserve">  &lt;Genotype hgvs="NC_000009.12:g.[70790948T&gt;C];[70790948T&gt;C]" name="T70790948C"&gt; </v>
      </c>
    </row>
    <row r="155" spans="1:3" x14ac:dyDescent="0.25">
      <c r="A155" s="85" t="s">
        <v>49</v>
      </c>
      <c r="B155" s="79" t="str">
        <f t="shared" ref="B155:B156" si="2">I18</f>
        <v>You are in the Moderate Loss of Function category. See below for more information.</v>
      </c>
      <c r="C155" s="84" t="s">
        <v>17</v>
      </c>
    </row>
    <row r="156" spans="1:3" x14ac:dyDescent="0.25">
      <c r="A156" s="85" t="s">
        <v>47</v>
      </c>
      <c r="B156" s="79">
        <f t="shared" si="2"/>
        <v>16.3</v>
      </c>
      <c r="C156" s="84" t="s">
        <v>679</v>
      </c>
    </row>
    <row r="157" spans="1:3" x14ac:dyDescent="0.25">
      <c r="A157" s="85"/>
    </row>
    <row r="158" spans="1:3" x14ac:dyDescent="0.25">
      <c r="A158" s="86"/>
      <c r="C158" s="84" t="str">
        <f>CONCATENATE("    ",B154)</f>
        <v xml:space="preserve">    People with this variant have two copies of the [T70790948C](https://www.ncbi.nlm.nih.gov/projects/SNP/snp_ref.cgi?rs=10118380) variant. This substitution of a single nucleotide is known as a missense mutation.</v>
      </c>
    </row>
    <row r="159" spans="1:3" x14ac:dyDescent="0.25">
      <c r="A159" s="85"/>
    </row>
    <row r="160" spans="1:3" x14ac:dyDescent="0.25">
      <c r="A160" s="85"/>
      <c r="C160" s="84" t="s">
        <v>680</v>
      </c>
    </row>
    <row r="161" spans="1:3" x14ac:dyDescent="0.25">
      <c r="A161" s="85"/>
    </row>
    <row r="162" spans="1:3" x14ac:dyDescent="0.25">
      <c r="A162" s="85"/>
      <c r="C162" s="84" t="str">
        <f>CONCATENATE("    ",B155)</f>
        <v xml:space="preserve">    You are in the Moderate Loss of Function category. See below for more information.</v>
      </c>
    </row>
    <row r="163" spans="1:3" x14ac:dyDescent="0.25">
      <c r="A163" s="85"/>
    </row>
    <row r="164" spans="1:3" x14ac:dyDescent="0.25">
      <c r="A164" s="86"/>
      <c r="C164" s="84" t="s">
        <v>681</v>
      </c>
    </row>
    <row r="165" spans="1:3" x14ac:dyDescent="0.25">
      <c r="A165" s="86"/>
    </row>
    <row r="166" spans="1:3" x14ac:dyDescent="0.25">
      <c r="A166" s="86"/>
      <c r="C166" s="84" t="str">
        <f>CONCATENATE( "    &lt;piechart percentage=",B156," /&gt;")</f>
        <v xml:space="preserve">    &lt;piechart percentage=16.3 /&gt;</v>
      </c>
    </row>
    <row r="167" spans="1:3" x14ac:dyDescent="0.25">
      <c r="A167" s="86"/>
      <c r="C167" s="84" t="str">
        <f>"  &lt;/Genotype&gt;"</f>
        <v xml:space="preserve">  &lt;/Genotype&gt;</v>
      </c>
    </row>
    <row r="168" spans="1:3" x14ac:dyDescent="0.25">
      <c r="A168" s="86" t="s">
        <v>50</v>
      </c>
      <c r="B168" s="79" t="str">
        <f>I20</f>
        <v>Your TRPM3 gene has no variants. A normal gene is referred to as a "wild-type" gene.</v>
      </c>
      <c r="C168" s="84" t="str">
        <f>CONCATENATE("  &lt;Genotype hgvs=",CHAR(34),B140,B142,";",B142,CHAR(34)," name=",CHAR(34),B25,CHAR(34),"&gt; ")</f>
        <v xml:space="preserve">  &lt;Genotype hgvs="NC_000009.12:g.[70790948=];[70790948=]" name="T70790948C"&gt; </v>
      </c>
    </row>
    <row r="169" spans="1:3" x14ac:dyDescent="0.25">
      <c r="A169" s="85" t="s">
        <v>51</v>
      </c>
      <c r="B169" s="79" t="str">
        <f>I21</f>
        <v>This variant is not associated with increased risk.</v>
      </c>
      <c r="C169" s="84" t="s">
        <v>17</v>
      </c>
    </row>
    <row r="170" spans="1:3" x14ac:dyDescent="0.25">
      <c r="A170" s="85" t="s">
        <v>47</v>
      </c>
      <c r="B170" s="79">
        <f>I22</f>
        <v>34</v>
      </c>
      <c r="C170" s="84" t="s">
        <v>679</v>
      </c>
    </row>
    <row r="171" spans="1:3" x14ac:dyDescent="0.25">
      <c r="A171" s="86"/>
    </row>
    <row r="172" spans="1:3" x14ac:dyDescent="0.25">
      <c r="A172" s="85"/>
      <c r="C172" s="84" t="str">
        <f>CONCATENATE("    ",B168)</f>
        <v xml:space="preserve">    Your TRPM3 gene has no variants. A normal gene is referred to as a "wild-type" gene.</v>
      </c>
    </row>
    <row r="173" spans="1:3" x14ac:dyDescent="0.25">
      <c r="A173" s="85"/>
    </row>
    <row r="174" spans="1:3" x14ac:dyDescent="0.25">
      <c r="A174" s="85"/>
      <c r="C174" s="84" t="s">
        <v>680</v>
      </c>
    </row>
    <row r="175" spans="1:3" x14ac:dyDescent="0.25">
      <c r="A175" s="85"/>
    </row>
    <row r="176" spans="1:3" x14ac:dyDescent="0.25">
      <c r="A176" s="85"/>
      <c r="C176" s="84" t="str">
        <f>CONCATENATE("    ",B169)</f>
        <v xml:space="preserve">    This variant is not associated with increased risk.</v>
      </c>
    </row>
    <row r="177" spans="1:3" x14ac:dyDescent="0.25">
      <c r="A177" s="86"/>
    </row>
    <row r="178" spans="1:3" x14ac:dyDescent="0.25">
      <c r="A178" s="86"/>
      <c r="C178" s="84" t="s">
        <v>681</v>
      </c>
    </row>
    <row r="179" spans="1:3" x14ac:dyDescent="0.25">
      <c r="A179" s="86"/>
    </row>
    <row r="180" spans="1:3" x14ac:dyDescent="0.25">
      <c r="A180" s="86"/>
      <c r="C180" s="84" t="str">
        <f>CONCATENATE( "    &lt;piechart percentage=",B170," /&gt;")</f>
        <v xml:space="preserve">    &lt;piechart percentage=34 /&gt;</v>
      </c>
    </row>
    <row r="181" spans="1:3" x14ac:dyDescent="0.25">
      <c r="A181" s="86"/>
      <c r="C181" s="84" t="str">
        <f>"  &lt;/Genotype&gt;"</f>
        <v xml:space="preserve">  &lt;/Genotype&gt;</v>
      </c>
    </row>
    <row r="182" spans="1:3" x14ac:dyDescent="0.25">
      <c r="A182" s="86"/>
      <c r="C182" s="84" t="str">
        <f>C29</f>
        <v>&lt;# A70542500G #&gt;</v>
      </c>
    </row>
    <row r="183" spans="1:3" x14ac:dyDescent="0.25">
      <c r="A183" s="86" t="s">
        <v>39</v>
      </c>
      <c r="B183" s="82" t="str">
        <f>J11</f>
        <v>NC_000009.12:g.</v>
      </c>
      <c r="C183" s="84" t="str">
        <f>CONCATENATE("  &lt;Genotype hgvs=",CHAR(34),B183,B184,";",B185,CHAR(34)," name=",CHAR(34),B31,CHAR(34),"&gt; ")</f>
        <v xml:space="preserve">  &lt;Genotype hgvs="NC_000009.12:g.[70542500G&gt;A];[70542500=]" name="A70542500G"&gt; </v>
      </c>
    </row>
    <row r="184" spans="1:3" x14ac:dyDescent="0.25">
      <c r="A184" s="86" t="s">
        <v>40</v>
      </c>
      <c r="B184" s="82" t="str">
        <f t="shared" ref="B184:B188" si="3">J12</f>
        <v>[70542500G&gt;A]</v>
      </c>
    </row>
    <row r="185" spans="1:3" x14ac:dyDescent="0.25">
      <c r="A185" s="86" t="s">
        <v>31</v>
      </c>
      <c r="B185" s="82" t="str">
        <f t="shared" si="3"/>
        <v>[70542500=]</v>
      </c>
      <c r="C185" s="84" t="s">
        <v>679</v>
      </c>
    </row>
    <row r="186" spans="1:3" x14ac:dyDescent="0.25">
      <c r="A186" s="86" t="s">
        <v>45</v>
      </c>
      <c r="B186" s="82" t="str">
        <f t="shared" si="3"/>
        <v>People with this variant have one copy of the [A70542500G](https://www.ncbi.nlm.nih.gov/projects/SNP/snp_ref.cgi?rs=10780944)</v>
      </c>
      <c r="C186" s="84" t="s">
        <v>17</v>
      </c>
    </row>
    <row r="187" spans="1:3" x14ac:dyDescent="0.25">
      <c r="A187" s="85" t="s">
        <v>46</v>
      </c>
      <c r="B187" s="82" t="str">
        <f t="shared" si="3"/>
        <v>This variant has unknown risk.</v>
      </c>
      <c r="C187" s="84" t="str">
        <f>CONCATENATE("    ",B186)</f>
        <v xml:space="preserve">    People with this variant have one copy of the [A70542500G](https://www.ncbi.nlm.nih.gov/projects/SNP/snp_ref.cgi?rs=10780944)</v>
      </c>
    </row>
    <row r="188" spans="1:3" x14ac:dyDescent="0.25">
      <c r="A188" s="85" t="s">
        <v>47</v>
      </c>
      <c r="B188" s="82">
        <f t="shared" si="3"/>
        <v>23.9</v>
      </c>
    </row>
    <row r="189" spans="1:3" x14ac:dyDescent="0.25">
      <c r="A189" s="86"/>
      <c r="C189" s="84" t="s">
        <v>680</v>
      </c>
    </row>
    <row r="190" spans="1:3" x14ac:dyDescent="0.25">
      <c r="A190" s="85"/>
    </row>
    <row r="191" spans="1:3" x14ac:dyDescent="0.25">
      <c r="A191" s="85"/>
      <c r="C191" s="84" t="str">
        <f>CONCATENATE("    ",B187)</f>
        <v xml:space="preserve">    This variant has unknown risk.</v>
      </c>
    </row>
    <row r="192" spans="1:3" x14ac:dyDescent="0.25">
      <c r="A192" s="85"/>
    </row>
    <row r="193" spans="1:3" x14ac:dyDescent="0.25">
      <c r="A193" s="85"/>
      <c r="C193" s="84" t="s">
        <v>681</v>
      </c>
    </row>
    <row r="194" spans="1:3" x14ac:dyDescent="0.25">
      <c r="A194" s="86"/>
    </row>
    <row r="195" spans="1:3" x14ac:dyDescent="0.25">
      <c r="A195" s="86"/>
      <c r="C195" s="84" t="str">
        <f>CONCATENATE( "    &lt;piechart percentage=",B188," /&gt;")</f>
        <v xml:space="preserve">    &lt;piechart percentage=23.9 /&gt;</v>
      </c>
    </row>
    <row r="196" spans="1:3" x14ac:dyDescent="0.25">
      <c r="A196" s="86"/>
      <c r="C196" s="84" t="str">
        <f>"  &lt;/Genotype&gt;"</f>
        <v xml:space="preserve">  &lt;/Genotype&gt;</v>
      </c>
    </row>
    <row r="197" spans="1:3" x14ac:dyDescent="0.25">
      <c r="A197" s="86" t="s">
        <v>48</v>
      </c>
      <c r="B197" s="79" t="str">
        <f>J17</f>
        <v>People with this variant have two copies of the [A70542500G](https://www.ncbi.nlm.nih.gov/projects/SNP/snp_ref.cgi?rs=10780944) variant. This substitution of a single nucleotide is known as a missense mutation.</v>
      </c>
      <c r="C197" s="84" t="str">
        <f>CONCATENATE("  &lt;Genotype hgvs=",CHAR(34),B183,B184,";",B184,CHAR(34)," name=",CHAR(34),B31,CHAR(34),"&gt; ")</f>
        <v xml:space="preserve">  &lt;Genotype hgvs="NC_000009.12:g.[70542500G&gt;A];[70542500G&gt;A]" name="A70542500G"&gt; </v>
      </c>
    </row>
    <row r="198" spans="1:3" x14ac:dyDescent="0.25">
      <c r="A198" s="85" t="s">
        <v>49</v>
      </c>
      <c r="B198" s="79" t="str">
        <f t="shared" ref="B198:B199" si="4">J18</f>
        <v>This variant has unknown risk.</v>
      </c>
      <c r="C198" s="84" t="s">
        <v>17</v>
      </c>
    </row>
    <row r="199" spans="1:3" x14ac:dyDescent="0.25">
      <c r="A199" s="85" t="s">
        <v>47</v>
      </c>
      <c r="B199" s="79">
        <f t="shared" si="4"/>
        <v>7.1</v>
      </c>
      <c r="C199" s="84" t="s">
        <v>679</v>
      </c>
    </row>
    <row r="200" spans="1:3" x14ac:dyDescent="0.25">
      <c r="A200" s="85"/>
    </row>
    <row r="201" spans="1:3" x14ac:dyDescent="0.25">
      <c r="A201" s="86"/>
      <c r="C201" s="84" t="str">
        <f>CONCATENATE("    ",B197)</f>
        <v xml:space="preserve">    People with this variant have two copies of the [A70542500G](https://www.ncbi.nlm.nih.gov/projects/SNP/snp_ref.cgi?rs=10780944) variant. This substitution of a single nucleotide is known as a missense mutation.</v>
      </c>
    </row>
    <row r="202" spans="1:3" x14ac:dyDescent="0.25">
      <c r="A202" s="85"/>
    </row>
    <row r="203" spans="1:3" x14ac:dyDescent="0.25">
      <c r="A203" s="85"/>
      <c r="C203" s="84" t="s">
        <v>680</v>
      </c>
    </row>
    <row r="204" spans="1:3" x14ac:dyDescent="0.25">
      <c r="A204" s="85"/>
    </row>
    <row r="205" spans="1:3" x14ac:dyDescent="0.25">
      <c r="A205" s="85"/>
      <c r="C205" s="84" t="str">
        <f>CONCATENATE("    ",B198)</f>
        <v xml:space="preserve">    This variant has unknown risk.</v>
      </c>
    </row>
    <row r="206" spans="1:3" x14ac:dyDescent="0.25">
      <c r="A206" s="85"/>
    </row>
    <row r="207" spans="1:3" x14ac:dyDescent="0.25">
      <c r="A207" s="86"/>
      <c r="C207" s="84" t="s">
        <v>681</v>
      </c>
    </row>
    <row r="208" spans="1:3" x14ac:dyDescent="0.25">
      <c r="A208" s="86"/>
    </row>
    <row r="209" spans="1:3" x14ac:dyDescent="0.25">
      <c r="A209" s="86"/>
      <c r="C209" s="84" t="str">
        <f>CONCATENATE( "    &lt;piechart percentage=",B199," /&gt;")</f>
        <v xml:space="preserve">    &lt;piechart percentage=7.1 /&gt;</v>
      </c>
    </row>
    <row r="210" spans="1:3" x14ac:dyDescent="0.25">
      <c r="A210" s="86"/>
      <c r="C210" s="84" t="str">
        <f>"  &lt;/Genotype&gt;"</f>
        <v xml:space="preserve">  &lt;/Genotype&gt;</v>
      </c>
    </row>
    <row r="211" spans="1:3" x14ac:dyDescent="0.25">
      <c r="A211" s="86" t="s">
        <v>50</v>
      </c>
      <c r="B211" s="79" t="str">
        <f>J20</f>
        <v>Your TRPM3 gene has no variants. A normal gene is referred to as a "wild-type" gene.</v>
      </c>
      <c r="C211" s="84" t="str">
        <f>CONCATENATE("  &lt;Genotype hgvs=",CHAR(34),B183,B185,";",B185,CHAR(34)," name=",CHAR(34),B31,CHAR(34),"&gt; ")</f>
        <v xml:space="preserve">  &lt;Genotype hgvs="NC_000009.12:g.[70542500=];[70542500=]" name="A70542500G"&gt; </v>
      </c>
    </row>
    <row r="212" spans="1:3" x14ac:dyDescent="0.25">
      <c r="A212" s="85" t="s">
        <v>51</v>
      </c>
      <c r="B212" s="79" t="str">
        <f t="shared" ref="B212:B213" si="5">J21</f>
        <v>This variant is not associated with increased risk.</v>
      </c>
      <c r="C212" s="84" t="s">
        <v>17</v>
      </c>
    </row>
    <row r="213" spans="1:3" x14ac:dyDescent="0.25">
      <c r="A213" s="85" t="s">
        <v>47</v>
      </c>
      <c r="B213" s="79">
        <f t="shared" si="5"/>
        <v>69</v>
      </c>
      <c r="C213" s="84" t="s">
        <v>679</v>
      </c>
    </row>
    <row r="214" spans="1:3" x14ac:dyDescent="0.25">
      <c r="A214" s="86"/>
    </row>
    <row r="215" spans="1:3" x14ac:dyDescent="0.25">
      <c r="A215" s="85"/>
      <c r="C215" s="84" t="str">
        <f>CONCATENATE("    ",B211)</f>
        <v xml:space="preserve">    Your TRPM3 gene has no variants. A normal gene is referred to as a "wild-type" gene.</v>
      </c>
    </row>
    <row r="216" spans="1:3" x14ac:dyDescent="0.25">
      <c r="A216" s="85"/>
    </row>
    <row r="217" spans="1:3" x14ac:dyDescent="0.25">
      <c r="A217" s="85"/>
      <c r="C217" s="84" t="s">
        <v>680</v>
      </c>
    </row>
    <row r="218" spans="1:3" x14ac:dyDescent="0.25">
      <c r="A218" s="85"/>
    </row>
    <row r="219" spans="1:3" x14ac:dyDescent="0.25">
      <c r="A219" s="85"/>
      <c r="C219" s="84" t="str">
        <f>CONCATENATE("    ",B212)</f>
        <v xml:space="preserve">    This variant is not associated with increased risk.</v>
      </c>
    </row>
    <row r="220" spans="1:3" x14ac:dyDescent="0.25">
      <c r="A220" s="86"/>
    </row>
    <row r="221" spans="1:3" x14ac:dyDescent="0.25">
      <c r="A221" s="86"/>
      <c r="C221" s="84" t="s">
        <v>681</v>
      </c>
    </row>
    <row r="222" spans="1:3" x14ac:dyDescent="0.25">
      <c r="A222" s="86"/>
    </row>
    <row r="223" spans="1:3" x14ac:dyDescent="0.25">
      <c r="A223" s="86"/>
      <c r="C223" s="84" t="str">
        <f>CONCATENATE( "    &lt;piechart percentage=",B213," /&gt;")</f>
        <v xml:space="preserve">    &lt;piechart percentage=69 /&gt;</v>
      </c>
    </row>
    <row r="224" spans="1:3" x14ac:dyDescent="0.25">
      <c r="A224" s="86"/>
      <c r="C224" s="84" t="str">
        <f>"  &lt;/Genotype&gt;"</f>
        <v xml:space="preserve">  &lt;/Genotype&gt;</v>
      </c>
    </row>
    <row r="225" spans="1:3" x14ac:dyDescent="0.25">
      <c r="A225" s="86"/>
      <c r="C225" s="84" t="str">
        <f>C35</f>
        <v>&lt;# C71402258T #&gt;</v>
      </c>
    </row>
    <row r="226" spans="1:3" x14ac:dyDescent="0.25">
      <c r="A226" s="86" t="s">
        <v>39</v>
      </c>
      <c r="B226" s="82" t="str">
        <f>K11</f>
        <v>NC_000009.12:g.</v>
      </c>
      <c r="C226" s="84" t="str">
        <f>CONCATENATE("  &lt;Genotype hgvs=",CHAR(34),B226,B227,";",B228,CHAR(34)," name=",CHAR(34),B37,CHAR(34),"&gt; ")</f>
        <v xml:space="preserve">  &lt;Genotype hgvs="NC_000009.12:g.[71402258C&gt;T];[71402258=]" name="C71402258T"&gt; </v>
      </c>
    </row>
    <row r="227" spans="1:3" x14ac:dyDescent="0.25">
      <c r="A227" s="86" t="s">
        <v>40</v>
      </c>
      <c r="B227" s="82" t="str">
        <f t="shared" ref="B227:B231" si="6">K12</f>
        <v>[71402258C&gt;T]</v>
      </c>
    </row>
    <row r="228" spans="1:3" x14ac:dyDescent="0.25">
      <c r="A228" s="86" t="s">
        <v>31</v>
      </c>
      <c r="B228" s="82" t="str">
        <f t="shared" si="6"/>
        <v>[71402258=]</v>
      </c>
      <c r="C228" s="84" t="s">
        <v>679</v>
      </c>
    </row>
    <row r="229" spans="1:3" x14ac:dyDescent="0.25">
      <c r="A229" s="86" t="s">
        <v>45</v>
      </c>
      <c r="B229" s="82" t="str">
        <f t="shared" si="6"/>
        <v>People with this variant have one copy of the [C71402258T](https://www.ncbi.nlm.nih.gov/projects/SNP/snp_ref.cgi?rs=1106948)</v>
      </c>
      <c r="C229" s="84" t="s">
        <v>17</v>
      </c>
    </row>
    <row r="230" spans="1:3" x14ac:dyDescent="0.25">
      <c r="A230" s="85" t="s">
        <v>46</v>
      </c>
      <c r="B230" s="82" t="str">
        <f t="shared" si="6"/>
        <v>This variant is not associated with increased risk.</v>
      </c>
      <c r="C230" s="84" t="str">
        <f>CONCATENATE("    ",B229)</f>
        <v xml:space="preserve">    People with this variant have one copy of the [C71402258T](https://www.ncbi.nlm.nih.gov/projects/SNP/snp_ref.cgi?rs=1106948)</v>
      </c>
    </row>
    <row r="231" spans="1:3" x14ac:dyDescent="0.25">
      <c r="A231" s="85" t="s">
        <v>47</v>
      </c>
      <c r="B231" s="82">
        <f t="shared" si="6"/>
        <v>50</v>
      </c>
    </row>
    <row r="232" spans="1:3" x14ac:dyDescent="0.25">
      <c r="A232" s="86"/>
      <c r="C232" s="84" t="s">
        <v>680</v>
      </c>
    </row>
    <row r="233" spans="1:3" x14ac:dyDescent="0.25">
      <c r="A233" s="85"/>
    </row>
    <row r="234" spans="1:3" x14ac:dyDescent="0.25">
      <c r="A234" s="85"/>
      <c r="C234" s="84" t="str">
        <f>CONCATENATE("    ",B230)</f>
        <v xml:space="preserve">    This variant is not associated with increased risk.</v>
      </c>
    </row>
    <row r="235" spans="1:3" x14ac:dyDescent="0.25">
      <c r="A235" s="85"/>
    </row>
    <row r="236" spans="1:3" x14ac:dyDescent="0.25">
      <c r="A236" s="85"/>
      <c r="C236" s="84" t="s">
        <v>681</v>
      </c>
    </row>
    <row r="237" spans="1:3" x14ac:dyDescent="0.25">
      <c r="A237" s="86"/>
    </row>
    <row r="238" spans="1:3" x14ac:dyDescent="0.25">
      <c r="A238" s="86"/>
      <c r="C238" s="84" t="str">
        <f>CONCATENATE( "    &lt;piechart percentage=",B231," /&gt;")</f>
        <v xml:space="preserve">    &lt;piechart percentage=50 /&gt;</v>
      </c>
    </row>
    <row r="239" spans="1:3" x14ac:dyDescent="0.25">
      <c r="A239" s="86"/>
      <c r="C239" s="84" t="str">
        <f>"  &lt;/Genotype&gt;"</f>
        <v xml:space="preserve">  &lt;/Genotype&gt;</v>
      </c>
    </row>
    <row r="240" spans="1:3" x14ac:dyDescent="0.25">
      <c r="A240" s="86" t="s">
        <v>48</v>
      </c>
      <c r="B240" s="79" t="str">
        <f>K17</f>
        <v>People with this variant have two copies of the [C71402258T](https://www.ncbi.nlm.nih.gov/projects/SNP/snp_ref.cgi?rs=1106948) variant. This substitution of a single nucleotide is known as a missense mutation.</v>
      </c>
      <c r="C240" s="84" t="str">
        <f>CONCATENATE("  &lt;Genotype hgvs=",CHAR(34),B226,B227,";",B227,CHAR(34)," name=",CHAR(34),B37,CHAR(34),"&gt; ")</f>
        <v xml:space="preserve">  &lt;Genotype hgvs="NC_000009.12:g.[71402258C&gt;T];[71402258C&gt;T]" name="C71402258T"&gt; </v>
      </c>
    </row>
    <row r="241" spans="1:3" x14ac:dyDescent="0.25">
      <c r="A241" s="85" t="s">
        <v>49</v>
      </c>
      <c r="B241" s="79" t="str">
        <f t="shared" ref="B241:B242" si="7">K18</f>
        <v>You are in the Moderate Loss of Function category. See below for more information.</v>
      </c>
      <c r="C241" s="84" t="s">
        <v>17</v>
      </c>
    </row>
    <row r="242" spans="1:3" x14ac:dyDescent="0.25">
      <c r="A242" s="85" t="s">
        <v>47</v>
      </c>
      <c r="B242" s="79">
        <f t="shared" si="7"/>
        <v>13.3</v>
      </c>
      <c r="C242" s="84" t="s">
        <v>679</v>
      </c>
    </row>
    <row r="243" spans="1:3" x14ac:dyDescent="0.25">
      <c r="A243" s="85"/>
    </row>
    <row r="244" spans="1:3" x14ac:dyDescent="0.25">
      <c r="A244" s="86"/>
      <c r="C244" s="84" t="str">
        <f>CONCATENATE("    ",B240)</f>
        <v xml:space="preserve">    People with this variant have two copies of the [C71402258T](https://www.ncbi.nlm.nih.gov/projects/SNP/snp_ref.cgi?rs=1106948) variant. This substitution of a single nucleotide is known as a missense mutation.</v>
      </c>
    </row>
    <row r="245" spans="1:3" x14ac:dyDescent="0.25">
      <c r="A245" s="85"/>
    </row>
    <row r="246" spans="1:3" x14ac:dyDescent="0.25">
      <c r="A246" s="85"/>
      <c r="C246" s="84" t="s">
        <v>680</v>
      </c>
    </row>
    <row r="247" spans="1:3" x14ac:dyDescent="0.25">
      <c r="A247" s="85"/>
    </row>
    <row r="248" spans="1:3" x14ac:dyDescent="0.25">
      <c r="A248" s="85"/>
      <c r="C248" s="84" t="str">
        <f>CONCATENATE("    ",B241)</f>
        <v xml:space="preserve">    You are in the Moderate Loss of Function category. See below for more information.</v>
      </c>
    </row>
    <row r="249" spans="1:3" x14ac:dyDescent="0.25">
      <c r="A249" s="85"/>
    </row>
    <row r="250" spans="1:3" x14ac:dyDescent="0.25">
      <c r="A250" s="86"/>
      <c r="C250" s="84" t="s">
        <v>681</v>
      </c>
    </row>
    <row r="251" spans="1:3" x14ac:dyDescent="0.25">
      <c r="A251" s="86"/>
    </row>
    <row r="252" spans="1:3" x14ac:dyDescent="0.25">
      <c r="A252" s="86"/>
      <c r="C252" s="84" t="str">
        <f>CONCATENATE( "    &lt;piechart percentage=",B242," /&gt;")</f>
        <v xml:space="preserve">    &lt;piechart percentage=13.3 /&gt;</v>
      </c>
    </row>
    <row r="253" spans="1:3" x14ac:dyDescent="0.25">
      <c r="A253" s="86"/>
      <c r="C253" s="84" t="str">
        <f>"  &lt;/Genotype&gt;"</f>
        <v xml:space="preserve">  &lt;/Genotype&gt;</v>
      </c>
    </row>
    <row r="254" spans="1:3" x14ac:dyDescent="0.25">
      <c r="A254" s="86" t="s">
        <v>50</v>
      </c>
      <c r="B254" s="79" t="str">
        <f>K20</f>
        <v>Your TRPM3 gene has no variants. A normal gene is referred to as a "wild-type" gene.</v>
      </c>
      <c r="C254" s="84" t="str">
        <f>CONCATENATE("  &lt;Genotype hgvs=",CHAR(34),B226,B228,";",B228,CHAR(34)," name=",CHAR(34),B37,CHAR(34),"&gt; ")</f>
        <v xml:space="preserve">  &lt;Genotype hgvs="NC_000009.12:g.[71402258=];[71402258=]" name="C71402258T"&gt; </v>
      </c>
    </row>
    <row r="255" spans="1:3" x14ac:dyDescent="0.25">
      <c r="A255" s="85" t="s">
        <v>51</v>
      </c>
      <c r="B255" s="79" t="str">
        <f t="shared" ref="B255:B256" si="8">K21</f>
        <v>This variant is not associated with increased risk.</v>
      </c>
      <c r="C255" s="84" t="s">
        <v>17</v>
      </c>
    </row>
    <row r="256" spans="1:3" x14ac:dyDescent="0.25">
      <c r="A256" s="85" t="s">
        <v>47</v>
      </c>
      <c r="B256" s="79">
        <f t="shared" si="8"/>
        <v>36.700000000000003</v>
      </c>
      <c r="C256" s="84" t="s">
        <v>679</v>
      </c>
    </row>
    <row r="257" spans="1:3" x14ac:dyDescent="0.25">
      <c r="A257" s="86"/>
    </row>
    <row r="258" spans="1:3" x14ac:dyDescent="0.25">
      <c r="A258" s="85"/>
      <c r="C258" s="84" t="str">
        <f>CONCATENATE("    ",B254)</f>
        <v xml:space="preserve">    Your TRPM3 gene has no variants. A normal gene is referred to as a "wild-type" gene.</v>
      </c>
    </row>
    <row r="259" spans="1:3" x14ac:dyDescent="0.25">
      <c r="A259" s="85"/>
    </row>
    <row r="260" spans="1:3" x14ac:dyDescent="0.25">
      <c r="A260" s="85"/>
      <c r="C260" s="84" t="s">
        <v>680</v>
      </c>
    </row>
    <row r="261" spans="1:3" x14ac:dyDescent="0.25">
      <c r="A261" s="85"/>
    </row>
    <row r="262" spans="1:3" x14ac:dyDescent="0.25">
      <c r="A262" s="85"/>
      <c r="C262" s="84" t="str">
        <f>CONCATENATE("    ",B255)</f>
        <v xml:space="preserve">    This variant is not associated with increased risk.</v>
      </c>
    </row>
    <row r="263" spans="1:3" x14ac:dyDescent="0.25">
      <c r="A263" s="86"/>
    </row>
    <row r="264" spans="1:3" x14ac:dyDescent="0.25">
      <c r="A264" s="86"/>
      <c r="C264" s="84" t="s">
        <v>681</v>
      </c>
    </row>
    <row r="265" spans="1:3" x14ac:dyDescent="0.25">
      <c r="A265" s="86"/>
    </row>
    <row r="266" spans="1:3" x14ac:dyDescent="0.25">
      <c r="A266" s="86"/>
      <c r="C266" s="84" t="str">
        <f>CONCATENATE( "    &lt;piechart percentage=",B256," /&gt;")</f>
        <v xml:space="preserve">    &lt;piechart percentage=36.7 /&gt;</v>
      </c>
    </row>
    <row r="267" spans="1:3" x14ac:dyDescent="0.25">
      <c r="A267" s="86"/>
      <c r="C267" s="84" t="str">
        <f>"  &lt;/Genotype&gt;"</f>
        <v xml:space="preserve">  &lt;/Genotype&gt;</v>
      </c>
    </row>
    <row r="268" spans="1:3" x14ac:dyDescent="0.25">
      <c r="A268" s="86"/>
      <c r="C268" s="84" t="str">
        <f>C41</f>
        <v>&lt;# C70616746T #&gt;</v>
      </c>
    </row>
    <row r="269" spans="1:3" x14ac:dyDescent="0.25">
      <c r="A269" s="86" t="s">
        <v>39</v>
      </c>
      <c r="B269" s="82" t="str">
        <f>L11</f>
        <v>NC_000009.12:g.</v>
      </c>
      <c r="C269" s="84" t="str">
        <f>CONCATENATE("  &lt;Genotype hgvs=",CHAR(34),B269,B270,";",B271,CHAR(34)," name=",CHAR(34),B43,CHAR(34),"&gt; ")</f>
        <v xml:space="preserve">  &lt;Genotype hgvs="NC_000009.12:g.[70616746C&gt;T];[70616746=]" name="C70616746T"&gt; </v>
      </c>
    </row>
    <row r="270" spans="1:3" x14ac:dyDescent="0.25">
      <c r="A270" s="86" t="s">
        <v>40</v>
      </c>
      <c r="B270" s="82" t="str">
        <f t="shared" ref="B270:B274" si="9">L12</f>
        <v>[70616746C&gt;T]</v>
      </c>
    </row>
    <row r="271" spans="1:3" x14ac:dyDescent="0.25">
      <c r="A271" s="86" t="s">
        <v>31</v>
      </c>
      <c r="B271" s="82" t="str">
        <f t="shared" si="9"/>
        <v>[70616746=]</v>
      </c>
      <c r="C271" s="84" t="s">
        <v>679</v>
      </c>
    </row>
    <row r="272" spans="1:3" x14ac:dyDescent="0.25">
      <c r="A272" s="86" t="s">
        <v>45</v>
      </c>
      <c r="B272" s="82" t="str">
        <f t="shared" si="9"/>
        <v>People with this variant have one copy of the [C70616746T](https://www.ncbi.nlm.nih.gov/projects/SNP/snp_ref.cgi?rs=11142508)</v>
      </c>
      <c r="C272" s="84" t="s">
        <v>17</v>
      </c>
    </row>
    <row r="273" spans="1:3" x14ac:dyDescent="0.25">
      <c r="A273" s="85" t="s">
        <v>46</v>
      </c>
      <c r="B273" s="82" t="str">
        <f t="shared" si="9"/>
        <v>This variant is not associated with increased risk.</v>
      </c>
      <c r="C273" s="84" t="str">
        <f>CONCATENATE("    ",B272)</f>
        <v xml:space="preserve">    People with this variant have one copy of the [C70616746T](https://www.ncbi.nlm.nih.gov/projects/SNP/snp_ref.cgi?rs=11142508)</v>
      </c>
    </row>
    <row r="274" spans="1:3" x14ac:dyDescent="0.25">
      <c r="A274" s="85" t="s">
        <v>47</v>
      </c>
      <c r="B274" s="82">
        <f t="shared" si="9"/>
        <v>49.4</v>
      </c>
    </row>
    <row r="275" spans="1:3" x14ac:dyDescent="0.25">
      <c r="A275" s="86"/>
      <c r="C275" s="84" t="s">
        <v>680</v>
      </c>
    </row>
    <row r="276" spans="1:3" x14ac:dyDescent="0.25">
      <c r="A276" s="85"/>
    </row>
    <row r="277" spans="1:3" x14ac:dyDescent="0.25">
      <c r="A277" s="85"/>
      <c r="C277" s="84" t="str">
        <f>CONCATENATE("    ",B273)</f>
        <v xml:space="preserve">    This variant is not associated with increased risk.</v>
      </c>
    </row>
    <row r="278" spans="1:3" x14ac:dyDescent="0.25">
      <c r="A278" s="85"/>
    </row>
    <row r="279" spans="1:3" x14ac:dyDescent="0.25">
      <c r="A279" s="85"/>
      <c r="C279" s="84" t="s">
        <v>681</v>
      </c>
    </row>
    <row r="280" spans="1:3" x14ac:dyDescent="0.25">
      <c r="A280" s="86"/>
    </row>
    <row r="281" spans="1:3" x14ac:dyDescent="0.25">
      <c r="A281" s="86"/>
      <c r="C281" s="84" t="str">
        <f>CONCATENATE( "    &lt;piechart percentage=",B274," /&gt;")</f>
        <v xml:space="preserve">    &lt;piechart percentage=49.4 /&gt;</v>
      </c>
    </row>
    <row r="282" spans="1:3" x14ac:dyDescent="0.25">
      <c r="A282" s="86"/>
      <c r="C282" s="84" t="str">
        <f>"  &lt;/Genotype&gt;"</f>
        <v xml:space="preserve">  &lt;/Genotype&gt;</v>
      </c>
    </row>
    <row r="283" spans="1:3" x14ac:dyDescent="0.25">
      <c r="A283" s="86" t="s">
        <v>48</v>
      </c>
      <c r="B283" s="79" t="str">
        <f>L17</f>
        <v>People with this variant have two copies of the [C70616746T](https://www.ncbi.nlm.nih.gov/projects/SNP/snp_ref.cgi?rs=11142508) variant. This substitution of a single nucleotide is known as a missense mutation.</v>
      </c>
      <c r="C283" s="84" t="str">
        <f>CONCATENATE("  &lt;Genotype hgvs=",CHAR(34),B269,B270,";",B270,CHAR(34)," name=",CHAR(34),B43,CHAR(34),"&gt; ")</f>
        <v xml:space="preserve">  &lt;Genotype hgvs="NC_000009.12:g.[70616746C&gt;T];[70616746C&gt;T]" name="C70616746T"&gt; </v>
      </c>
    </row>
    <row r="284" spans="1:3" x14ac:dyDescent="0.25">
      <c r="A284" s="85" t="s">
        <v>49</v>
      </c>
      <c r="B284" s="79" t="str">
        <f t="shared" ref="B284:B285" si="10">L18</f>
        <v>This variant is not associated with increased risk.</v>
      </c>
      <c r="C284" s="84" t="s">
        <v>17</v>
      </c>
    </row>
    <row r="285" spans="1:3" x14ac:dyDescent="0.25">
      <c r="A285" s="85" t="s">
        <v>47</v>
      </c>
      <c r="B285" s="79">
        <f t="shared" si="10"/>
        <v>32</v>
      </c>
      <c r="C285" s="84" t="s">
        <v>679</v>
      </c>
    </row>
    <row r="286" spans="1:3" x14ac:dyDescent="0.25">
      <c r="A286" s="85"/>
    </row>
    <row r="287" spans="1:3" x14ac:dyDescent="0.25">
      <c r="A287" s="86"/>
      <c r="C287" s="84" t="str">
        <f>CONCATENATE("    ",B283)</f>
        <v xml:space="preserve">    People with this variant have two copies of the [C70616746T](https://www.ncbi.nlm.nih.gov/projects/SNP/snp_ref.cgi?rs=11142508) variant. This substitution of a single nucleotide is known as a missense mutation.</v>
      </c>
    </row>
    <row r="288" spans="1:3" x14ac:dyDescent="0.25">
      <c r="A288" s="85"/>
    </row>
    <row r="289" spans="1:3" x14ac:dyDescent="0.25">
      <c r="A289" s="85"/>
      <c r="C289" s="84" t="s">
        <v>680</v>
      </c>
    </row>
    <row r="290" spans="1:3" x14ac:dyDescent="0.25">
      <c r="A290" s="85"/>
    </row>
    <row r="291" spans="1:3" x14ac:dyDescent="0.25">
      <c r="A291" s="85"/>
      <c r="C291" s="84" t="str">
        <f>CONCATENATE("    ",B284)</f>
        <v xml:space="preserve">    This variant is not associated with increased risk.</v>
      </c>
    </row>
    <row r="292" spans="1:3" x14ac:dyDescent="0.25">
      <c r="A292" s="85"/>
    </row>
    <row r="293" spans="1:3" x14ac:dyDescent="0.25">
      <c r="A293" s="86"/>
      <c r="C293" s="84" t="s">
        <v>681</v>
      </c>
    </row>
    <row r="294" spans="1:3" x14ac:dyDescent="0.25">
      <c r="A294" s="86"/>
    </row>
    <row r="295" spans="1:3" x14ac:dyDescent="0.25">
      <c r="A295" s="86"/>
      <c r="C295" s="84" t="str">
        <f>CONCATENATE( "    &lt;piechart percentage=",B285," /&gt;")</f>
        <v xml:space="preserve">    &lt;piechart percentage=32 /&gt;</v>
      </c>
    </row>
    <row r="296" spans="1:3" x14ac:dyDescent="0.25">
      <c r="A296" s="86"/>
      <c r="C296" s="84" t="str">
        <f>"  &lt;/Genotype&gt;"</f>
        <v xml:space="preserve">  &lt;/Genotype&gt;</v>
      </c>
    </row>
    <row r="297" spans="1:3" x14ac:dyDescent="0.25">
      <c r="A297" s="86" t="s">
        <v>50</v>
      </c>
      <c r="B297" s="79" t="str">
        <f>L20</f>
        <v>Your TRPM3 gene has no variants. A normal gene is referred to as a "wild-type" gene.</v>
      </c>
      <c r="C297" s="84" t="str">
        <f>CONCATENATE("  &lt;Genotype hgvs=",CHAR(34),B269,B271,";",B271,CHAR(34)," name=",CHAR(34),B43,CHAR(34),"&gt; ")</f>
        <v xml:space="preserve">  &lt;Genotype hgvs="NC_000009.12:g.[70616746=];[70616746=]" name="C70616746T"&gt; </v>
      </c>
    </row>
    <row r="298" spans="1:3" x14ac:dyDescent="0.25">
      <c r="A298" s="85" t="s">
        <v>51</v>
      </c>
      <c r="B298" s="79" t="str">
        <f t="shared" ref="B298:B299" si="11">L21</f>
        <v>You are in the Moderate Loss of Function category. See below for more information.</v>
      </c>
      <c r="C298" s="84" t="s">
        <v>17</v>
      </c>
    </row>
    <row r="299" spans="1:3" x14ac:dyDescent="0.25">
      <c r="A299" s="85" t="s">
        <v>47</v>
      </c>
      <c r="B299" s="79">
        <f t="shared" si="11"/>
        <v>18.600000000000001</v>
      </c>
      <c r="C299" s="84" t="s">
        <v>679</v>
      </c>
    </row>
    <row r="300" spans="1:3" x14ac:dyDescent="0.25">
      <c r="A300" s="86"/>
    </row>
    <row r="301" spans="1:3" x14ac:dyDescent="0.25">
      <c r="A301" s="85"/>
      <c r="C301" s="84" t="str">
        <f>CONCATENATE("    ",B297)</f>
        <v xml:space="preserve">    Your TRPM3 gene has no variants. A normal gene is referred to as a "wild-type" gene.</v>
      </c>
    </row>
    <row r="302" spans="1:3" x14ac:dyDescent="0.25">
      <c r="A302" s="85"/>
    </row>
    <row r="303" spans="1:3" x14ac:dyDescent="0.25">
      <c r="A303" s="85"/>
      <c r="C303" s="84" t="s">
        <v>680</v>
      </c>
    </row>
    <row r="304" spans="1:3" x14ac:dyDescent="0.25">
      <c r="A304" s="85"/>
    </row>
    <row r="305" spans="1:3" x14ac:dyDescent="0.25">
      <c r="A305" s="85"/>
      <c r="C305" s="84" t="str">
        <f>CONCATENATE("    ",B298)</f>
        <v xml:space="preserve">    You are in the Moderate Loss of Function category. See below for more information.</v>
      </c>
    </row>
    <row r="306" spans="1:3" x14ac:dyDescent="0.25">
      <c r="A306" s="86"/>
    </row>
    <row r="307" spans="1:3" x14ac:dyDescent="0.25">
      <c r="A307" s="86"/>
      <c r="C307" s="84" t="s">
        <v>681</v>
      </c>
    </row>
    <row r="308" spans="1:3" x14ac:dyDescent="0.25">
      <c r="A308" s="86"/>
    </row>
    <row r="309" spans="1:3" x14ac:dyDescent="0.25">
      <c r="A309" s="86"/>
      <c r="C309" s="84" t="str">
        <f>CONCATENATE( "    &lt;piechart percentage=",B299," /&gt;")</f>
        <v xml:space="preserve">    &lt;piechart percentage=18.6 /&gt;</v>
      </c>
    </row>
    <row r="310" spans="1:3" x14ac:dyDescent="0.25">
      <c r="A310" s="86"/>
      <c r="C310" s="84" t="str">
        <f>"  &lt;/Genotype&gt;"</f>
        <v xml:space="preserve">  &lt;/Genotype&gt;</v>
      </c>
    </row>
    <row r="311" spans="1:3" x14ac:dyDescent="0.25">
      <c r="A311" s="86"/>
      <c r="C311" s="84" t="str">
        <f>C47</f>
        <v>&lt;# T71417232G #&gt;</v>
      </c>
    </row>
    <row r="312" spans="1:3" x14ac:dyDescent="0.25">
      <c r="A312" s="86" t="s">
        <v>39</v>
      </c>
      <c r="B312" s="82" t="str">
        <f>M11</f>
        <v>NC_000009.12:g.</v>
      </c>
      <c r="C312" s="84" t="str">
        <f>CONCATENATE("  &lt;Genotype hgvs=",CHAR(34),B312,B313,";",B314,CHAR(34)," name=",CHAR(34),B49,CHAR(34),"&gt; ")</f>
        <v xml:space="preserve">  &lt;Genotype hgvs="NC_000009.12:g.[71417232T&gt;G];[71417232=]" name="T71417232G"&gt; </v>
      </c>
    </row>
    <row r="313" spans="1:3" x14ac:dyDescent="0.25">
      <c r="A313" s="86" t="s">
        <v>40</v>
      </c>
      <c r="B313" s="82" t="str">
        <f t="shared" ref="B313:B317" si="12">M12</f>
        <v>[71417232T&gt;G]</v>
      </c>
    </row>
    <row r="314" spans="1:3" x14ac:dyDescent="0.25">
      <c r="A314" s="86" t="s">
        <v>31</v>
      </c>
      <c r="B314" s="82" t="str">
        <f t="shared" si="12"/>
        <v>[71417232=]</v>
      </c>
      <c r="C314" s="84" t="s">
        <v>679</v>
      </c>
    </row>
    <row r="315" spans="1:3" x14ac:dyDescent="0.25">
      <c r="A315" s="86" t="s">
        <v>45</v>
      </c>
      <c r="B315" s="82" t="str">
        <f t="shared" si="12"/>
        <v>People with this variant have one copy of the [T71417232G](https://www.ncbi.nlm.nih.gov/projects/SNP/snp_ref.cgi?rs=12350232)</v>
      </c>
      <c r="C315" s="84" t="s">
        <v>17</v>
      </c>
    </row>
    <row r="316" spans="1:3" x14ac:dyDescent="0.25">
      <c r="A316" s="85" t="s">
        <v>46</v>
      </c>
      <c r="B316" s="82" t="str">
        <f t="shared" si="12"/>
        <v>This variant is not associated with increased risk.</v>
      </c>
      <c r="C316" s="84" t="str">
        <f>CONCATENATE("    ",B315)</f>
        <v xml:space="preserve">    People with this variant have one copy of the [T71417232G](https://www.ncbi.nlm.nih.gov/projects/SNP/snp_ref.cgi?rs=12350232)</v>
      </c>
    </row>
    <row r="317" spans="1:3" x14ac:dyDescent="0.25">
      <c r="A317" s="85" t="s">
        <v>47</v>
      </c>
      <c r="B317" s="82">
        <f t="shared" si="12"/>
        <v>49.5</v>
      </c>
    </row>
    <row r="318" spans="1:3" x14ac:dyDescent="0.25">
      <c r="A318" s="86"/>
      <c r="C318" s="84" t="s">
        <v>680</v>
      </c>
    </row>
    <row r="319" spans="1:3" x14ac:dyDescent="0.25">
      <c r="A319" s="85"/>
    </row>
    <row r="320" spans="1:3" x14ac:dyDescent="0.25">
      <c r="A320" s="85"/>
      <c r="C320" s="84" t="str">
        <f>CONCATENATE("    ",B316)</f>
        <v xml:space="preserve">    This variant is not associated with increased risk.</v>
      </c>
    </row>
    <row r="321" spans="1:3" x14ac:dyDescent="0.25">
      <c r="A321" s="85"/>
    </row>
    <row r="322" spans="1:3" x14ac:dyDescent="0.25">
      <c r="A322" s="85"/>
      <c r="C322" s="84" t="s">
        <v>681</v>
      </c>
    </row>
    <row r="323" spans="1:3" x14ac:dyDescent="0.25">
      <c r="A323" s="86"/>
    </row>
    <row r="324" spans="1:3" x14ac:dyDescent="0.25">
      <c r="A324" s="86"/>
      <c r="C324" s="84" t="str">
        <f>CONCATENATE( "    &lt;piechart percentage=",B317," /&gt;")</f>
        <v xml:space="preserve">    &lt;piechart percentage=49.5 /&gt;</v>
      </c>
    </row>
    <row r="325" spans="1:3" x14ac:dyDescent="0.25">
      <c r="A325" s="86"/>
      <c r="C325" s="84" t="str">
        <f>"  &lt;/Genotype&gt;"</f>
        <v xml:space="preserve">  &lt;/Genotype&gt;</v>
      </c>
    </row>
    <row r="326" spans="1:3" x14ac:dyDescent="0.25">
      <c r="A326" s="86" t="s">
        <v>48</v>
      </c>
      <c r="B326" s="79" t="str">
        <f>M17</f>
        <v>People with this variant have two copies of the [T71417232G](https://www.ncbi.nlm.nih.gov/projects/SNP/snp_ref.cgi?rs=12350232) variant. This substitution of a single nucleotide is known as a missense mutation.</v>
      </c>
      <c r="C326" s="84" t="str">
        <f>CONCATENATE("  &lt;Genotype hgvs=",CHAR(34),B312,B313,";",B313,CHAR(34)," name=",CHAR(34),B49,CHAR(34),"&gt; ")</f>
        <v xml:space="preserve">  &lt;Genotype hgvs="NC_000009.12:g.[71417232T&gt;G];[71417232T&gt;G]" name="T71417232G"&gt; </v>
      </c>
    </row>
    <row r="327" spans="1:3" x14ac:dyDescent="0.25">
      <c r="A327" s="85" t="s">
        <v>49</v>
      </c>
      <c r="B327" s="79" t="str">
        <f t="shared" ref="B327:B328" si="13">M18</f>
        <v>This variant is not associated with increased risk.</v>
      </c>
      <c r="C327" s="84" t="s">
        <v>17</v>
      </c>
    </row>
    <row r="328" spans="1:3" x14ac:dyDescent="0.25">
      <c r="A328" s="85" t="s">
        <v>47</v>
      </c>
      <c r="B328" s="79">
        <f t="shared" si="13"/>
        <v>32.700000000000003</v>
      </c>
      <c r="C328" s="84" t="s">
        <v>679</v>
      </c>
    </row>
    <row r="329" spans="1:3" x14ac:dyDescent="0.25">
      <c r="A329" s="85"/>
    </row>
    <row r="330" spans="1:3" x14ac:dyDescent="0.25">
      <c r="A330" s="86"/>
      <c r="C330" s="84" t="str">
        <f>CONCATENATE("    ",B326)</f>
        <v xml:space="preserve">    People with this variant have two copies of the [T71417232G](https://www.ncbi.nlm.nih.gov/projects/SNP/snp_ref.cgi?rs=12350232) variant. This substitution of a single nucleotide is known as a missense mutation.</v>
      </c>
    </row>
    <row r="331" spans="1:3" x14ac:dyDescent="0.25">
      <c r="A331" s="85"/>
    </row>
    <row r="332" spans="1:3" x14ac:dyDescent="0.25">
      <c r="A332" s="85"/>
      <c r="C332" s="84" t="s">
        <v>680</v>
      </c>
    </row>
    <row r="333" spans="1:3" x14ac:dyDescent="0.25">
      <c r="A333" s="85"/>
    </row>
    <row r="334" spans="1:3" x14ac:dyDescent="0.25">
      <c r="A334" s="85"/>
      <c r="C334" s="84" t="str">
        <f>CONCATENATE("    ",B327)</f>
        <v xml:space="preserve">    This variant is not associated with increased risk.</v>
      </c>
    </row>
    <row r="335" spans="1:3" x14ac:dyDescent="0.25">
      <c r="A335" s="85"/>
    </row>
    <row r="336" spans="1:3" x14ac:dyDescent="0.25">
      <c r="A336" s="86"/>
      <c r="C336" s="84" t="s">
        <v>681</v>
      </c>
    </row>
    <row r="337" spans="1:3" x14ac:dyDescent="0.25">
      <c r="A337" s="86"/>
    </row>
    <row r="338" spans="1:3" x14ac:dyDescent="0.25">
      <c r="A338" s="86"/>
      <c r="C338" s="84" t="str">
        <f>CONCATENATE( "    &lt;piechart percentage=",B328," /&gt;")</f>
        <v xml:space="preserve">    &lt;piechart percentage=32.7 /&gt;</v>
      </c>
    </row>
    <row r="339" spans="1:3" x14ac:dyDescent="0.25">
      <c r="A339" s="86"/>
      <c r="C339" s="84" t="str">
        <f>"  &lt;/Genotype&gt;"</f>
        <v xml:space="preserve">  &lt;/Genotype&gt;</v>
      </c>
    </row>
    <row r="340" spans="1:3" x14ac:dyDescent="0.25">
      <c r="A340" s="86" t="s">
        <v>50</v>
      </c>
      <c r="B340" s="79" t="str">
        <f>M20</f>
        <v>Your TRPM3 gene has no variants. A normal gene is referred to as a "wild-type" gene.</v>
      </c>
      <c r="C340" s="84" t="str">
        <f>CONCATENATE("  &lt;Genotype hgvs=",CHAR(34),B312,B314,";",B314,CHAR(34)," name=",CHAR(34),B49,CHAR(34),"&gt; ")</f>
        <v xml:space="preserve">  &lt;Genotype hgvs="NC_000009.12:g.[71417232=];[71417232=]" name="T71417232G"&gt; </v>
      </c>
    </row>
    <row r="341" spans="1:3" x14ac:dyDescent="0.25">
      <c r="A341" s="85" t="s">
        <v>51</v>
      </c>
      <c r="B341" s="79" t="str">
        <f t="shared" ref="B341:B342" si="14">M21</f>
        <v>You are in the Moderate Loss of Function category. See below for more information.</v>
      </c>
      <c r="C341" s="84" t="s">
        <v>17</v>
      </c>
    </row>
    <row r="342" spans="1:3" x14ac:dyDescent="0.25">
      <c r="A342" s="85" t="s">
        <v>47</v>
      </c>
      <c r="B342" s="79">
        <f t="shared" si="14"/>
        <v>17.8</v>
      </c>
      <c r="C342" s="84" t="s">
        <v>679</v>
      </c>
    </row>
    <row r="343" spans="1:3" x14ac:dyDescent="0.25">
      <c r="A343" s="86"/>
    </row>
    <row r="344" spans="1:3" x14ac:dyDescent="0.25">
      <c r="A344" s="85"/>
      <c r="C344" s="84" t="str">
        <f>CONCATENATE("    ",B340)</f>
        <v xml:space="preserve">    Your TRPM3 gene has no variants. A normal gene is referred to as a "wild-type" gene.</v>
      </c>
    </row>
    <row r="345" spans="1:3" x14ac:dyDescent="0.25">
      <c r="A345" s="85"/>
    </row>
    <row r="346" spans="1:3" x14ac:dyDescent="0.25">
      <c r="A346" s="85"/>
      <c r="C346" s="84" t="s">
        <v>680</v>
      </c>
    </row>
    <row r="347" spans="1:3" x14ac:dyDescent="0.25">
      <c r="A347" s="85"/>
    </row>
    <row r="348" spans="1:3" x14ac:dyDescent="0.25">
      <c r="A348" s="85"/>
      <c r="C348" s="84" t="str">
        <f>CONCATENATE("    ",B341)</f>
        <v xml:space="preserve">    You are in the Moderate Loss of Function category. See below for more information.</v>
      </c>
    </row>
    <row r="349" spans="1:3" x14ac:dyDescent="0.25">
      <c r="A349" s="86"/>
    </row>
    <row r="350" spans="1:3" x14ac:dyDescent="0.25">
      <c r="A350" s="86"/>
      <c r="C350" s="84" t="s">
        <v>681</v>
      </c>
    </row>
    <row r="351" spans="1:3" x14ac:dyDescent="0.25">
      <c r="A351" s="86"/>
    </row>
    <row r="352" spans="1:3" x14ac:dyDescent="0.25">
      <c r="A352" s="86"/>
      <c r="C352" s="84" t="str">
        <f>CONCATENATE( "    &lt;piechart percentage=",B342," /&gt;")</f>
        <v xml:space="preserve">    &lt;piechart percentage=17.8 /&gt;</v>
      </c>
    </row>
    <row r="353" spans="1:3" x14ac:dyDescent="0.25">
      <c r="A353" s="86"/>
      <c r="C353" s="84" t="str">
        <f>"  &lt;/Genotype&gt;"</f>
        <v xml:space="preserve">  &lt;/Genotype&gt;</v>
      </c>
    </row>
    <row r="354" spans="1:3" x14ac:dyDescent="0.25">
      <c r="A354" s="86"/>
      <c r="C354" s="84" t="str">
        <f>C53</f>
        <v>&lt;# A70605775G #&gt;</v>
      </c>
    </row>
    <row r="355" spans="1:3" x14ac:dyDescent="0.25">
      <c r="A355" s="86" t="s">
        <v>39</v>
      </c>
      <c r="B355" s="82" t="str">
        <f>N11</f>
        <v>NC_000009.12:g.</v>
      </c>
      <c r="C355" s="84" t="str">
        <f>CONCATENATE("  &lt;Genotype hgvs=",CHAR(34),B355,B356,";",B357,CHAR(34)," name=",CHAR(34),B134,CHAR(34),"&gt; ")</f>
        <v xml:space="preserve">  &lt;Genotype hgvs="NC_000009.12:g.[70605775A&gt;G];[70605775=]" name=""&gt; </v>
      </c>
    </row>
    <row r="356" spans="1:3" x14ac:dyDescent="0.25">
      <c r="A356" s="86" t="s">
        <v>40</v>
      </c>
      <c r="B356" s="82" t="str">
        <f t="shared" ref="B356:B360" si="15">N12</f>
        <v>[70605775A&gt;G]</v>
      </c>
    </row>
    <row r="357" spans="1:3" x14ac:dyDescent="0.25">
      <c r="A357" s="86" t="s">
        <v>31</v>
      </c>
      <c r="B357" s="82" t="str">
        <f t="shared" si="15"/>
        <v>[70605775=]</v>
      </c>
      <c r="C357" s="84" t="s">
        <v>679</v>
      </c>
    </row>
    <row r="358" spans="1:3" x14ac:dyDescent="0.25">
      <c r="A358" s="86" t="s">
        <v>45</v>
      </c>
      <c r="B358" s="82" t="str">
        <f t="shared" si="15"/>
        <v>People with this variant have one copy of the [A70605775G](https://www.ncbi.nlm.nih.gov/projects/SNP/snp_ref.cgi?rs=12682832)</v>
      </c>
      <c r="C358" s="84" t="s">
        <v>17</v>
      </c>
    </row>
    <row r="359" spans="1:3" x14ac:dyDescent="0.25">
      <c r="A359" s="85" t="s">
        <v>46</v>
      </c>
      <c r="B359" s="82" t="str">
        <f t="shared" si="15"/>
        <v>This variant is not associated with increased risk.</v>
      </c>
      <c r="C359" s="84" t="str">
        <f>CONCATENATE("    ",B358)</f>
        <v xml:space="preserve">    People with this variant have one copy of the [A70605775G](https://www.ncbi.nlm.nih.gov/projects/SNP/snp_ref.cgi?rs=12682832)</v>
      </c>
    </row>
    <row r="360" spans="1:3" x14ac:dyDescent="0.25">
      <c r="A360" s="85" t="s">
        <v>47</v>
      </c>
      <c r="B360" s="82">
        <f t="shared" si="15"/>
        <v>49.6</v>
      </c>
    </row>
    <row r="361" spans="1:3" x14ac:dyDescent="0.25">
      <c r="A361" s="86"/>
      <c r="C361" s="84" t="s">
        <v>680</v>
      </c>
    </row>
    <row r="362" spans="1:3" x14ac:dyDescent="0.25">
      <c r="A362" s="85"/>
    </row>
    <row r="363" spans="1:3" x14ac:dyDescent="0.25">
      <c r="A363" s="85"/>
      <c r="C363" s="84" t="str">
        <f>CONCATENATE("    ",B359)</f>
        <v xml:space="preserve">    This variant is not associated with increased risk.</v>
      </c>
    </row>
    <row r="364" spans="1:3" x14ac:dyDescent="0.25">
      <c r="A364" s="85"/>
    </row>
    <row r="365" spans="1:3" x14ac:dyDescent="0.25">
      <c r="A365" s="85"/>
      <c r="C365" s="84" t="s">
        <v>681</v>
      </c>
    </row>
    <row r="366" spans="1:3" x14ac:dyDescent="0.25">
      <c r="A366" s="86"/>
    </row>
    <row r="367" spans="1:3" x14ac:dyDescent="0.25">
      <c r="A367" s="86"/>
      <c r="C367" s="84" t="str">
        <f>CONCATENATE( "    &lt;piechart percentage=",B360," /&gt;")</f>
        <v xml:space="preserve">    &lt;piechart percentage=49.6 /&gt;</v>
      </c>
    </row>
    <row r="368" spans="1:3" x14ac:dyDescent="0.25">
      <c r="A368" s="86"/>
      <c r="C368" s="84" t="str">
        <f>"  &lt;/Genotype&gt;"</f>
        <v xml:space="preserve">  &lt;/Genotype&gt;</v>
      </c>
    </row>
    <row r="369" spans="1:3" x14ac:dyDescent="0.25">
      <c r="A369" s="86" t="s">
        <v>48</v>
      </c>
      <c r="B369" s="79" t="str">
        <f>N17</f>
        <v>People with this variant have two copies of the [A70605775G](https://www.ncbi.nlm.nih.gov/projects/SNP/snp_ref.cgi?rs=12682832) variant. This substitution of a single nucleotide is known as a missense mutation.</v>
      </c>
      <c r="C369" s="84" t="str">
        <f>CONCATENATE("  &lt;Genotype hgvs=",CHAR(34),B355,B356,";",B356,CHAR(34)," name=",CHAR(34),B134,CHAR(34),"&gt; ")</f>
        <v xml:space="preserve">  &lt;Genotype hgvs="NC_000009.12:g.[70605775A&gt;G];[70605775A&gt;G]" name=""&gt; </v>
      </c>
    </row>
    <row r="370" spans="1:3" x14ac:dyDescent="0.25">
      <c r="A370" s="85" t="s">
        <v>49</v>
      </c>
      <c r="B370" s="79" t="str">
        <f t="shared" ref="B370:B371" si="16">N18</f>
        <v>This variant is not associated with increased risk.</v>
      </c>
      <c r="C370" s="84" t="s">
        <v>17</v>
      </c>
    </row>
    <row r="371" spans="1:3" x14ac:dyDescent="0.25">
      <c r="A371" s="85" t="s">
        <v>47</v>
      </c>
      <c r="B371" s="79">
        <f t="shared" si="16"/>
        <v>33</v>
      </c>
      <c r="C371" s="84" t="s">
        <v>679</v>
      </c>
    </row>
    <row r="372" spans="1:3" x14ac:dyDescent="0.25">
      <c r="A372" s="85"/>
    </row>
    <row r="373" spans="1:3" x14ac:dyDescent="0.25">
      <c r="A373" s="86"/>
      <c r="C373" s="84" t="str">
        <f>CONCATENATE("    ",B369)</f>
        <v xml:space="preserve">    People with this variant have two copies of the [A70605775G](https://www.ncbi.nlm.nih.gov/projects/SNP/snp_ref.cgi?rs=12682832) variant. This substitution of a single nucleotide is known as a missense mutation.</v>
      </c>
    </row>
    <row r="374" spans="1:3" x14ac:dyDescent="0.25">
      <c r="A374" s="85"/>
    </row>
    <row r="375" spans="1:3" x14ac:dyDescent="0.25">
      <c r="A375" s="85"/>
      <c r="C375" s="84" t="s">
        <v>680</v>
      </c>
    </row>
    <row r="376" spans="1:3" x14ac:dyDescent="0.25">
      <c r="A376" s="85"/>
    </row>
    <row r="377" spans="1:3" x14ac:dyDescent="0.25">
      <c r="A377" s="85"/>
      <c r="C377" s="84" t="str">
        <f>CONCATENATE("    ",B370)</f>
        <v xml:space="preserve">    This variant is not associated with increased risk.</v>
      </c>
    </row>
    <row r="378" spans="1:3" x14ac:dyDescent="0.25">
      <c r="A378" s="85"/>
    </row>
    <row r="379" spans="1:3" x14ac:dyDescent="0.25">
      <c r="A379" s="86"/>
      <c r="C379" s="84" t="s">
        <v>681</v>
      </c>
    </row>
    <row r="380" spans="1:3" x14ac:dyDescent="0.25">
      <c r="A380" s="86"/>
    </row>
    <row r="381" spans="1:3" x14ac:dyDescent="0.25">
      <c r="A381" s="86"/>
      <c r="C381" s="84" t="str">
        <f>CONCATENATE( "    &lt;piechart percentage=",B371," /&gt;")</f>
        <v xml:space="preserve">    &lt;piechart percentage=33 /&gt;</v>
      </c>
    </row>
    <row r="382" spans="1:3" x14ac:dyDescent="0.25">
      <c r="A382" s="86"/>
      <c r="C382" s="84" t="str">
        <f>"  &lt;/Genotype&gt;"</f>
        <v xml:space="preserve">  &lt;/Genotype&gt;</v>
      </c>
    </row>
    <row r="383" spans="1:3" x14ac:dyDescent="0.25">
      <c r="A383" s="86" t="s">
        <v>50</v>
      </c>
      <c r="B383" s="79" t="str">
        <f>N20</f>
        <v>Your TRPM3 gene has no variants. A normal gene is referred to as a "wild-type" gene.</v>
      </c>
      <c r="C383" s="84" t="str">
        <f>CONCATENATE("  &lt;Genotype hgvs=",CHAR(34),B355,B357,";",B357,CHAR(34)," name=",CHAR(34),B134,CHAR(34),"&gt; ")</f>
        <v xml:space="preserve">  &lt;Genotype hgvs="NC_000009.12:g.[70605775=];[70605775=]" name=""&gt; </v>
      </c>
    </row>
    <row r="384" spans="1:3" x14ac:dyDescent="0.25">
      <c r="A384" s="85" t="s">
        <v>51</v>
      </c>
      <c r="B384" s="79" t="str">
        <f t="shared" ref="B384:B385" si="17">N21</f>
        <v>You are in the Moderate Loss of Function category. See below for more information.</v>
      </c>
      <c r="C384" s="84" t="s">
        <v>17</v>
      </c>
    </row>
    <row r="385" spans="1:3" x14ac:dyDescent="0.25">
      <c r="A385" s="85" t="s">
        <v>47</v>
      </c>
      <c r="B385" s="79">
        <f t="shared" si="17"/>
        <v>17.399999999999999</v>
      </c>
      <c r="C385" s="84" t="s">
        <v>679</v>
      </c>
    </row>
    <row r="386" spans="1:3" x14ac:dyDescent="0.25">
      <c r="A386" s="86"/>
    </row>
    <row r="387" spans="1:3" x14ac:dyDescent="0.25">
      <c r="A387" s="85"/>
      <c r="C387" s="84" t="str">
        <f>CONCATENATE("    ",B383)</f>
        <v xml:space="preserve">    Your TRPM3 gene has no variants. A normal gene is referred to as a "wild-type" gene.</v>
      </c>
    </row>
    <row r="388" spans="1:3" x14ac:dyDescent="0.25">
      <c r="A388" s="85"/>
    </row>
    <row r="389" spans="1:3" x14ac:dyDescent="0.25">
      <c r="A389" s="85"/>
      <c r="C389" s="84" t="s">
        <v>680</v>
      </c>
    </row>
    <row r="390" spans="1:3" x14ac:dyDescent="0.25">
      <c r="A390" s="85"/>
    </row>
    <row r="391" spans="1:3" x14ac:dyDescent="0.25">
      <c r="A391" s="85"/>
      <c r="C391" s="84" t="str">
        <f>CONCATENATE("    ",B384)</f>
        <v xml:space="preserve">    You are in the Moderate Loss of Function category. See below for more information.</v>
      </c>
    </row>
    <row r="392" spans="1:3" x14ac:dyDescent="0.25">
      <c r="A392" s="86"/>
    </row>
    <row r="393" spans="1:3" x14ac:dyDescent="0.25">
      <c r="A393" s="86"/>
      <c r="C393" s="84" t="s">
        <v>681</v>
      </c>
    </row>
    <row r="394" spans="1:3" x14ac:dyDescent="0.25">
      <c r="A394" s="86"/>
    </row>
    <row r="395" spans="1:3" x14ac:dyDescent="0.25">
      <c r="A395" s="86"/>
      <c r="C395" s="84" t="str">
        <f>CONCATENATE( "    &lt;piechart percentage=",B385," /&gt;")</f>
        <v xml:space="preserve">    &lt;piechart percentage=17.4 /&gt;</v>
      </c>
    </row>
    <row r="396" spans="1:3" x14ac:dyDescent="0.25">
      <c r="A396" s="86"/>
      <c r="C396" s="84" t="str">
        <f>"  &lt;/Genotype&gt;"</f>
        <v xml:space="preserve">  &lt;/Genotype&gt;</v>
      </c>
    </row>
    <row r="397" spans="1:3" x14ac:dyDescent="0.25">
      <c r="A397" s="86"/>
      <c r="C397" s="84" t="str">
        <f>C59</f>
        <v>&lt;# C71403580T #&gt;</v>
      </c>
    </row>
    <row r="398" spans="1:3" x14ac:dyDescent="0.25">
      <c r="A398" s="86" t="s">
        <v>39</v>
      </c>
      <c r="B398" s="82" t="str">
        <f>O11</f>
        <v>NC_000009.12:g.</v>
      </c>
      <c r="C398" s="84" t="str">
        <f>CONCATENATE("  &lt;Genotype hgvs=",CHAR(34),B398,B399,";",B400,CHAR(34)," name=",CHAR(34),B177,CHAR(34),"&gt; ")</f>
        <v xml:space="preserve">  &lt;Genotype hgvs="NC_000009.12:g.[71403580C&gt;T];[71403580=]" name=""&gt; </v>
      </c>
    </row>
    <row r="399" spans="1:3" x14ac:dyDescent="0.25">
      <c r="A399" s="86" t="s">
        <v>40</v>
      </c>
      <c r="B399" s="82" t="str">
        <f t="shared" ref="B399:B403" si="18">O12</f>
        <v>[71403580C&gt;T]</v>
      </c>
    </row>
    <row r="400" spans="1:3" x14ac:dyDescent="0.25">
      <c r="A400" s="86" t="s">
        <v>31</v>
      </c>
      <c r="B400" s="82" t="str">
        <f t="shared" si="18"/>
        <v>[71403580=]</v>
      </c>
      <c r="C400" s="84" t="s">
        <v>679</v>
      </c>
    </row>
    <row r="401" spans="1:3" x14ac:dyDescent="0.25">
      <c r="A401" s="86" t="s">
        <v>45</v>
      </c>
      <c r="B401" s="82" t="str">
        <f t="shared" si="18"/>
        <v>People with this variant have one copy of the [C71403580T](https://www.ncbi.nlm.nih.gov/projects/SNP/snp_ref.cgi?rs=1891301)</v>
      </c>
      <c r="C401" s="84" t="s">
        <v>17</v>
      </c>
    </row>
    <row r="402" spans="1:3" x14ac:dyDescent="0.25">
      <c r="A402" s="85" t="s">
        <v>46</v>
      </c>
      <c r="B402" s="82" t="str">
        <f t="shared" si="18"/>
        <v>This variant is not associated with increased risk.</v>
      </c>
      <c r="C402" s="84" t="str">
        <f>CONCATENATE("    ",B401)</f>
        <v xml:space="preserve">    People with this variant have one copy of the [C71403580T](https://www.ncbi.nlm.nih.gov/projects/SNP/snp_ref.cgi?rs=1891301)</v>
      </c>
    </row>
    <row r="403" spans="1:3" x14ac:dyDescent="0.25">
      <c r="A403" s="85" t="s">
        <v>47</v>
      </c>
      <c r="B403" s="82">
        <f t="shared" si="18"/>
        <v>49.2</v>
      </c>
    </row>
    <row r="404" spans="1:3" x14ac:dyDescent="0.25">
      <c r="A404" s="86"/>
      <c r="C404" s="84" t="s">
        <v>680</v>
      </c>
    </row>
    <row r="405" spans="1:3" x14ac:dyDescent="0.25">
      <c r="A405" s="85"/>
    </row>
    <row r="406" spans="1:3" x14ac:dyDescent="0.25">
      <c r="A406" s="85"/>
      <c r="C406" s="84" t="str">
        <f>CONCATENATE("    ",B402)</f>
        <v xml:space="preserve">    This variant is not associated with increased risk.</v>
      </c>
    </row>
    <row r="407" spans="1:3" x14ac:dyDescent="0.25">
      <c r="A407" s="85"/>
    </row>
    <row r="408" spans="1:3" x14ac:dyDescent="0.25">
      <c r="A408" s="85"/>
      <c r="C408" s="84" t="s">
        <v>681</v>
      </c>
    </row>
    <row r="409" spans="1:3" x14ac:dyDescent="0.25">
      <c r="A409" s="86"/>
    </row>
    <row r="410" spans="1:3" x14ac:dyDescent="0.25">
      <c r="A410" s="86"/>
      <c r="C410" s="84" t="str">
        <f>CONCATENATE( "    &lt;piechart percentage=",B403," /&gt;")</f>
        <v xml:space="preserve">    &lt;piechart percentage=49.2 /&gt;</v>
      </c>
    </row>
    <row r="411" spans="1:3" x14ac:dyDescent="0.25">
      <c r="A411" s="86"/>
      <c r="C411" s="84" t="str">
        <f>"  &lt;/Genotype&gt;"</f>
        <v xml:space="preserve">  &lt;/Genotype&gt;</v>
      </c>
    </row>
    <row r="412" spans="1:3" x14ac:dyDescent="0.25">
      <c r="A412" s="86" t="s">
        <v>48</v>
      </c>
      <c r="B412" s="79" t="str">
        <f>O17</f>
        <v>People with this variant have two copies of the [C71403580T](https://www.ncbi.nlm.nih.gov/projects/SNP/snp_ref.cgi?rs=1891301) variant. This substitution of a single nucleotide is known as a missense mutation.</v>
      </c>
      <c r="C412" s="84" t="str">
        <f>CONCATENATE("  &lt;Genotype hgvs=",CHAR(34),B398,B399,";",B399,CHAR(34)," name=",CHAR(34),B177,CHAR(34),"&gt; ")</f>
        <v xml:space="preserve">  &lt;Genotype hgvs="NC_000009.12:g.[71403580C&gt;T];[71403580C&gt;T]" name=""&gt; </v>
      </c>
    </row>
    <row r="413" spans="1:3" x14ac:dyDescent="0.25">
      <c r="A413" s="85" t="s">
        <v>49</v>
      </c>
      <c r="B413" s="79" t="str">
        <f t="shared" ref="B413:B414" si="19">O18</f>
        <v>You are in the Moderate Loss of Function category. See below for more information.</v>
      </c>
      <c r="C413" s="84" t="s">
        <v>17</v>
      </c>
    </row>
    <row r="414" spans="1:3" x14ac:dyDescent="0.25">
      <c r="A414" s="85" t="s">
        <v>47</v>
      </c>
      <c r="B414" s="79">
        <f t="shared" si="19"/>
        <v>19.600000000000001</v>
      </c>
      <c r="C414" s="84" t="s">
        <v>679</v>
      </c>
    </row>
    <row r="415" spans="1:3" x14ac:dyDescent="0.25">
      <c r="A415" s="85"/>
    </row>
    <row r="416" spans="1:3" x14ac:dyDescent="0.25">
      <c r="A416" s="86"/>
      <c r="C416" s="84" t="str">
        <f>CONCATENATE("    ",B412)</f>
        <v xml:space="preserve">    People with this variant have two copies of the [C71403580T](https://www.ncbi.nlm.nih.gov/projects/SNP/snp_ref.cgi?rs=1891301) variant. This substitution of a single nucleotide is known as a missense mutation.</v>
      </c>
    </row>
    <row r="417" spans="1:3" x14ac:dyDescent="0.25">
      <c r="A417" s="85"/>
    </row>
    <row r="418" spans="1:3" x14ac:dyDescent="0.25">
      <c r="A418" s="85"/>
      <c r="C418" s="84" t="s">
        <v>680</v>
      </c>
    </row>
    <row r="419" spans="1:3" x14ac:dyDescent="0.25">
      <c r="A419" s="85"/>
    </row>
    <row r="420" spans="1:3" x14ac:dyDescent="0.25">
      <c r="A420" s="85"/>
      <c r="C420" s="84" t="str">
        <f>CONCATENATE("    ",B413)</f>
        <v xml:space="preserve">    You are in the Moderate Loss of Function category. See below for more information.</v>
      </c>
    </row>
    <row r="421" spans="1:3" x14ac:dyDescent="0.25">
      <c r="A421" s="85"/>
    </row>
    <row r="422" spans="1:3" x14ac:dyDescent="0.25">
      <c r="A422" s="86"/>
      <c r="C422" s="84" t="s">
        <v>681</v>
      </c>
    </row>
    <row r="423" spans="1:3" x14ac:dyDescent="0.25">
      <c r="A423" s="86"/>
    </row>
    <row r="424" spans="1:3" x14ac:dyDescent="0.25">
      <c r="A424" s="86"/>
      <c r="C424" s="84" t="str">
        <f>CONCATENATE( "    &lt;piechart percentage=",B414," /&gt;")</f>
        <v xml:space="preserve">    &lt;piechart percentage=19.6 /&gt;</v>
      </c>
    </row>
    <row r="425" spans="1:3" x14ac:dyDescent="0.25">
      <c r="A425" s="86"/>
      <c r="C425" s="84" t="str">
        <f>"  &lt;/Genotype&gt;"</f>
        <v xml:space="preserve">  &lt;/Genotype&gt;</v>
      </c>
    </row>
    <row r="426" spans="1:3" x14ac:dyDescent="0.25">
      <c r="A426" s="86" t="s">
        <v>50</v>
      </c>
      <c r="B426" s="79" t="str">
        <f>O20</f>
        <v>Your TRPM3 gene has no variants. A normal gene is referred to as a "wild-type" gene.</v>
      </c>
      <c r="C426" s="84" t="str">
        <f>CONCATENATE("  &lt;Genotype hgvs=",CHAR(34),B398,B400,";",B400,CHAR(34)," name=",CHAR(34),B177,CHAR(34),"&gt; ")</f>
        <v xml:space="preserve">  &lt;Genotype hgvs="NC_000009.12:g.[71403580=];[71403580=]" name=""&gt; </v>
      </c>
    </row>
    <row r="427" spans="1:3" x14ac:dyDescent="0.25">
      <c r="A427" s="85" t="s">
        <v>51</v>
      </c>
      <c r="B427" s="79" t="str">
        <f t="shared" ref="B427:B428" si="20">O21</f>
        <v>This variant is not associated with increased risk.</v>
      </c>
      <c r="C427" s="84" t="s">
        <v>17</v>
      </c>
    </row>
    <row r="428" spans="1:3" x14ac:dyDescent="0.25">
      <c r="A428" s="85" t="s">
        <v>47</v>
      </c>
      <c r="B428" s="79">
        <f t="shared" si="20"/>
        <v>31.2</v>
      </c>
      <c r="C428" s="84" t="s">
        <v>679</v>
      </c>
    </row>
    <row r="429" spans="1:3" x14ac:dyDescent="0.25">
      <c r="A429" s="86"/>
    </row>
    <row r="430" spans="1:3" x14ac:dyDescent="0.25">
      <c r="A430" s="85"/>
      <c r="C430" s="84" t="str">
        <f>CONCATENATE("    ",B426)</f>
        <v xml:space="preserve">    Your TRPM3 gene has no variants. A normal gene is referred to as a "wild-type" gene.</v>
      </c>
    </row>
    <row r="431" spans="1:3" x14ac:dyDescent="0.25">
      <c r="A431" s="85"/>
    </row>
    <row r="432" spans="1:3" x14ac:dyDescent="0.25">
      <c r="A432" s="85"/>
      <c r="C432" s="84" t="s">
        <v>680</v>
      </c>
    </row>
    <row r="433" spans="1:3" x14ac:dyDescent="0.25">
      <c r="A433" s="85"/>
    </row>
    <row r="434" spans="1:3" x14ac:dyDescent="0.25">
      <c r="A434" s="85"/>
      <c r="C434" s="84" t="str">
        <f>CONCATENATE("    ",B427)</f>
        <v xml:space="preserve">    This variant is not associated with increased risk.</v>
      </c>
    </row>
    <row r="435" spans="1:3" x14ac:dyDescent="0.25">
      <c r="A435" s="86"/>
    </row>
    <row r="436" spans="1:3" x14ac:dyDescent="0.25">
      <c r="A436" s="86"/>
      <c r="C436" s="84" t="s">
        <v>681</v>
      </c>
    </row>
    <row r="437" spans="1:3" x14ac:dyDescent="0.25">
      <c r="A437" s="86"/>
    </row>
    <row r="438" spans="1:3" x14ac:dyDescent="0.25">
      <c r="A438" s="86"/>
      <c r="C438" s="84" t="str">
        <f>CONCATENATE( "    &lt;piechart percentage=",B428," /&gt;")</f>
        <v xml:space="preserve">    &lt;piechart percentage=31.2 /&gt;</v>
      </c>
    </row>
    <row r="439" spans="1:3" x14ac:dyDescent="0.25">
      <c r="A439" s="86"/>
      <c r="C439" s="84" t="str">
        <f>"  &lt;/Genotype&gt;"</f>
        <v xml:space="preserve">  &lt;/Genotype&gt;</v>
      </c>
    </row>
    <row r="440" spans="1:3" x14ac:dyDescent="0.25">
      <c r="A440" s="86"/>
      <c r="C440" s="84" t="str">
        <f>C65</f>
        <v>&lt;# T70610886A #&gt;</v>
      </c>
    </row>
    <row r="441" spans="1:3" x14ac:dyDescent="0.25">
      <c r="A441" s="86" t="s">
        <v>39</v>
      </c>
      <c r="B441" s="82" t="str">
        <f>P11</f>
        <v>NC_000009.12:g.</v>
      </c>
      <c r="C441" s="84" t="str">
        <f>CONCATENATE("  &lt;Genotype hgvs=",CHAR(34),B441,B442,";",B443,CHAR(34)," name=",CHAR(34),B177,CHAR(34),"&gt; ")</f>
        <v xml:space="preserve">  &lt;Genotype hgvs="NC_000009.12:g.[70610886T&gt;A];[70610886=]" name=""&gt; </v>
      </c>
    </row>
    <row r="442" spans="1:3" x14ac:dyDescent="0.25">
      <c r="A442" s="86" t="s">
        <v>40</v>
      </c>
      <c r="B442" s="82" t="str">
        <f t="shared" ref="B442:B446" si="21">P12</f>
        <v>[70610886T&gt;A]</v>
      </c>
    </row>
    <row r="443" spans="1:3" x14ac:dyDescent="0.25">
      <c r="A443" s="86" t="s">
        <v>31</v>
      </c>
      <c r="B443" s="82" t="str">
        <f t="shared" si="21"/>
        <v>[70610886=]</v>
      </c>
      <c r="C443" s="84" t="s">
        <v>679</v>
      </c>
    </row>
    <row r="444" spans="1:3" x14ac:dyDescent="0.25">
      <c r="A444" s="86" t="s">
        <v>45</v>
      </c>
      <c r="B444" s="82" t="str">
        <f t="shared" si="21"/>
        <v>People with this variant have one copy of the [T70610886A](https://www.ncbi.nlm.nih.gov/projects/SNP/snp_ref.cgi?rs=3763619)</v>
      </c>
      <c r="C444" s="84" t="s">
        <v>17</v>
      </c>
    </row>
    <row r="445" spans="1:3" x14ac:dyDescent="0.25">
      <c r="A445" s="85" t="s">
        <v>46</v>
      </c>
      <c r="B445" s="82" t="str">
        <f t="shared" si="21"/>
        <v>This variant is not associated with increased risk.</v>
      </c>
      <c r="C445" s="84" t="str">
        <f>CONCATENATE("    ",B444)</f>
        <v xml:space="preserve">    People with this variant have one copy of the [T70610886A](https://www.ncbi.nlm.nih.gov/projects/SNP/snp_ref.cgi?rs=3763619)</v>
      </c>
    </row>
    <row r="446" spans="1:3" x14ac:dyDescent="0.25">
      <c r="A446" s="85" t="s">
        <v>47</v>
      </c>
      <c r="B446" s="82">
        <f t="shared" si="21"/>
        <v>49.6</v>
      </c>
    </row>
    <row r="447" spans="1:3" x14ac:dyDescent="0.25">
      <c r="A447" s="86"/>
      <c r="C447" s="84" t="s">
        <v>680</v>
      </c>
    </row>
    <row r="448" spans="1:3" x14ac:dyDescent="0.25">
      <c r="A448" s="85"/>
    </row>
    <row r="449" spans="1:3" x14ac:dyDescent="0.25">
      <c r="A449" s="85"/>
      <c r="C449" s="84" t="str">
        <f>CONCATENATE("    ",B445)</f>
        <v xml:space="preserve">    This variant is not associated with increased risk.</v>
      </c>
    </row>
    <row r="450" spans="1:3" x14ac:dyDescent="0.25">
      <c r="A450" s="85"/>
    </row>
    <row r="451" spans="1:3" x14ac:dyDescent="0.25">
      <c r="A451" s="85"/>
      <c r="C451" s="84" t="s">
        <v>681</v>
      </c>
    </row>
    <row r="452" spans="1:3" x14ac:dyDescent="0.25">
      <c r="A452" s="86"/>
    </row>
    <row r="453" spans="1:3" x14ac:dyDescent="0.25">
      <c r="A453" s="86"/>
      <c r="C453" s="84" t="str">
        <f>CONCATENATE( "    &lt;piechart percentage=",B446," /&gt;")</f>
        <v xml:space="preserve">    &lt;piechart percentage=49.6 /&gt;</v>
      </c>
    </row>
    <row r="454" spans="1:3" x14ac:dyDescent="0.25">
      <c r="A454" s="86"/>
      <c r="C454" s="84" t="str">
        <f>"  &lt;/Genotype&gt;"</f>
        <v xml:space="preserve">  &lt;/Genotype&gt;</v>
      </c>
    </row>
    <row r="455" spans="1:3" x14ac:dyDescent="0.25">
      <c r="A455" s="86" t="s">
        <v>48</v>
      </c>
      <c r="B455" s="79" t="str">
        <f>P17</f>
        <v>People with this variant have two copies of the [T70610886A](https://www.ncbi.nlm.nih.gov/projects/SNP/snp_ref.cgi?rs=3763619) variant. This substitution of a single nucleotide is known as a missense mutation.</v>
      </c>
      <c r="C455" s="84" t="str">
        <f>CONCATENATE("  &lt;Genotype hgvs=",CHAR(34),B441,B442,";",B442,CHAR(34)," name=",CHAR(34),B177,CHAR(34),"&gt; ")</f>
        <v xml:space="preserve">  &lt;Genotype hgvs="NC_000009.12:g.[70610886T&gt;A];[70610886T&gt;A]" name=""&gt; </v>
      </c>
    </row>
    <row r="456" spans="1:3" x14ac:dyDescent="0.25">
      <c r="A456" s="85" t="s">
        <v>49</v>
      </c>
      <c r="B456" s="79" t="str">
        <f t="shared" ref="B456:B457" si="22">P18</f>
        <v>You are in the Moderate Loss of Function category. See below for more information.</v>
      </c>
      <c r="C456" s="84" t="s">
        <v>17</v>
      </c>
    </row>
    <row r="457" spans="1:3" x14ac:dyDescent="0.25">
      <c r="A457" s="85" t="s">
        <v>47</v>
      </c>
      <c r="B457" s="79">
        <f t="shared" si="22"/>
        <v>13.2</v>
      </c>
      <c r="C457" s="84" t="s">
        <v>679</v>
      </c>
    </row>
    <row r="458" spans="1:3" x14ac:dyDescent="0.25">
      <c r="A458" s="85"/>
    </row>
    <row r="459" spans="1:3" x14ac:dyDescent="0.25">
      <c r="A459" s="86"/>
      <c r="C459" s="84" t="str">
        <f>CONCATENATE("    ",B455)</f>
        <v xml:space="preserve">    People with this variant have two copies of the [T70610886A](https://www.ncbi.nlm.nih.gov/projects/SNP/snp_ref.cgi?rs=3763619) variant. This substitution of a single nucleotide is known as a missense mutation.</v>
      </c>
    </row>
    <row r="460" spans="1:3" x14ac:dyDescent="0.25">
      <c r="A460" s="85"/>
    </row>
    <row r="461" spans="1:3" x14ac:dyDescent="0.25">
      <c r="A461" s="85"/>
      <c r="C461" s="84" t="s">
        <v>680</v>
      </c>
    </row>
    <row r="462" spans="1:3" x14ac:dyDescent="0.25">
      <c r="A462" s="85"/>
    </row>
    <row r="463" spans="1:3" x14ac:dyDescent="0.25">
      <c r="A463" s="85"/>
      <c r="C463" s="84" t="str">
        <f>CONCATENATE("    ",B456)</f>
        <v xml:space="preserve">    You are in the Moderate Loss of Function category. See below for more information.</v>
      </c>
    </row>
    <row r="464" spans="1:3" x14ac:dyDescent="0.25">
      <c r="A464" s="85"/>
    </row>
    <row r="465" spans="1:3" x14ac:dyDescent="0.25">
      <c r="A465" s="86"/>
      <c r="C465" s="84" t="s">
        <v>681</v>
      </c>
    </row>
    <row r="466" spans="1:3" x14ac:dyDescent="0.25">
      <c r="A466" s="86"/>
    </row>
    <row r="467" spans="1:3" x14ac:dyDescent="0.25">
      <c r="A467" s="86"/>
      <c r="C467" s="84" t="str">
        <f>CONCATENATE( "    &lt;piechart percentage=",B457," /&gt;")</f>
        <v xml:space="preserve">    &lt;piechart percentage=13.2 /&gt;</v>
      </c>
    </row>
    <row r="468" spans="1:3" x14ac:dyDescent="0.25">
      <c r="A468" s="86"/>
      <c r="C468" s="84" t="str">
        <f>"  &lt;/Genotype&gt;"</f>
        <v xml:space="preserve">  &lt;/Genotype&gt;</v>
      </c>
    </row>
    <row r="469" spans="1:3" x14ac:dyDescent="0.25">
      <c r="A469" s="86" t="s">
        <v>50</v>
      </c>
      <c r="B469" s="79" t="str">
        <f>P20</f>
        <v>Your TRPM3 gene has no variants. A normal gene is referred to as a "wild-type" gene.</v>
      </c>
      <c r="C469" s="84" t="str">
        <f>CONCATENATE("  &lt;Genotype hgvs=",CHAR(34),B441,B443,";",B443,CHAR(34)," name=",CHAR(34),B177,CHAR(34),"&gt; ")</f>
        <v xml:space="preserve">  &lt;Genotype hgvs="NC_000009.12:g.[70610886=];[70610886=]" name=""&gt; </v>
      </c>
    </row>
    <row r="470" spans="1:3" x14ac:dyDescent="0.25">
      <c r="A470" s="85" t="s">
        <v>51</v>
      </c>
      <c r="B470" s="79" t="str">
        <f t="shared" ref="B470:B471" si="23">P21</f>
        <v>This variant is not associated with increased risk.</v>
      </c>
      <c r="C470" s="84" t="s">
        <v>17</v>
      </c>
    </row>
    <row r="471" spans="1:3" x14ac:dyDescent="0.25">
      <c r="A471" s="85" t="s">
        <v>47</v>
      </c>
      <c r="B471" s="79">
        <f t="shared" si="23"/>
        <v>37.200000000000003</v>
      </c>
      <c r="C471" s="84" t="s">
        <v>679</v>
      </c>
    </row>
    <row r="472" spans="1:3" x14ac:dyDescent="0.25">
      <c r="A472" s="86"/>
    </row>
    <row r="473" spans="1:3" x14ac:dyDescent="0.25">
      <c r="A473" s="85"/>
      <c r="C473" s="84" t="str">
        <f>CONCATENATE("    ",B469)</f>
        <v xml:space="preserve">    Your TRPM3 gene has no variants. A normal gene is referred to as a "wild-type" gene.</v>
      </c>
    </row>
    <row r="474" spans="1:3" x14ac:dyDescent="0.25">
      <c r="A474" s="85"/>
    </row>
    <row r="475" spans="1:3" x14ac:dyDescent="0.25">
      <c r="A475" s="85"/>
      <c r="C475" s="84" t="s">
        <v>680</v>
      </c>
    </row>
    <row r="476" spans="1:3" x14ac:dyDescent="0.25">
      <c r="A476" s="85"/>
    </row>
    <row r="477" spans="1:3" x14ac:dyDescent="0.25">
      <c r="A477" s="85"/>
      <c r="C477" s="84" t="str">
        <f>CONCATENATE("    ",B470)</f>
        <v xml:space="preserve">    This variant is not associated with increased risk.</v>
      </c>
    </row>
    <row r="478" spans="1:3" x14ac:dyDescent="0.25">
      <c r="A478" s="86"/>
    </row>
    <row r="479" spans="1:3" x14ac:dyDescent="0.25">
      <c r="A479" s="86"/>
      <c r="C479" s="84" t="s">
        <v>681</v>
      </c>
    </row>
    <row r="480" spans="1:3" x14ac:dyDescent="0.25">
      <c r="A480" s="86"/>
    </row>
    <row r="481" spans="1:3" x14ac:dyDescent="0.25">
      <c r="A481" s="86"/>
      <c r="C481" s="84" t="str">
        <f>CONCATENATE( "    &lt;piechart percentage=",B471," /&gt;")</f>
        <v xml:space="preserve">    &lt;piechart percentage=37.2 /&gt;</v>
      </c>
    </row>
    <row r="482" spans="1:3" x14ac:dyDescent="0.25">
      <c r="A482" s="86"/>
      <c r="C482" s="84" t="str">
        <f>"  &lt;/Genotype&gt;"</f>
        <v xml:space="preserve">  &lt;/Genotype&gt;</v>
      </c>
    </row>
    <row r="483" spans="1:3" x14ac:dyDescent="0.25">
      <c r="A483" s="86"/>
      <c r="C483" s="84" t="str">
        <f>C71</f>
        <v>&lt;# T71365306C #&gt;</v>
      </c>
    </row>
    <row r="484" spans="1:3" x14ac:dyDescent="0.25">
      <c r="A484" s="86" t="s">
        <v>39</v>
      </c>
      <c r="B484" s="82" t="str">
        <f>Q11</f>
        <v>NC_000009.12:g.</v>
      </c>
      <c r="C484" s="84" t="str">
        <f>CONCATENATE("  &lt;Genotype hgvs=",CHAR(34),B484,B485,";",B486,CHAR(34)," name=",CHAR(34),B177,CHAR(34),"&gt; ")</f>
        <v xml:space="preserve">  &lt;Genotype hgvs="NC_000009.12:g.[71365306T&gt;C];[71365306=]" name=""&gt; </v>
      </c>
    </row>
    <row r="485" spans="1:3" x14ac:dyDescent="0.25">
      <c r="A485" s="86" t="s">
        <v>40</v>
      </c>
      <c r="B485" s="82" t="str">
        <f t="shared" ref="B485:B489" si="24">Q12</f>
        <v>[71365306T&gt;C]</v>
      </c>
    </row>
    <row r="486" spans="1:3" x14ac:dyDescent="0.25">
      <c r="A486" s="86" t="s">
        <v>31</v>
      </c>
      <c r="B486" s="82" t="str">
        <f t="shared" si="24"/>
        <v>[71365306=]</v>
      </c>
      <c r="C486" s="84" t="s">
        <v>679</v>
      </c>
    </row>
    <row r="487" spans="1:3" x14ac:dyDescent="0.25">
      <c r="A487" s="86" t="s">
        <v>45</v>
      </c>
      <c r="B487" s="82" t="str">
        <f t="shared" si="24"/>
        <v>People with this variant have one copy of the [T71365306C](https://www.ncbi.nlm.nih.gov/projects/SNP/snp_ref.cgi?rs=6560200)</v>
      </c>
      <c r="C487" s="84" t="s">
        <v>17</v>
      </c>
    </row>
    <row r="488" spans="1:3" x14ac:dyDescent="0.25">
      <c r="A488" s="85" t="s">
        <v>46</v>
      </c>
      <c r="B488" s="82" t="str">
        <f t="shared" si="24"/>
        <v>This variant is not associated with increased risk.</v>
      </c>
      <c r="C488" s="84" t="str">
        <f>CONCATENATE("    ",B487)</f>
        <v xml:space="preserve">    People with this variant have one copy of the [T71365306C](https://www.ncbi.nlm.nih.gov/projects/SNP/snp_ref.cgi?rs=6560200)</v>
      </c>
    </row>
    <row r="489" spans="1:3" x14ac:dyDescent="0.25">
      <c r="A489" s="85" t="s">
        <v>47</v>
      </c>
      <c r="B489" s="82">
        <f t="shared" si="24"/>
        <v>50</v>
      </c>
    </row>
    <row r="490" spans="1:3" x14ac:dyDescent="0.25">
      <c r="A490" s="86"/>
      <c r="C490" s="84" t="s">
        <v>680</v>
      </c>
    </row>
    <row r="491" spans="1:3" x14ac:dyDescent="0.25">
      <c r="A491" s="85"/>
    </row>
    <row r="492" spans="1:3" x14ac:dyDescent="0.25">
      <c r="A492" s="85"/>
      <c r="C492" s="84" t="str">
        <f>CONCATENATE("    ",B488)</f>
        <v xml:space="preserve">    This variant is not associated with increased risk.</v>
      </c>
    </row>
    <row r="493" spans="1:3" x14ac:dyDescent="0.25">
      <c r="A493" s="85"/>
    </row>
    <row r="494" spans="1:3" x14ac:dyDescent="0.25">
      <c r="A494" s="85"/>
      <c r="C494" s="84" t="s">
        <v>681</v>
      </c>
    </row>
    <row r="495" spans="1:3" x14ac:dyDescent="0.25">
      <c r="A495" s="86"/>
    </row>
    <row r="496" spans="1:3" x14ac:dyDescent="0.25">
      <c r="A496" s="86"/>
      <c r="C496" s="84" t="str">
        <f>CONCATENATE( "    &lt;piechart percentage=",B489," /&gt;")</f>
        <v xml:space="preserve">    &lt;piechart percentage=50 /&gt;</v>
      </c>
    </row>
    <row r="497" spans="1:3" x14ac:dyDescent="0.25">
      <c r="A497" s="86"/>
      <c r="C497" s="84" t="str">
        <f>"  &lt;/Genotype&gt;"</f>
        <v xml:space="preserve">  &lt;/Genotype&gt;</v>
      </c>
    </row>
    <row r="498" spans="1:3" x14ac:dyDescent="0.25">
      <c r="A498" s="86" t="s">
        <v>48</v>
      </c>
      <c r="B498" s="79" t="str">
        <f>Q17</f>
        <v>People with this variant have two copies of the [T71365306C](https://www.ncbi.nlm.nih.gov/projects/SNP/snp_ref.cgi?rs=6560200) variant. This substitution of a single nucleotide is known as a missense mutation.</v>
      </c>
      <c r="C498" s="84" t="str">
        <f>CONCATENATE("  &lt;Genotype hgvs=",CHAR(34),B484,B485,";",B485,CHAR(34)," name=",CHAR(34),B177,CHAR(34),"&gt; ")</f>
        <v xml:space="preserve">  &lt;Genotype hgvs="NC_000009.12:g.[71365306T&gt;C];[71365306T&gt;C]" name=""&gt; </v>
      </c>
    </row>
    <row r="499" spans="1:3" x14ac:dyDescent="0.25">
      <c r="A499" s="85" t="s">
        <v>49</v>
      </c>
      <c r="B499" s="79" t="str">
        <f t="shared" ref="B499:B500" si="25">Q18</f>
        <v>You are in the Moderate Loss of Function category. See below for more information.</v>
      </c>
      <c r="C499" s="84" t="s">
        <v>17</v>
      </c>
    </row>
    <row r="500" spans="1:3" x14ac:dyDescent="0.25">
      <c r="A500" s="85" t="s">
        <v>47</v>
      </c>
      <c r="B500" s="79">
        <f t="shared" si="25"/>
        <v>12.3</v>
      </c>
      <c r="C500" s="84" t="s">
        <v>679</v>
      </c>
    </row>
    <row r="501" spans="1:3" x14ac:dyDescent="0.25">
      <c r="A501" s="85"/>
    </row>
    <row r="502" spans="1:3" x14ac:dyDescent="0.25">
      <c r="A502" s="86"/>
      <c r="C502" s="84" t="str">
        <f>CONCATENATE("    ",B498)</f>
        <v xml:space="preserve">    People with this variant have two copies of the [T71365306C](https://www.ncbi.nlm.nih.gov/projects/SNP/snp_ref.cgi?rs=6560200) variant. This substitution of a single nucleotide is known as a missense mutation.</v>
      </c>
    </row>
    <row r="503" spans="1:3" x14ac:dyDescent="0.25">
      <c r="A503" s="85"/>
    </row>
    <row r="504" spans="1:3" x14ac:dyDescent="0.25">
      <c r="A504" s="85"/>
      <c r="C504" s="84" t="s">
        <v>680</v>
      </c>
    </row>
    <row r="505" spans="1:3" x14ac:dyDescent="0.25">
      <c r="A505" s="85"/>
    </row>
    <row r="506" spans="1:3" x14ac:dyDescent="0.25">
      <c r="A506" s="85"/>
      <c r="C506" s="84" t="str">
        <f>CONCATENATE("    ",B499)</f>
        <v xml:space="preserve">    You are in the Moderate Loss of Function category. See below for more information.</v>
      </c>
    </row>
    <row r="507" spans="1:3" x14ac:dyDescent="0.25">
      <c r="A507" s="85"/>
    </row>
    <row r="508" spans="1:3" x14ac:dyDescent="0.25">
      <c r="A508" s="86"/>
      <c r="C508" s="84" t="s">
        <v>681</v>
      </c>
    </row>
    <row r="509" spans="1:3" x14ac:dyDescent="0.25">
      <c r="A509" s="86"/>
    </row>
    <row r="510" spans="1:3" x14ac:dyDescent="0.25">
      <c r="A510" s="86"/>
      <c r="C510" s="84" t="str">
        <f>CONCATENATE( "    &lt;piechart percentage=",B500," /&gt;")</f>
        <v xml:space="preserve">    &lt;piechart percentage=12.3 /&gt;</v>
      </c>
    </row>
    <row r="511" spans="1:3" x14ac:dyDescent="0.25">
      <c r="A511" s="86"/>
      <c r="C511" s="84" t="str">
        <f>"  &lt;/Genotype&gt;"</f>
        <v xml:space="preserve">  &lt;/Genotype&gt;</v>
      </c>
    </row>
    <row r="512" spans="1:3" x14ac:dyDescent="0.25">
      <c r="A512" s="86" t="s">
        <v>50</v>
      </c>
      <c r="B512" s="79" t="str">
        <f>Q20</f>
        <v>Your TRPM3 gene has no variants. A normal gene is referred to as a "wild-type" gene.</v>
      </c>
      <c r="C512" s="84" t="str">
        <f>CONCATENATE("  &lt;Genotype hgvs=",CHAR(34),B484,B486,";",B486,CHAR(34)," name=",CHAR(34),B177,CHAR(34),"&gt; ")</f>
        <v xml:space="preserve">  &lt;Genotype hgvs="NC_000009.12:g.[71365306=];[71365306=]" name=""&gt; </v>
      </c>
    </row>
    <row r="513" spans="1:3" x14ac:dyDescent="0.25">
      <c r="A513" s="85" t="s">
        <v>51</v>
      </c>
      <c r="B513" s="79" t="str">
        <f t="shared" ref="B513:B514" si="26">Q21</f>
        <v>This variant is not associated with increased risk.</v>
      </c>
      <c r="C513" s="84" t="s">
        <v>17</v>
      </c>
    </row>
    <row r="514" spans="1:3" x14ac:dyDescent="0.25">
      <c r="A514" s="85" t="s">
        <v>47</v>
      </c>
      <c r="B514" s="79">
        <f t="shared" si="26"/>
        <v>37.1</v>
      </c>
      <c r="C514" s="84" t="s">
        <v>679</v>
      </c>
    </row>
    <row r="515" spans="1:3" x14ac:dyDescent="0.25">
      <c r="A515" s="86"/>
    </row>
    <row r="516" spans="1:3" x14ac:dyDescent="0.25">
      <c r="A516" s="85"/>
      <c r="C516" s="84" t="str">
        <f>CONCATENATE("    ",B512)</f>
        <v xml:space="preserve">    Your TRPM3 gene has no variants. A normal gene is referred to as a "wild-type" gene.</v>
      </c>
    </row>
    <row r="517" spans="1:3" x14ac:dyDescent="0.25">
      <c r="A517" s="85"/>
    </row>
    <row r="518" spans="1:3" x14ac:dyDescent="0.25">
      <c r="A518" s="85"/>
      <c r="C518" s="84" t="s">
        <v>680</v>
      </c>
    </row>
    <row r="519" spans="1:3" x14ac:dyDescent="0.25">
      <c r="A519" s="85"/>
    </row>
    <row r="520" spans="1:3" x14ac:dyDescent="0.25">
      <c r="A520" s="85"/>
      <c r="C520" s="84" t="str">
        <f>CONCATENATE("    ",B513)</f>
        <v xml:space="preserve">    This variant is not associated with increased risk.</v>
      </c>
    </row>
    <row r="521" spans="1:3" x14ac:dyDescent="0.25">
      <c r="A521" s="86"/>
    </row>
    <row r="522" spans="1:3" x14ac:dyDescent="0.25">
      <c r="A522" s="86"/>
      <c r="C522" s="84" t="s">
        <v>681</v>
      </c>
    </row>
    <row r="523" spans="1:3" x14ac:dyDescent="0.25">
      <c r="A523" s="86"/>
    </row>
    <row r="524" spans="1:3" x14ac:dyDescent="0.25">
      <c r="A524" s="86"/>
      <c r="C524" s="84" t="str">
        <f>CONCATENATE( "    &lt;piechart percentage=",B514," /&gt;")</f>
        <v xml:space="preserve">    &lt;piechart percentage=37.1 /&gt;</v>
      </c>
    </row>
    <row r="525" spans="1:3" x14ac:dyDescent="0.25">
      <c r="A525" s="86"/>
      <c r="C525" s="84" t="str">
        <f>"  &lt;/Genotype&gt;"</f>
        <v xml:space="preserve">  &lt;/Genotype&gt;</v>
      </c>
    </row>
    <row r="526" spans="1:3" x14ac:dyDescent="0.25">
      <c r="A526" s="86"/>
      <c r="C526" s="84" t="str">
        <f>C77</f>
        <v>&lt;# G70820112A #&gt;</v>
      </c>
    </row>
    <row r="527" spans="1:3" x14ac:dyDescent="0.25">
      <c r="A527" s="86" t="s">
        <v>39</v>
      </c>
      <c r="B527" s="82" t="str">
        <f>R11</f>
        <v>NC_000009.12:g.</v>
      </c>
      <c r="C527" s="84" t="str">
        <f>CONCATENATE("  &lt;Genotype hgvs=",CHAR(34),B527,B528,";",B529,CHAR(34)," name=",CHAR(34),B177,CHAR(34),"&gt; ")</f>
        <v xml:space="preserve">  &lt;Genotype hgvs="NC_000009.12:g.[70820112G&gt;A];[70820112=]" name=""&gt; </v>
      </c>
    </row>
    <row r="528" spans="1:3" x14ac:dyDescent="0.25">
      <c r="A528" s="86" t="s">
        <v>40</v>
      </c>
      <c r="B528" s="82" t="str">
        <f t="shared" ref="B528:B532" si="27">R12</f>
        <v>[70820112G&gt;A]</v>
      </c>
    </row>
    <row r="529" spans="1:3" x14ac:dyDescent="0.25">
      <c r="A529" s="86" t="s">
        <v>31</v>
      </c>
      <c r="B529" s="82" t="str">
        <f t="shared" si="27"/>
        <v>[70820112=]</v>
      </c>
      <c r="C529" s="84" t="s">
        <v>679</v>
      </c>
    </row>
    <row r="530" spans="1:3" x14ac:dyDescent="0.25">
      <c r="A530" s="86" t="s">
        <v>45</v>
      </c>
      <c r="B530" s="82" t="str">
        <f t="shared" si="27"/>
        <v>People with this variant have one copy of the [G70820112A](https://www.ncbi.nlm.nih.gov/projects/SNP/snp_ref.cgi?rs=7022747)</v>
      </c>
      <c r="C530" s="84" t="s">
        <v>17</v>
      </c>
    </row>
    <row r="531" spans="1:3" x14ac:dyDescent="0.25">
      <c r="A531" s="85" t="s">
        <v>46</v>
      </c>
      <c r="B531" s="82" t="str">
        <f t="shared" si="27"/>
        <v>This variant is not associated with increased risk.</v>
      </c>
      <c r="C531" s="84" t="str">
        <f>CONCATENATE("    ",B530)</f>
        <v xml:space="preserve">    People with this variant have one copy of the [G70820112A](https://www.ncbi.nlm.nih.gov/projects/SNP/snp_ref.cgi?rs=7022747)</v>
      </c>
    </row>
    <row r="532" spans="1:3" x14ac:dyDescent="0.25">
      <c r="A532" s="85" t="s">
        <v>47</v>
      </c>
      <c r="B532" s="82">
        <f t="shared" si="27"/>
        <v>18.100000000000001</v>
      </c>
    </row>
    <row r="533" spans="1:3" x14ac:dyDescent="0.25">
      <c r="A533" s="86"/>
      <c r="C533" s="84" t="s">
        <v>680</v>
      </c>
    </row>
    <row r="534" spans="1:3" x14ac:dyDescent="0.25">
      <c r="A534" s="85"/>
    </row>
    <row r="535" spans="1:3" x14ac:dyDescent="0.25">
      <c r="A535" s="85"/>
      <c r="C535" s="84" t="str">
        <f>CONCATENATE("    ",B531)</f>
        <v xml:space="preserve">    This variant is not associated with increased risk.</v>
      </c>
    </row>
    <row r="536" spans="1:3" x14ac:dyDescent="0.25">
      <c r="A536" s="85"/>
    </row>
    <row r="537" spans="1:3" x14ac:dyDescent="0.25">
      <c r="A537" s="85"/>
      <c r="C537" s="84" t="s">
        <v>681</v>
      </c>
    </row>
    <row r="538" spans="1:3" x14ac:dyDescent="0.25">
      <c r="A538" s="86"/>
    </row>
    <row r="539" spans="1:3" x14ac:dyDescent="0.25">
      <c r="A539" s="86"/>
      <c r="C539" s="84" t="str">
        <f>CONCATENATE( "    &lt;piechart percentage=",B532," /&gt;")</f>
        <v xml:space="preserve">    &lt;piechart percentage=18.1 /&gt;</v>
      </c>
    </row>
    <row r="540" spans="1:3" x14ac:dyDescent="0.25">
      <c r="A540" s="86"/>
      <c r="C540" s="84" t="str">
        <f>"  &lt;/Genotype&gt;"</f>
        <v xml:space="preserve">  &lt;/Genotype&gt;</v>
      </c>
    </row>
    <row r="541" spans="1:3" x14ac:dyDescent="0.25">
      <c r="A541" s="86" t="s">
        <v>48</v>
      </c>
      <c r="B541" s="79" t="str">
        <f>R17</f>
        <v>People with this variant have two copies of the [G70820112A](https://www.ncbi.nlm.nih.gov/projects/SNP/snp_ref.cgi?rs=7022747) variant. This substitution of a single nucleotide is known as a missense mutation.</v>
      </c>
      <c r="C541" s="84" t="str">
        <f>CONCATENATE("  &lt;Genotype hgvs=",CHAR(34),B527,B528,";",B528,CHAR(34)," name=",CHAR(34),B177,CHAR(34),"&gt; ")</f>
        <v xml:space="preserve">  &lt;Genotype hgvs="NC_000009.12:g.[70820112G&gt;A];[70820112G&gt;A]" name=""&gt; </v>
      </c>
    </row>
    <row r="542" spans="1:3" x14ac:dyDescent="0.25">
      <c r="A542" s="85" t="s">
        <v>49</v>
      </c>
      <c r="B542" s="79" t="str">
        <f t="shared" ref="B542:B543" si="28">R18</f>
        <v>This variant is not associated with increased risk.</v>
      </c>
      <c r="C542" s="84" t="s">
        <v>17</v>
      </c>
    </row>
    <row r="543" spans="1:3" x14ac:dyDescent="0.25">
      <c r="A543" s="85" t="s">
        <v>47</v>
      </c>
      <c r="B543" s="79">
        <f t="shared" si="28"/>
        <v>5.5</v>
      </c>
      <c r="C543" s="84" t="s">
        <v>679</v>
      </c>
    </row>
    <row r="544" spans="1:3" x14ac:dyDescent="0.25">
      <c r="A544" s="85"/>
    </row>
    <row r="545" spans="1:3" x14ac:dyDescent="0.25">
      <c r="A545" s="86"/>
      <c r="C545" s="84" t="str">
        <f>CONCATENATE("    ",B541)</f>
        <v xml:space="preserve">    People with this variant have two copies of the [G70820112A](https://www.ncbi.nlm.nih.gov/projects/SNP/snp_ref.cgi?rs=7022747) variant. This substitution of a single nucleotide is known as a missense mutation.</v>
      </c>
    </row>
    <row r="546" spans="1:3" x14ac:dyDescent="0.25">
      <c r="A546" s="85"/>
    </row>
    <row r="547" spans="1:3" x14ac:dyDescent="0.25">
      <c r="A547" s="85"/>
      <c r="C547" s="84" t="s">
        <v>680</v>
      </c>
    </row>
    <row r="548" spans="1:3" x14ac:dyDescent="0.25">
      <c r="A548" s="85"/>
    </row>
    <row r="549" spans="1:3" x14ac:dyDescent="0.25">
      <c r="A549" s="85"/>
      <c r="C549" s="84" t="str">
        <f>CONCATENATE("    ",B542)</f>
        <v xml:space="preserve">    This variant is not associated with increased risk.</v>
      </c>
    </row>
    <row r="550" spans="1:3" x14ac:dyDescent="0.25">
      <c r="A550" s="85"/>
    </row>
    <row r="551" spans="1:3" x14ac:dyDescent="0.25">
      <c r="A551" s="86"/>
      <c r="C551" s="84" t="s">
        <v>681</v>
      </c>
    </row>
    <row r="552" spans="1:3" x14ac:dyDescent="0.25">
      <c r="A552" s="86"/>
    </row>
    <row r="553" spans="1:3" x14ac:dyDescent="0.25">
      <c r="A553" s="86"/>
      <c r="C553" s="84" t="str">
        <f>CONCATENATE( "    &lt;piechart percentage=",B543," /&gt;")</f>
        <v xml:space="preserve">    &lt;piechart percentage=5.5 /&gt;</v>
      </c>
    </row>
    <row r="554" spans="1:3" x14ac:dyDescent="0.25">
      <c r="A554" s="86"/>
      <c r="C554" s="84" t="str">
        <f>"  &lt;/Genotype&gt;"</f>
        <v xml:space="preserve">  &lt;/Genotype&gt;</v>
      </c>
    </row>
    <row r="555" spans="1:3" x14ac:dyDescent="0.25">
      <c r="A555" s="86" t="s">
        <v>50</v>
      </c>
      <c r="B555" s="79" t="str">
        <f>R20</f>
        <v>Your TRPM3 gene has no variants. A normal gene is referred to as a "wild-type" gene.</v>
      </c>
      <c r="C555" s="84" t="str">
        <f>CONCATENATE("  &lt;Genotype hgvs=",CHAR(34),B527,B529,";",B529,CHAR(34)," name=",CHAR(34),B177,CHAR(34),"&gt; ")</f>
        <v xml:space="preserve">  &lt;Genotype hgvs="NC_000009.12:g.[70820112=];[70820112=]" name=""&gt; </v>
      </c>
    </row>
    <row r="556" spans="1:3" x14ac:dyDescent="0.25">
      <c r="A556" s="85" t="s">
        <v>51</v>
      </c>
      <c r="B556" s="79" t="str">
        <f t="shared" ref="B556:B557" si="29">R21</f>
        <v>You are in the Moderate Loss of Function category. See below for more information.</v>
      </c>
      <c r="C556" s="84" t="s">
        <v>17</v>
      </c>
    </row>
    <row r="557" spans="1:3" x14ac:dyDescent="0.25">
      <c r="A557" s="85" t="s">
        <v>47</v>
      </c>
      <c r="B557" s="79">
        <f t="shared" si="29"/>
        <v>76.400000000000006</v>
      </c>
      <c r="C557" s="84" t="s">
        <v>679</v>
      </c>
    </row>
    <row r="558" spans="1:3" x14ac:dyDescent="0.25">
      <c r="A558" s="86"/>
    </row>
    <row r="559" spans="1:3" x14ac:dyDescent="0.25">
      <c r="A559" s="85"/>
      <c r="C559" s="84" t="str">
        <f>CONCATENATE("    ",B555)</f>
        <v xml:space="preserve">    Your TRPM3 gene has no variants. A normal gene is referred to as a "wild-type" gene.</v>
      </c>
    </row>
    <row r="560" spans="1:3" x14ac:dyDescent="0.25">
      <c r="A560" s="85"/>
    </row>
    <row r="561" spans="1:3" x14ac:dyDescent="0.25">
      <c r="A561" s="85"/>
      <c r="C561" s="84" t="s">
        <v>680</v>
      </c>
    </row>
    <row r="562" spans="1:3" x14ac:dyDescent="0.25">
      <c r="A562" s="85"/>
    </row>
    <row r="563" spans="1:3" x14ac:dyDescent="0.25">
      <c r="A563" s="85"/>
      <c r="C563" s="84" t="str">
        <f>CONCATENATE("    ",B556)</f>
        <v xml:space="preserve">    You are in the Moderate Loss of Function category. See below for more information.</v>
      </c>
    </row>
    <row r="564" spans="1:3" x14ac:dyDescent="0.25">
      <c r="A564" s="86"/>
    </row>
    <row r="565" spans="1:3" x14ac:dyDescent="0.25">
      <c r="A565" s="86"/>
      <c r="C565" s="84" t="s">
        <v>681</v>
      </c>
    </row>
    <row r="566" spans="1:3" x14ac:dyDescent="0.25">
      <c r="A566" s="86"/>
    </row>
    <row r="567" spans="1:3" x14ac:dyDescent="0.25">
      <c r="A567" s="86"/>
      <c r="C567" s="84" t="str">
        <f>CONCATENATE( "    &lt;piechart percentage=",B557," /&gt;")</f>
        <v xml:space="preserve">    &lt;piechart percentage=76.4 /&gt;</v>
      </c>
    </row>
    <row r="568" spans="1:3" x14ac:dyDescent="0.25">
      <c r="A568" s="86"/>
      <c r="C568" s="84" t="str">
        <f>"  &lt;/Genotype&gt;"</f>
        <v xml:space="preserve">  &lt;/Genotype&gt;</v>
      </c>
    </row>
    <row r="569" spans="1:3" x14ac:dyDescent="0.25">
      <c r="A569" s="86"/>
      <c r="C569" s="84" t="str">
        <f>C83</f>
        <v>&lt;# A70822908G #&gt;</v>
      </c>
    </row>
    <row r="570" spans="1:3" x14ac:dyDescent="0.25">
      <c r="A570" s="86" t="s">
        <v>39</v>
      </c>
      <c r="B570" s="82" t="str">
        <f>S11</f>
        <v>NC_000009.12:g.</v>
      </c>
      <c r="C570" s="84" t="str">
        <f>CONCATENATE("  &lt;Genotype hgvs=",CHAR(34),B570,B571,";",B572,CHAR(34)," name=",CHAR(34),B264,CHAR(34),"&gt; ")</f>
        <v xml:space="preserve">  &lt;Genotype hgvs="NC_000009.12:g.[70822908A&gt;G];[70822908=]" name=""&gt; </v>
      </c>
    </row>
    <row r="571" spans="1:3" x14ac:dyDescent="0.25">
      <c r="A571" s="86" t="s">
        <v>40</v>
      </c>
      <c r="B571" s="82" t="str">
        <f t="shared" ref="B571:B575" si="30">S12</f>
        <v>[70822908A&gt;G]</v>
      </c>
    </row>
    <row r="572" spans="1:3" x14ac:dyDescent="0.25">
      <c r="A572" s="86" t="s">
        <v>31</v>
      </c>
      <c r="B572" s="82" t="str">
        <f t="shared" si="30"/>
        <v>[70822908=]</v>
      </c>
      <c r="C572" s="84" t="s">
        <v>679</v>
      </c>
    </row>
    <row r="573" spans="1:3" x14ac:dyDescent="0.25">
      <c r="A573" s="86" t="s">
        <v>45</v>
      </c>
      <c r="B573" s="82" t="str">
        <f t="shared" si="30"/>
        <v>People with this variant have one copy of the [A70822908G](https://www.ncbi.nlm.nih.gov/projects/SNP/snp_ref.cgi?rs=7038646)</v>
      </c>
      <c r="C573" s="84" t="s">
        <v>17</v>
      </c>
    </row>
    <row r="574" spans="1:3" x14ac:dyDescent="0.25">
      <c r="A574" s="85" t="s">
        <v>46</v>
      </c>
      <c r="B574" s="82" t="str">
        <f t="shared" si="30"/>
        <v>You are in the Moderate Loss of Function category. See below for more information.</v>
      </c>
      <c r="C574" s="84" t="str">
        <f>CONCATENATE("    ",B573)</f>
        <v xml:space="preserve">    People with this variant have one copy of the [A70822908G](https://www.ncbi.nlm.nih.gov/projects/SNP/snp_ref.cgi?rs=7038646)</v>
      </c>
    </row>
    <row r="575" spans="1:3" x14ac:dyDescent="0.25">
      <c r="A575" s="85" t="s">
        <v>47</v>
      </c>
      <c r="B575" s="82">
        <f t="shared" si="30"/>
        <v>44.8</v>
      </c>
    </row>
    <row r="576" spans="1:3" x14ac:dyDescent="0.25">
      <c r="A576" s="86"/>
      <c r="C576" s="84" t="s">
        <v>680</v>
      </c>
    </row>
    <row r="577" spans="1:3" x14ac:dyDescent="0.25">
      <c r="A577" s="85"/>
    </row>
    <row r="578" spans="1:3" x14ac:dyDescent="0.25">
      <c r="A578" s="85"/>
      <c r="C578" s="84" t="str">
        <f>CONCATENATE("    ",B574)</f>
        <v xml:space="preserve">    You are in the Moderate Loss of Function category. See below for more information.</v>
      </c>
    </row>
    <row r="579" spans="1:3" x14ac:dyDescent="0.25">
      <c r="A579" s="85"/>
    </row>
    <row r="580" spans="1:3" x14ac:dyDescent="0.25">
      <c r="A580" s="85"/>
      <c r="C580" s="84" t="s">
        <v>681</v>
      </c>
    </row>
    <row r="581" spans="1:3" x14ac:dyDescent="0.25">
      <c r="A581" s="86"/>
    </row>
    <row r="582" spans="1:3" x14ac:dyDescent="0.25">
      <c r="A582" s="86"/>
      <c r="C582" s="84" t="str">
        <f>CONCATENATE( "    &lt;piechart percentage=",B575," /&gt;")</f>
        <v xml:space="preserve">    &lt;piechart percentage=44.8 /&gt;</v>
      </c>
    </row>
    <row r="583" spans="1:3" x14ac:dyDescent="0.25">
      <c r="A583" s="86"/>
      <c r="C583" s="84" t="str">
        <f>"  &lt;/Genotype&gt;"</f>
        <v xml:space="preserve">  &lt;/Genotype&gt;</v>
      </c>
    </row>
    <row r="584" spans="1:3" x14ac:dyDescent="0.25">
      <c r="A584" s="86" t="s">
        <v>48</v>
      </c>
      <c r="B584" s="79" t="str">
        <f>S17</f>
        <v>People with this variant have two copies of the [A70822908G](https://www.ncbi.nlm.nih.gov/projects/SNP/snp_ref.cgi?rs=7038646) variant. This substitution of a single nucleotide is known as a missense mutation.</v>
      </c>
      <c r="C584" s="84" t="str">
        <f>CONCATENATE("  &lt;Genotype hgvs=",CHAR(34),B570,B571,";",B571,CHAR(34)," name=",CHAR(34),B264,CHAR(34),"&gt; ")</f>
        <v xml:space="preserve">  &lt;Genotype hgvs="NC_000009.12:g.[70822908A&gt;G];[70822908A&gt;G]" name=""&gt; </v>
      </c>
    </row>
    <row r="585" spans="1:3" x14ac:dyDescent="0.25">
      <c r="A585" s="85" t="s">
        <v>49</v>
      </c>
      <c r="B585" s="79" t="str">
        <f t="shared" ref="B585:B586" si="31">S18</f>
        <v>This variant is not associated with increased risk.</v>
      </c>
      <c r="C585" s="84" t="s">
        <v>17</v>
      </c>
    </row>
    <row r="586" spans="1:3" x14ac:dyDescent="0.25">
      <c r="A586" s="85" t="s">
        <v>47</v>
      </c>
      <c r="B586" s="79">
        <f t="shared" si="31"/>
        <v>32.5</v>
      </c>
      <c r="C586" s="84" t="s">
        <v>679</v>
      </c>
    </row>
    <row r="587" spans="1:3" x14ac:dyDescent="0.25">
      <c r="A587" s="85"/>
    </row>
    <row r="588" spans="1:3" x14ac:dyDescent="0.25">
      <c r="A588" s="86"/>
      <c r="C588" s="84" t="str">
        <f>CONCATENATE("    ",B584)</f>
        <v xml:space="preserve">    People with this variant have two copies of the [A70822908G](https://www.ncbi.nlm.nih.gov/projects/SNP/snp_ref.cgi?rs=7038646) variant. This substitution of a single nucleotide is known as a missense mutation.</v>
      </c>
    </row>
    <row r="589" spans="1:3" x14ac:dyDescent="0.25">
      <c r="A589" s="85"/>
    </row>
    <row r="590" spans="1:3" x14ac:dyDescent="0.25">
      <c r="A590" s="85"/>
      <c r="C590" s="84" t="s">
        <v>680</v>
      </c>
    </row>
    <row r="591" spans="1:3" x14ac:dyDescent="0.25">
      <c r="A591" s="85"/>
    </row>
    <row r="592" spans="1:3" x14ac:dyDescent="0.25">
      <c r="A592" s="85"/>
      <c r="C592" s="84" t="str">
        <f>CONCATENATE("    ",B585)</f>
        <v xml:space="preserve">    This variant is not associated with increased risk.</v>
      </c>
    </row>
    <row r="593" spans="1:3" x14ac:dyDescent="0.25">
      <c r="A593" s="85"/>
    </row>
    <row r="594" spans="1:3" x14ac:dyDescent="0.25">
      <c r="A594" s="86"/>
      <c r="C594" s="84" t="s">
        <v>681</v>
      </c>
    </row>
    <row r="595" spans="1:3" x14ac:dyDescent="0.25">
      <c r="A595" s="86"/>
    </row>
    <row r="596" spans="1:3" x14ac:dyDescent="0.25">
      <c r="A596" s="86"/>
      <c r="C596" s="84" t="str">
        <f>CONCATENATE( "    &lt;piechart percentage=",B586," /&gt;")</f>
        <v xml:space="preserve">    &lt;piechart percentage=32.5 /&gt;</v>
      </c>
    </row>
    <row r="597" spans="1:3" x14ac:dyDescent="0.25">
      <c r="A597" s="86"/>
      <c r="C597" s="84" t="str">
        <f>"  &lt;/Genotype&gt;"</f>
        <v xml:space="preserve">  &lt;/Genotype&gt;</v>
      </c>
    </row>
    <row r="598" spans="1:3" x14ac:dyDescent="0.25">
      <c r="A598" s="86" t="s">
        <v>50</v>
      </c>
      <c r="B598" s="79" t="str">
        <f>S20</f>
        <v>Your TRPM3 gene has no variants. A normal gene is referred to as a "wild-type" gene.</v>
      </c>
      <c r="C598" s="84" t="str">
        <f>CONCATENATE("  &lt;Genotype hgvs=",CHAR(34),B570,B572,";",B572,CHAR(34)," name=",CHAR(34),B264,CHAR(34),"&gt; ")</f>
        <v xml:space="preserve">  &lt;Genotype hgvs="NC_000009.12:g.[70822908=];[70822908=]" name=""&gt; </v>
      </c>
    </row>
    <row r="599" spans="1:3" x14ac:dyDescent="0.25">
      <c r="A599" s="85" t="s">
        <v>51</v>
      </c>
      <c r="B599" s="79" t="str">
        <f t="shared" ref="B599:B600" si="32">S21</f>
        <v>This variant is not associated with increased risk.</v>
      </c>
      <c r="C599" s="84" t="s">
        <v>17</v>
      </c>
    </row>
    <row r="600" spans="1:3" x14ac:dyDescent="0.25">
      <c r="A600" s="85" t="s">
        <v>47</v>
      </c>
      <c r="B600" s="79">
        <f t="shared" si="32"/>
        <v>22.7</v>
      </c>
      <c r="C600" s="84" t="s">
        <v>679</v>
      </c>
    </row>
    <row r="601" spans="1:3" x14ac:dyDescent="0.25">
      <c r="A601" s="86"/>
    </row>
    <row r="602" spans="1:3" x14ac:dyDescent="0.25">
      <c r="A602" s="85"/>
      <c r="C602" s="84" t="str">
        <f>CONCATENATE("    ",B598)</f>
        <v xml:space="preserve">    Your TRPM3 gene has no variants. A normal gene is referred to as a "wild-type" gene.</v>
      </c>
    </row>
    <row r="603" spans="1:3" x14ac:dyDescent="0.25">
      <c r="A603" s="85"/>
    </row>
    <row r="604" spans="1:3" x14ac:dyDescent="0.25">
      <c r="A604" s="85"/>
      <c r="C604" s="84" t="s">
        <v>680</v>
      </c>
    </row>
    <row r="605" spans="1:3" x14ac:dyDescent="0.25">
      <c r="A605" s="85"/>
    </row>
    <row r="606" spans="1:3" x14ac:dyDescent="0.25">
      <c r="A606" s="85"/>
      <c r="C606" s="84" t="str">
        <f>CONCATENATE("    ",B599)</f>
        <v xml:space="preserve">    This variant is not associated with increased risk.</v>
      </c>
    </row>
    <row r="607" spans="1:3" x14ac:dyDescent="0.25">
      <c r="A607" s="86"/>
    </row>
    <row r="608" spans="1:3" x14ac:dyDescent="0.25">
      <c r="A608" s="86"/>
      <c r="C608" s="84" t="s">
        <v>681</v>
      </c>
    </row>
    <row r="609" spans="1:3" x14ac:dyDescent="0.25">
      <c r="A609" s="86"/>
    </row>
    <row r="610" spans="1:3" x14ac:dyDescent="0.25">
      <c r="A610" s="86"/>
      <c r="C610" s="84" t="str">
        <f>CONCATENATE( "    &lt;piechart percentage=",B600," /&gt;")</f>
        <v xml:space="preserve">    &lt;piechart percentage=22.7 /&gt;</v>
      </c>
    </row>
    <row r="611" spans="1:3" x14ac:dyDescent="0.25">
      <c r="A611" s="86"/>
      <c r="C611" s="84" t="str">
        <f>"  &lt;/Genotype&gt;"</f>
        <v xml:space="preserve">  &lt;/Genotype&gt;</v>
      </c>
    </row>
    <row r="612" spans="1:3" x14ac:dyDescent="0.25">
      <c r="A612" s="86"/>
      <c r="C612" s="84" t="str">
        <f>C89</f>
        <v>&lt;# C37T #&gt;</v>
      </c>
    </row>
    <row r="613" spans="1:3" x14ac:dyDescent="0.25">
      <c r="A613" s="86" t="s">
        <v>39</v>
      </c>
      <c r="B613" s="82" t="str">
        <f>T11</f>
        <v>NC_000009.12:g.</v>
      </c>
      <c r="C613" s="84" t="str">
        <f>CONCATENATE("  &lt;Genotype hgvs=",CHAR(34),B613,B614,";",B615,CHAR(34)," name=",CHAR(34),B264,CHAR(34),"&gt; ")</f>
        <v xml:space="preserve">  &lt;Genotype hgvs="NC_000009.12:g.[70810048G&gt;A];[70810048=]" name=""&gt; </v>
      </c>
    </row>
    <row r="614" spans="1:3" x14ac:dyDescent="0.25">
      <c r="A614" s="86" t="s">
        <v>40</v>
      </c>
      <c r="B614" s="82" t="str">
        <f t="shared" ref="B614:B618" si="33">T12</f>
        <v>[70810048G&gt;A]</v>
      </c>
    </row>
    <row r="615" spans="1:3" x14ac:dyDescent="0.25">
      <c r="A615" s="86" t="s">
        <v>31</v>
      </c>
      <c r="B615" s="82" t="str">
        <f t="shared" si="33"/>
        <v>[70810048=]</v>
      </c>
      <c r="C615" s="84" t="s">
        <v>679</v>
      </c>
    </row>
    <row r="616" spans="1:3" x14ac:dyDescent="0.25">
      <c r="A616" s="86" t="s">
        <v>45</v>
      </c>
      <c r="B616" s="82" t="str">
        <f t="shared" si="33"/>
        <v>People with this variant have one copy of the [C37T](https://www.ncbi.nlm.nih.gov/clinvar/variation/218881/)</v>
      </c>
      <c r="C616" s="84" t="s">
        <v>17</v>
      </c>
    </row>
    <row r="617" spans="1:3" x14ac:dyDescent="0.25">
      <c r="A617" s="85" t="s">
        <v>46</v>
      </c>
      <c r="B617" s="82" t="str">
        <f t="shared" si="33"/>
        <v>This variant has unknown risk.</v>
      </c>
      <c r="C617" s="84" t="str">
        <f>CONCATENATE("    ",B616)</f>
        <v xml:space="preserve">    People with this variant have one copy of the [C37T](https://www.ncbi.nlm.nih.gov/clinvar/variation/218881/)</v>
      </c>
    </row>
    <row r="618" spans="1:3" x14ac:dyDescent="0.25">
      <c r="A618" s="85" t="s">
        <v>47</v>
      </c>
      <c r="B618" s="82">
        <f t="shared" si="33"/>
        <v>0</v>
      </c>
    </row>
    <row r="619" spans="1:3" x14ac:dyDescent="0.25">
      <c r="A619" s="86"/>
      <c r="C619" s="84" t="s">
        <v>680</v>
      </c>
    </row>
    <row r="620" spans="1:3" x14ac:dyDescent="0.25">
      <c r="A620" s="85"/>
    </row>
    <row r="621" spans="1:3" x14ac:dyDescent="0.25">
      <c r="A621" s="85"/>
      <c r="C621" s="84" t="str">
        <f>CONCATENATE("    ",B617)</f>
        <v xml:space="preserve">    This variant has unknown risk.</v>
      </c>
    </row>
    <row r="622" spans="1:3" x14ac:dyDescent="0.25">
      <c r="A622" s="85"/>
    </row>
    <row r="623" spans="1:3" x14ac:dyDescent="0.25">
      <c r="A623" s="85"/>
      <c r="C623" s="84" t="s">
        <v>681</v>
      </c>
    </row>
    <row r="624" spans="1:3" x14ac:dyDescent="0.25">
      <c r="A624" s="86"/>
    </row>
    <row r="625" spans="1:3" x14ac:dyDescent="0.25">
      <c r="A625" s="86"/>
      <c r="C625" s="84" t="str">
        <f>CONCATENATE( "    &lt;piechart percentage=",B618," /&gt;")</f>
        <v xml:space="preserve">    &lt;piechart percentage=0 /&gt;</v>
      </c>
    </row>
    <row r="626" spans="1:3" x14ac:dyDescent="0.25">
      <c r="A626" s="86"/>
      <c r="C626" s="84" t="str">
        <f>"  &lt;/Genotype&gt;"</f>
        <v xml:space="preserve">  &lt;/Genotype&gt;</v>
      </c>
    </row>
    <row r="627" spans="1:3" x14ac:dyDescent="0.25">
      <c r="A627" s="86" t="s">
        <v>48</v>
      </c>
      <c r="B627" s="79" t="str">
        <f>T17</f>
        <v>People with this variant have two copies of the [C37T](https://www.ncbi.nlm.nih.gov/clinvar/variation/218881/) variant. This substitution of a single nucleotide is known as a missense mutation.</v>
      </c>
      <c r="C627" s="84" t="str">
        <f>CONCATENATE("  &lt;Genotype hgvs=",CHAR(34),B613,B614,";",B614,CHAR(34)," name=",CHAR(34),B264,CHAR(34),"&gt; ")</f>
        <v xml:space="preserve">  &lt;Genotype hgvs="NC_000009.12:g.[70810048G&gt;A];[70810048G&gt;A]" name=""&gt; </v>
      </c>
    </row>
    <row r="628" spans="1:3" x14ac:dyDescent="0.25">
      <c r="A628" s="85" t="s">
        <v>49</v>
      </c>
      <c r="B628" s="79" t="str">
        <f t="shared" ref="B628:B629" si="34">T18</f>
        <v>This variant has unknown risk.</v>
      </c>
      <c r="C628" s="84" t="s">
        <v>17</v>
      </c>
    </row>
    <row r="629" spans="1:3" x14ac:dyDescent="0.25">
      <c r="A629" s="85" t="s">
        <v>47</v>
      </c>
      <c r="B629" s="79">
        <f t="shared" si="34"/>
        <v>0</v>
      </c>
      <c r="C629" s="84" t="s">
        <v>679</v>
      </c>
    </row>
    <row r="630" spans="1:3" x14ac:dyDescent="0.25">
      <c r="A630" s="85"/>
    </row>
    <row r="631" spans="1:3" x14ac:dyDescent="0.25">
      <c r="A631" s="86"/>
      <c r="C631" s="84" t="str">
        <f>CONCATENATE("    ",B627)</f>
        <v xml:space="preserve">    People with this variant have two copies of the [C37T](https://www.ncbi.nlm.nih.gov/clinvar/variation/218881/) variant. This substitution of a single nucleotide is known as a missense mutation.</v>
      </c>
    </row>
    <row r="632" spans="1:3" x14ac:dyDescent="0.25">
      <c r="A632" s="85"/>
    </row>
    <row r="633" spans="1:3" x14ac:dyDescent="0.25">
      <c r="A633" s="85"/>
      <c r="C633" s="84" t="s">
        <v>680</v>
      </c>
    </row>
    <row r="634" spans="1:3" x14ac:dyDescent="0.25">
      <c r="A634" s="85"/>
    </row>
    <row r="635" spans="1:3" x14ac:dyDescent="0.25">
      <c r="A635" s="85"/>
      <c r="C635" s="84" t="str">
        <f>CONCATENATE("    ",B628)</f>
        <v xml:space="preserve">    This variant has unknown risk.</v>
      </c>
    </row>
    <row r="636" spans="1:3" x14ac:dyDescent="0.25">
      <c r="A636" s="85"/>
    </row>
    <row r="637" spans="1:3" x14ac:dyDescent="0.25">
      <c r="A637" s="86"/>
      <c r="C637" s="84" t="s">
        <v>681</v>
      </c>
    </row>
    <row r="638" spans="1:3" x14ac:dyDescent="0.25">
      <c r="A638" s="86"/>
    </row>
    <row r="639" spans="1:3" x14ac:dyDescent="0.25">
      <c r="A639" s="86"/>
      <c r="C639" s="84" t="str">
        <f>CONCATENATE( "    &lt;piechart percentage=",B629," /&gt;")</f>
        <v xml:space="preserve">    &lt;piechart percentage=0 /&gt;</v>
      </c>
    </row>
    <row r="640" spans="1:3" x14ac:dyDescent="0.25">
      <c r="A640" s="86"/>
      <c r="C640" s="84" t="str">
        <f>"  &lt;/Genotype&gt;"</f>
        <v xml:space="preserve">  &lt;/Genotype&gt;</v>
      </c>
    </row>
    <row r="641" spans="1:3" x14ac:dyDescent="0.25">
      <c r="A641" s="86" t="s">
        <v>50</v>
      </c>
      <c r="B641" s="79" t="str">
        <f>T20</f>
        <v>Your TRPM3 gene has no variants. A normal gene is referred to as a "wild-type" gene.</v>
      </c>
      <c r="C641" s="84" t="str">
        <f>CONCATENATE("  &lt;Genotype hgvs=",CHAR(34),B613,B615,";",B615,CHAR(34)," name=",CHAR(34),B264,CHAR(34),"&gt; ")</f>
        <v xml:space="preserve">  &lt;Genotype hgvs="NC_000009.12:g.[70810048=];[70810048=]" name=""&gt; </v>
      </c>
    </row>
    <row r="642" spans="1:3" x14ac:dyDescent="0.25">
      <c r="A642" s="85" t="s">
        <v>51</v>
      </c>
      <c r="B642" s="79" t="str">
        <f t="shared" ref="B642:B643" si="35">T21</f>
        <v>This variant is not associated with increased risk.</v>
      </c>
      <c r="C642" s="84" t="s">
        <v>17</v>
      </c>
    </row>
    <row r="643" spans="1:3" x14ac:dyDescent="0.25">
      <c r="A643" s="85" t="s">
        <v>47</v>
      </c>
      <c r="B643" s="79">
        <f t="shared" si="35"/>
        <v>100</v>
      </c>
      <c r="C643" s="84" t="s">
        <v>679</v>
      </c>
    </row>
    <row r="644" spans="1:3" x14ac:dyDescent="0.25">
      <c r="A644" s="86"/>
    </row>
    <row r="645" spans="1:3" x14ac:dyDescent="0.25">
      <c r="A645" s="85"/>
      <c r="C645" s="84" t="str">
        <f>CONCATENATE("    ",B641)</f>
        <v xml:space="preserve">    Your TRPM3 gene has no variants. A normal gene is referred to as a "wild-type" gene.</v>
      </c>
    </row>
    <row r="646" spans="1:3" x14ac:dyDescent="0.25">
      <c r="A646" s="85"/>
    </row>
    <row r="647" spans="1:3" x14ac:dyDescent="0.25">
      <c r="A647" s="85"/>
      <c r="C647" s="84" t="s">
        <v>680</v>
      </c>
    </row>
    <row r="648" spans="1:3" x14ac:dyDescent="0.25">
      <c r="A648" s="85"/>
    </row>
    <row r="649" spans="1:3" x14ac:dyDescent="0.25">
      <c r="A649" s="85"/>
      <c r="C649" s="84" t="str">
        <f>CONCATENATE("    ",B642)</f>
        <v xml:space="preserve">    This variant is not associated with increased risk.</v>
      </c>
    </row>
    <row r="650" spans="1:3" x14ac:dyDescent="0.25">
      <c r="A650" s="86"/>
    </row>
    <row r="651" spans="1:3" x14ac:dyDescent="0.25">
      <c r="A651" s="86"/>
      <c r="C651" s="84" t="s">
        <v>681</v>
      </c>
    </row>
    <row r="652" spans="1:3" x14ac:dyDescent="0.25">
      <c r="A652" s="86"/>
    </row>
    <row r="653" spans="1:3" x14ac:dyDescent="0.25">
      <c r="A653" s="86"/>
      <c r="C653" s="84" t="str">
        <f>CONCATENATE( "    &lt;piechart percentage=",B643," /&gt;")</f>
        <v xml:space="preserve">    &lt;piechart percentage=100 /&gt;</v>
      </c>
    </row>
    <row r="654" spans="1:3" x14ac:dyDescent="0.25">
      <c r="A654" s="86"/>
      <c r="C654" s="84" t="str">
        <f>"  &lt;/Genotype&gt;"</f>
        <v xml:space="preserve">  &lt;/Genotype&gt;</v>
      </c>
    </row>
    <row r="655" spans="1:3" x14ac:dyDescent="0.25">
      <c r="A655" s="86"/>
      <c r="C655" s="84" t="s">
        <v>683</v>
      </c>
    </row>
    <row r="656" spans="1:3" x14ac:dyDescent="0.25">
      <c r="A656" s="86" t="s">
        <v>52</v>
      </c>
      <c r="B656" s="79" t="str">
        <f>CONCATENATE("Your ",B11," gene has an unknown variant.")</f>
        <v>Your TRPM3 gene has an unknown variant.</v>
      </c>
      <c r="C656" s="84" t="str">
        <f>CONCATENATE("  &lt;Genotype hgvs=",CHAR(34),"unknown",CHAR(34),"&gt; ")</f>
        <v xml:space="preserve">  &lt;Genotype hgvs="unknown"&gt; </v>
      </c>
    </row>
    <row r="657" spans="1:8" x14ac:dyDescent="0.25">
      <c r="A657" s="85" t="s">
        <v>52</v>
      </c>
      <c r="B657" s="79" t="s">
        <v>154</v>
      </c>
      <c r="C657" s="84" t="s">
        <v>17</v>
      </c>
    </row>
    <row r="658" spans="1:8" x14ac:dyDescent="0.25">
      <c r="A658" s="85" t="s">
        <v>47</v>
      </c>
      <c r="C658" s="84" t="s">
        <v>679</v>
      </c>
    </row>
    <row r="659" spans="1:8" x14ac:dyDescent="0.25">
      <c r="A659" s="85"/>
    </row>
    <row r="660" spans="1:8" x14ac:dyDescent="0.25">
      <c r="A660" s="85"/>
      <c r="C660" s="84" t="str">
        <f>CONCATENATE("    ",B656)</f>
        <v xml:space="preserve">    Your TRPM3 gene has an unknown variant.</v>
      </c>
    </row>
    <row r="661" spans="1:8" x14ac:dyDescent="0.25">
      <c r="A661" s="85"/>
    </row>
    <row r="662" spans="1:8" x14ac:dyDescent="0.25">
      <c r="A662" s="85"/>
      <c r="C662" s="84" t="s">
        <v>680</v>
      </c>
    </row>
    <row r="663" spans="1:8" x14ac:dyDescent="0.25">
      <c r="A663" s="85"/>
    </row>
    <row r="664" spans="1:8" x14ac:dyDescent="0.25">
      <c r="A664" s="86"/>
      <c r="C664" s="84" t="str">
        <f>CONCATENATE("    ",B657)</f>
        <v xml:space="preserve">    The effect is unknown.</v>
      </c>
    </row>
    <row r="665" spans="1:8" x14ac:dyDescent="0.25">
      <c r="A665" s="85"/>
    </row>
    <row r="666" spans="1:8" x14ac:dyDescent="0.25">
      <c r="A666" s="86"/>
      <c r="C666" s="84" t="s">
        <v>681</v>
      </c>
    </row>
    <row r="667" spans="1:8" x14ac:dyDescent="0.25">
      <c r="A667" s="86"/>
      <c r="H667" s="88"/>
    </row>
    <row r="668" spans="1:8" x14ac:dyDescent="0.25">
      <c r="A668" s="86"/>
      <c r="C668" s="84" t="str">
        <f>CONCATENATE( "    &lt;piechart percentage=",B658," /&gt;")</f>
        <v xml:space="preserve">    &lt;piechart percentage= /&gt;</v>
      </c>
    </row>
    <row r="669" spans="1:8" x14ac:dyDescent="0.25">
      <c r="A669" s="86"/>
      <c r="C669" s="84" t="str">
        <f>"  &lt;/Genotype&gt;"</f>
        <v xml:space="preserve">  &lt;/Genotype&gt;</v>
      </c>
    </row>
    <row r="670" spans="1:8" x14ac:dyDescent="0.25">
      <c r="A670" s="86"/>
      <c r="C670" s="84" t="s">
        <v>684</v>
      </c>
    </row>
    <row r="671" spans="1:8" x14ac:dyDescent="0.25">
      <c r="A671" s="86" t="s">
        <v>50</v>
      </c>
      <c r="B671" s="79" t="str">
        <f>CONCATENATE("Your ",B11," gene has no variants. A normal gene is referred to as a ",CHAR(34),"wild-type",CHAR(34)," gene.")</f>
        <v>Your TRPM3 gene has no variants. A normal gene is referred to as a "wild-type" gene.</v>
      </c>
      <c r="C671" s="84" t="str">
        <f>CONCATENATE("  &lt;Genotype hgvs=",CHAR(34),"wildtype",CHAR(34),"&gt;")</f>
        <v xml:space="preserve">  &lt;Genotype hgvs="wildtype"&gt;</v>
      </c>
    </row>
    <row r="672" spans="1:8" x14ac:dyDescent="0.25">
      <c r="A672" s="85" t="s">
        <v>51</v>
      </c>
      <c r="B672" s="79" t="s">
        <v>224</v>
      </c>
      <c r="C672" s="84" t="s">
        <v>17</v>
      </c>
      <c r="H672" s="88"/>
    </row>
    <row r="673" spans="1:8" x14ac:dyDescent="0.25">
      <c r="A673" s="85" t="s">
        <v>47</v>
      </c>
      <c r="C673" s="84" t="s">
        <v>679</v>
      </c>
      <c r="H673" s="88"/>
    </row>
    <row r="674" spans="1:8" x14ac:dyDescent="0.25">
      <c r="A674" s="85"/>
      <c r="H674" s="88"/>
    </row>
    <row r="675" spans="1:8" x14ac:dyDescent="0.25">
      <c r="A675" s="85"/>
      <c r="C675" s="84" t="str">
        <f>CONCATENATE("    ",B671)</f>
        <v xml:space="preserve">    Your TRPM3 gene has no variants. A normal gene is referred to as a "wild-type" gene.</v>
      </c>
      <c r="H675" s="88"/>
    </row>
    <row r="676" spans="1:8" x14ac:dyDescent="0.25">
      <c r="A676" s="85"/>
    </row>
    <row r="677" spans="1:8" x14ac:dyDescent="0.25">
      <c r="A677" s="85"/>
      <c r="C677" s="84" t="s">
        <v>680</v>
      </c>
    </row>
    <row r="678" spans="1:8" x14ac:dyDescent="0.25">
      <c r="A678" s="85"/>
    </row>
    <row r="679" spans="1:8" x14ac:dyDescent="0.25">
      <c r="A679" s="85"/>
      <c r="C679" s="84" t="str">
        <f>CONCATENATE("    ",B672)</f>
        <v xml:space="preserve">    Your variant is not associated with any loss of function.</v>
      </c>
    </row>
    <row r="680" spans="1:8" x14ac:dyDescent="0.25">
      <c r="A680" s="85"/>
    </row>
    <row r="681" spans="1:8" x14ac:dyDescent="0.25">
      <c r="A681" s="85"/>
      <c r="C681" s="84" t="s">
        <v>681</v>
      </c>
    </row>
    <row r="682" spans="1:8" x14ac:dyDescent="0.25">
      <c r="A682" s="86"/>
    </row>
    <row r="683" spans="1:8" x14ac:dyDescent="0.25">
      <c r="A683" s="85"/>
      <c r="C683" s="84" t="str">
        <f>CONCATENATE( "    &lt;piechart percentage=",B673," /&gt;")</f>
        <v xml:space="preserve">    &lt;piechart percentage= /&gt;</v>
      </c>
    </row>
    <row r="684" spans="1:8" x14ac:dyDescent="0.25">
      <c r="A684" s="85"/>
      <c r="C684" s="84" t="str">
        <f>"  &lt;/Genotype&gt;"</f>
        <v xml:space="preserve">  &lt;/Genotype&gt;</v>
      </c>
      <c r="H684" s="88"/>
    </row>
    <row r="685" spans="1:8" x14ac:dyDescent="0.25">
      <c r="A685" s="85"/>
      <c r="C685" s="84" t="str">
        <f>"&lt;/GeneAnalysis&gt;"</f>
        <v>&lt;/GeneAnalysis&gt;</v>
      </c>
      <c r="H685" s="88"/>
    </row>
    <row r="686" spans="1:8" s="88" customFormat="1" x14ac:dyDescent="0.25">
      <c r="A686" s="90"/>
      <c r="B686" s="81"/>
    </row>
    <row r="687" spans="1:8" x14ac:dyDescent="0.25">
      <c r="A687" s="86"/>
      <c r="C687" s="84" t="str">
        <f>CONCATENATE("# How do changes in ",B11," affect people?")</f>
        <v># How do changes in TRPM3 affect people?</v>
      </c>
      <c r="H687" s="88"/>
    </row>
    <row r="688" spans="1:8" x14ac:dyDescent="0.25">
      <c r="A688" s="86"/>
    </row>
    <row r="689" spans="1:8" x14ac:dyDescent="0.25">
      <c r="A689" s="86" t="s">
        <v>54</v>
      </c>
      <c r="B689" s="7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TRPM3 variants is small and does not impact treatment. It is possible that variants in this gene interact with other gene variants, which is the reason for our inclusion of this gene.</v>
      </c>
      <c r="C689" s="84" t="str">
        <f>B689</f>
        <v>For the vast majority of people, the overall risk associated with the common TRPM3 variants is small and does not impact treatment. It is possible that variants in this gene interact with other gene variants, which is the reason for our inclusion of this gene.</v>
      </c>
    </row>
    <row r="690" spans="1:8" x14ac:dyDescent="0.25">
      <c r="A690" s="86"/>
    </row>
    <row r="691" spans="1:8" s="88" customFormat="1" x14ac:dyDescent="0.25">
      <c r="A691" s="90"/>
      <c r="B691" s="81"/>
      <c r="C691" s="85" t="s">
        <v>548</v>
      </c>
      <c r="H691" s="84"/>
    </row>
    <row r="692" spans="1:8" s="88" customFormat="1" x14ac:dyDescent="0.25">
      <c r="A692" s="90"/>
      <c r="B692" s="81"/>
      <c r="C692" s="85"/>
      <c r="H692" s="84"/>
    </row>
    <row r="693" spans="1:8" s="88" customFormat="1" x14ac:dyDescent="0.25">
      <c r="A693" s="87"/>
      <c r="B693" s="81"/>
      <c r="C693" s="85" t="s">
        <v>732</v>
      </c>
      <c r="H693" s="84"/>
    </row>
    <row r="694" spans="1:8" s="88" customFormat="1" x14ac:dyDescent="0.25">
      <c r="A694" s="87"/>
      <c r="B694" s="81"/>
      <c r="C694" s="85"/>
      <c r="H694" s="84"/>
    </row>
    <row r="695" spans="1:8" x14ac:dyDescent="0.25">
      <c r="A695" s="86"/>
      <c r="C695" s="84" t="s">
        <v>157</v>
      </c>
    </row>
    <row r="696" spans="1:8" x14ac:dyDescent="0.25">
      <c r="A696" s="86"/>
      <c r="H696" s="88"/>
    </row>
    <row r="697" spans="1:8" x14ac:dyDescent="0.25">
      <c r="A697" s="86" t="s">
        <v>17</v>
      </c>
      <c r="B697" s="79" t="s">
        <v>724</v>
      </c>
      <c r="C697" s="84" t="str">
        <f>B697</f>
        <v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v>
      </c>
      <c r="H697" s="88"/>
    </row>
    <row r="698" spans="1:8" x14ac:dyDescent="0.25">
      <c r="A698" s="86"/>
      <c r="H698" s="88"/>
    </row>
    <row r="699" spans="1:8" x14ac:dyDescent="0.25">
      <c r="A699" s="86"/>
      <c r="C699" s="84" t="s">
        <v>55</v>
      </c>
      <c r="H699" s="88"/>
    </row>
    <row r="700" spans="1:8" x14ac:dyDescent="0.25">
      <c r="A700" s="86"/>
    </row>
    <row r="701" spans="1:8" x14ac:dyDescent="0.25">
      <c r="A701" s="86"/>
      <c r="B701" s="79" t="s">
        <v>551</v>
      </c>
      <c r="C701" s="84" t="str">
        <f>B701</f>
        <v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702" spans="1:8" x14ac:dyDescent="0.25">
      <c r="A702" s="86"/>
    </row>
    <row r="703" spans="1:8" s="88" customFormat="1" x14ac:dyDescent="0.25">
      <c r="A703" s="90"/>
      <c r="B703" s="81"/>
      <c r="C703" s="85" t="s">
        <v>549</v>
      </c>
      <c r="H703" s="84"/>
    </row>
    <row r="704" spans="1:8" s="88" customFormat="1" x14ac:dyDescent="0.25">
      <c r="A704" s="90"/>
      <c r="B704" s="81"/>
      <c r="C704" s="85"/>
      <c r="H704" s="84"/>
    </row>
    <row r="705" spans="1:8" s="88" customFormat="1" x14ac:dyDescent="0.25">
      <c r="A705" s="87"/>
      <c r="B705" s="81"/>
      <c r="C705" s="85" t="s">
        <v>731</v>
      </c>
      <c r="H705" s="84"/>
    </row>
    <row r="706" spans="1:8" s="88" customFormat="1" x14ac:dyDescent="0.25">
      <c r="A706" s="87"/>
      <c r="B706" s="81"/>
      <c r="C706" s="85"/>
      <c r="H706" s="84"/>
    </row>
    <row r="707" spans="1:8" x14ac:dyDescent="0.25">
      <c r="A707" s="86"/>
      <c r="C707" s="84" t="s">
        <v>158</v>
      </c>
      <c r="H707" s="88"/>
    </row>
    <row r="708" spans="1:8" x14ac:dyDescent="0.25">
      <c r="A708" s="86"/>
    </row>
    <row r="709" spans="1:8" x14ac:dyDescent="0.25">
      <c r="A709" s="86" t="s">
        <v>17</v>
      </c>
      <c r="B709" s="79" t="s">
        <v>725</v>
      </c>
      <c r="C709" s="84" t="str">
        <f>B709</f>
        <v>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v>
      </c>
    </row>
    <row r="710" spans="1:8" x14ac:dyDescent="0.25">
      <c r="A710" s="86"/>
    </row>
    <row r="711" spans="1:8" x14ac:dyDescent="0.25">
      <c r="A711" s="86"/>
      <c r="C711" s="84" t="s">
        <v>55</v>
      </c>
    </row>
    <row r="712" spans="1:8" x14ac:dyDescent="0.25">
      <c r="A712" s="86"/>
    </row>
    <row r="713" spans="1:8" x14ac:dyDescent="0.25">
      <c r="A713" s="86"/>
      <c r="B713" s="79" t="s">
        <v>726</v>
      </c>
      <c r="C713" s="84" t="str">
        <f>B713</f>
        <v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715" spans="1:8" s="88" customFormat="1" x14ac:dyDescent="0.25">
      <c r="A715" s="90"/>
      <c r="B715" s="81"/>
      <c r="C715" s="85" t="s">
        <v>404</v>
      </c>
      <c r="H715" s="84"/>
    </row>
    <row r="716" spans="1:8" s="88" customFormat="1" x14ac:dyDescent="0.25">
      <c r="A716" s="90"/>
      <c r="B716" s="81"/>
      <c r="C716" s="85"/>
      <c r="H716" s="84"/>
    </row>
    <row r="717" spans="1:8" s="88" customFormat="1" x14ac:dyDescent="0.25">
      <c r="A717" s="87"/>
      <c r="B717" s="81"/>
      <c r="C717" s="85" t="s">
        <v>730</v>
      </c>
      <c r="H717" s="84"/>
    </row>
    <row r="718" spans="1:8" s="88" customFormat="1" x14ac:dyDescent="0.25">
      <c r="A718" s="87"/>
      <c r="B718" s="81"/>
      <c r="C718" s="85"/>
      <c r="H718" s="84"/>
    </row>
    <row r="719" spans="1:8" x14ac:dyDescent="0.25">
      <c r="A719" s="86"/>
      <c r="C719" s="84" t="s">
        <v>158</v>
      </c>
    </row>
    <row r="720" spans="1:8" x14ac:dyDescent="0.25">
      <c r="A720" s="86"/>
    </row>
    <row r="721" spans="1:8" x14ac:dyDescent="0.25">
      <c r="A721" s="86" t="s">
        <v>17</v>
      </c>
      <c r="B721" s="79" t="s">
        <v>727</v>
      </c>
      <c r="C721" s="84" t="str">
        <f>B721</f>
        <v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v>
      </c>
    </row>
    <row r="722" spans="1:8" x14ac:dyDescent="0.25">
      <c r="A722" s="86"/>
    </row>
    <row r="723" spans="1:8" x14ac:dyDescent="0.25">
      <c r="A723" s="86"/>
      <c r="C723" s="84" t="s">
        <v>55</v>
      </c>
    </row>
    <row r="724" spans="1:8" x14ac:dyDescent="0.25">
      <c r="A724" s="86"/>
    </row>
    <row r="725" spans="1:8" x14ac:dyDescent="0.25">
      <c r="A725" s="86"/>
      <c r="B725" s="79" t="s">
        <v>552</v>
      </c>
      <c r="C725" s="84" t="str">
        <f>B725</f>
        <v>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v>
      </c>
    </row>
    <row r="726" spans="1:8" s="88" customFormat="1" x14ac:dyDescent="0.25">
      <c r="B726" s="81"/>
      <c r="H726" s="84"/>
    </row>
    <row r="728" spans="1:8" x14ac:dyDescent="0.25">
      <c r="A728" s="84" t="s">
        <v>56</v>
      </c>
      <c r="B728" s="79" t="s">
        <v>550</v>
      </c>
      <c r="C728" s="84" t="str">
        <f>CONCATENATE("&lt;symptoms ",B728," /&gt;")</f>
        <v>&lt;symptoms fatigue D005221 pain D010146 muscle aches and pain D063806 joint pain without swelling or redness D018771 inflamation D007249 /&gt;</v>
      </c>
    </row>
    <row r="856" spans="3:3" x14ac:dyDescent="0.25">
      <c r="C856" s="84" t="str">
        <f>CONCATENATE("    This variant is a change at a specific point in the ",B847," gene from ",B856," to ",B857," resulting in incorrect ",B850,"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62" spans="3:3" x14ac:dyDescent="0.25">
      <c r="C862" s="84" t="str">
        <f>CONCATENATE("    This variant is a change at a specific point in the ",B847," gene from ",B862," to ",B863," resulting in incorrect ",B850,"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2" spans="3:3" x14ac:dyDescent="0.25">
      <c r="C992" s="84" t="str">
        <f>CONCATENATE("    This variant is a change at a specific point in the ",B983," gene from ",B992," to ",B993," resulting in incorrect ",B986,"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8" spans="3:3" x14ac:dyDescent="0.25">
      <c r="C998" s="84" t="str">
        <f>CONCATENATE("    This variant is a change at a specific point in the ",B983," gene from ",B998," to ",B999," resulting in incorrect ",B986,"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28" spans="3:3" x14ac:dyDescent="0.25">
      <c r="C1128" s="84" t="str">
        <f>CONCATENATE("    This variant is a change at a specific point in the ",B1119," gene from ",B1128," to ",B1129," resulting in incorrect ",B1122,"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34" spans="3:3" x14ac:dyDescent="0.25">
      <c r="C1134" s="84" t="str">
        <f>CONCATENATE("    This variant is a change at a specific point in the ",B1119," gene from ",B1134," to ",B1135," resulting in incorrect ",B1122,"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64" spans="3:3" x14ac:dyDescent="0.25">
      <c r="C1264" s="84" t="str">
        <f>CONCATENATE("    This variant is a change at a specific point in the ",B1255," gene from ",B1264," to ",B1265," resulting in incorrect ",B1258,"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70" spans="3:3" x14ac:dyDescent="0.25">
      <c r="C1270" s="84" t="str">
        <f>CONCATENATE("    This variant is a change at a specific point in the ",B1255," gene from ",B1270," to ",B1271," resulting in incorrect ",B1258,"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0" spans="3:3" x14ac:dyDescent="0.25">
      <c r="C1400" s="84" t="str">
        <f>CONCATENATE("    This variant is a change at a specific point in the ",B1391," gene from ",B1400," to ",B1401," resulting in incorrect ",B1394,"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6" spans="3:3" x14ac:dyDescent="0.25">
      <c r="C1406" s="84" t="str">
        <f>CONCATENATE("    This variant is a change at a specific point in the ",B1391," gene from ",B1406," to ",B1407," resulting in incorrect ",B1394,"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6" spans="3:3" x14ac:dyDescent="0.25">
      <c r="C1536" s="84" t="str">
        <f>CONCATENATE("    This variant is a change at a specific point in the ",B1527," gene from ",B1536," to ",B1537," resulting in incorrect ",B1530,"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42" spans="3:3" x14ac:dyDescent="0.25">
      <c r="C1542" s="84" t="str">
        <f>CONCATENATE("    This variant is a change at a specific point in the ",B1527," gene from ",B1542," to ",B1543," resulting in incorrect ",B1530,"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2" spans="3:3" x14ac:dyDescent="0.25">
      <c r="C1672" s="84" t="str">
        <f>CONCATENATE("    This variant is a change at a specific point in the ",B1663," gene from ",B1672," to ",B1673," resulting in incorrect ",B1666,"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8" spans="3:3" x14ac:dyDescent="0.25">
      <c r="C1678" s="84" t="str">
        <f>CONCATENATE("    This variant is a change at a specific point in the ",B1663," gene from ",B1678," to ",B1679," resulting in incorrect ",B1666,"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08" spans="3:3" x14ac:dyDescent="0.25">
      <c r="C1808" s="84" t="str">
        <f>CONCATENATE("    This variant is a change at a specific point in the ",B1799," gene from ",B1808," to ",B1809," resulting in incorrect ",B1802,"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14" spans="3:3" x14ac:dyDescent="0.25">
      <c r="C1814" s="84" t="str">
        <f>CONCATENATE("    This variant is a change at a specific point in the ",B1799," gene from ",B1814," to ",B1815," resulting in incorrect ",B1802,"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44" spans="3:3" x14ac:dyDescent="0.25">
      <c r="C1944" s="84" t="str">
        <f>CONCATENATE("    This variant is a change at a specific point in the ",B1935," gene from ",B1944," to ",B1945," resulting in incorrect ",B1938,"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50" spans="3:3" x14ac:dyDescent="0.25">
      <c r="C1950" s="84" t="str">
        <f>CONCATENATE("    This variant is a change at a specific point in the ",B1935," gene from ",B1950," to ",B1951," resulting in incorrect ",B1938,"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0" spans="3:3" x14ac:dyDescent="0.25">
      <c r="C2080" s="84" t="str">
        <f>CONCATENATE("    This variant is a change at a specific point in the ",B2071," gene from ",B2080," to ",B2081," resulting in incorrect ",B2074,"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6" spans="3:3" x14ac:dyDescent="0.25">
      <c r="C2086" s="84" t="str">
        <f>CONCATENATE("    This variant is a change at a specific point in the ",B2071," gene from ",B2086," to ",B2087," resulting in incorrect ",B2074,"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6" spans="3:3" x14ac:dyDescent="0.25">
      <c r="C2216" s="84" t="str">
        <f>CONCATENATE("    This variant is a change at a specific point in the ",B2207," gene from ",B2216," to ",B2217," resulting in incorrect ",B2210,"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22" spans="3:3" x14ac:dyDescent="0.25">
      <c r="C2222" s="84" t="str">
        <f>CONCATENATE("    This variant is a change at a specific point in the ",B2207," gene from ",B2222," to ",B2223," resulting in incorrect ",B2210,"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2" spans="3:3" x14ac:dyDescent="0.25">
      <c r="C2352" s="84" t="str">
        <f>CONCATENATE("    This variant is a change at a specific point in the ",B2343," gene from ",B2352," to ",B2353," resulting in incorrect ",B2346,"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8" spans="3:3" x14ac:dyDescent="0.25">
      <c r="C2358" s="84" t="str">
        <f>CONCATENATE("    This variant is a change at a specific point in the ",B2343," gene from ",B2358," to ",B2359," resulting in incorrect ",B2346,"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88" spans="3:3" x14ac:dyDescent="0.25">
      <c r="C2488" s="84" t="str">
        <f>CONCATENATE("    This variant is a change at a specific point in the ",B2479," gene from ",B2488," to ",B2489," resulting in incorrect ",B2482,"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94" spans="3:3" x14ac:dyDescent="0.25">
      <c r="C2494" s="84" t="str">
        <f>CONCATENATE("    This variant is a change at a specific point in the ",B2479," gene from ",B2494," to ",B2495," resulting in incorrect ",B2482,"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24" spans="3:3" x14ac:dyDescent="0.25">
      <c r="C2624" s="84" t="str">
        <f>CONCATENATE("    This variant is a change at a specific point in the ",B2615," gene from ",B2624," to ",B2625," resulting in incorrect ",B2618,"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30" spans="3:3" x14ac:dyDescent="0.25">
      <c r="C2630" s="84" t="str">
        <f>CONCATENATE("    This variant is a change at a specific point in the ",B2615," gene from ",B2630," to ",B2631," resulting in incorrect ",B2618,"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60" spans="3:3" x14ac:dyDescent="0.25">
      <c r="C2760" s="84" t="str">
        <f>CONCATENATE("    This variant is a change at a specific point in the ",B2751," gene from ",B2760," to ",B2761," resulting in incorrect ",B2754,"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66" spans="3:3" x14ac:dyDescent="0.25">
      <c r="C2766" s="84" t="str">
        <f>CONCATENATE("    This variant is a change at a specific point in the ",B2751," gene from ",B2766," to ",B2767," resulting in incorrect ",B2754,"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96" spans="3:3" x14ac:dyDescent="0.25">
      <c r="C2896" s="84" t="str">
        <f>CONCATENATE("    This variant is a change at a specific point in the ",B2887," gene from ",B2896," to ",B2897," resulting in incorrect ",B2890,"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02" spans="3:3" x14ac:dyDescent="0.25">
      <c r="C2902" s="84" t="str">
        <f>CONCATENATE("    This variant is a change at a specific point in the ",B2887," gene from ",B2902," to ",B2903," resulting in incorrect ",B2890,"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EE42F-6BDB-4F0F-9AC1-51244DDEA7A0}">
  <dimension ref="A1:C251"/>
  <sheetViews>
    <sheetView workbookViewId="0">
      <selection activeCell="B248" sqref="B248"/>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394</v>
      </c>
      <c r="C2" t="str">
        <f>CONCATENATE("# What does the ",B2," gene do?")</f>
        <v># What does the CHRNA5 gene do?</v>
      </c>
    </row>
    <row r="3" spans="1:3" x14ac:dyDescent="0.25">
      <c r="A3" s="6"/>
    </row>
    <row r="4" spans="1:3" ht="17.25" x14ac:dyDescent="0.3">
      <c r="A4" s="6" t="s">
        <v>22</v>
      </c>
      <c r="B4" s="28" t="s">
        <v>774</v>
      </c>
      <c r="C4" t="str">
        <f>B4</f>
        <v>The CHRNA5 ([neuronal acetylcholine receptor subunit alpha-5](http://www.uniprot.org/uniprot/P30532)) gene creates a protein that operates [ion and cation channels](http://www.uniprot.org/citations/20438829) in the  plasma membranes in neurons. These channels control [fast signal transmission at synapses](https://www.ncbi.nlm.nih.gov/gene/1138) and cause the body’s response to [nicotine](http://www.uniprot.org/citations/18227835) and [neuromuscular synaptic transmission](http://www.uniprot.org/uniprot/P30532).  Variants in CHRNA5 cause [increased](https://www.ncbi.nlm.nih.gov/pubmed/19443489) [susceptibility](https://www.ncbi.nlm.nih.gov/pubmed/18385738) to [lung](https://www.ncbi.nlm.nih.gov/pubmed/20643934) [cancer](https://www.ncbi.nlm.nih.gov/pubmed/18385739) and [COPD](https://www.ncbi.nlm.nih.gov/pubmed/26771213). Variants that cause [increased](https://www.ncbi.nlm.nih.gov/pubmed/1944348) [risk](https://www.ncbi.nlm.nih.gov/pubmed/18385738) of [smoking](https://www.ncbi.nlm.nih.gov/pubmed/18385739) also causes greater [difficulty](https://www.ncbi.nlm.nih.gov/pubmed/20643934) in [cessation](https://www.ncbi.nlm.nih.gov/pubmed/28884473), greater numbers of [cigarettes smoked per day](https://www.ncbi.nlm.nih.gov/pubmed/27344179), and higher rates of [anxiety](https://www.ncbi.nlm.nih.gov/pubmed/25826680). Variants are also associated with [ME/CFS](https://www.ncbi.nlm.nih.gov/pubmed/27099524) due to natural killer cell (NKC) disfunction.</v>
      </c>
    </row>
    <row r="5" spans="1:3" ht="17.25" x14ac:dyDescent="0.3">
      <c r="A5" s="6"/>
      <c r="B5" s="28"/>
    </row>
    <row r="6" spans="1:3" x14ac:dyDescent="0.25">
      <c r="A6" s="6" t="s">
        <v>23</v>
      </c>
      <c r="B6" s="27">
        <v>15</v>
      </c>
      <c r="C6" t="str">
        <f>CONCATENATE("This gene is located on chromosome ",B6,". The ",B7," it creates acts in your ",B8)</f>
        <v>This gene is located on chromosome 15. The protein it creates acts in your lungs, immune system, nervous system, and brain.</v>
      </c>
    </row>
    <row r="7" spans="1:3" x14ac:dyDescent="0.25">
      <c r="A7" s="6" t="s">
        <v>24</v>
      </c>
      <c r="B7" s="27" t="s">
        <v>25</v>
      </c>
    </row>
    <row r="8" spans="1:3" x14ac:dyDescent="0.25">
      <c r="A8" s="6" t="s">
        <v>21</v>
      </c>
      <c r="B8" s="27" t="s">
        <v>776</v>
      </c>
    </row>
    <row r="9" spans="1:3" x14ac:dyDescent="0.25">
      <c r="A9" s="5" t="s">
        <v>26</v>
      </c>
      <c r="B9" s="27" t="s">
        <v>775</v>
      </c>
      <c r="C9" t="str">
        <f>CONCATENATE("&lt;TissueList ",B9," /&gt;")</f>
        <v>&lt;TissueList brain D001921  respiratory system and lung D012137  bone marrow and immune system D007107 /&gt;</v>
      </c>
    </row>
    <row r="10" spans="1:3" s="33" customFormat="1" x14ac:dyDescent="0.25">
      <c r="A10" s="34"/>
      <c r="B10" s="32"/>
    </row>
    <row r="11" spans="1:3" x14ac:dyDescent="0.25">
      <c r="A11" s="6" t="s">
        <v>4</v>
      </c>
      <c r="B11" s="27" t="s">
        <v>394</v>
      </c>
      <c r="C11" t="str">
        <f>CONCATENATE("&lt;GeneAnalysis gene=",CHAR(34),B11,CHAR(34)," interval=",CHAR(34),B12,CHAR(34),"&gt; ")</f>
        <v xml:space="preserve">&lt;GeneAnalysis gene="CHRNA5" interval="NC_000015.10:G.78565520_78595269"&gt; </v>
      </c>
    </row>
    <row r="12" spans="1:3" x14ac:dyDescent="0.25">
      <c r="A12" s="6" t="s">
        <v>27</v>
      </c>
      <c r="B12" s="27" t="s">
        <v>395</v>
      </c>
    </row>
    <row r="13" spans="1:3" x14ac:dyDescent="0.25">
      <c r="A13" s="6" t="s">
        <v>28</v>
      </c>
      <c r="B13" s="27" t="s">
        <v>337</v>
      </c>
      <c r="C13" t="str">
        <f>CONCATENATE("# What are some common mutations of ",B11,"?")</f>
        <v># What are some common mutations of CHRNA5?</v>
      </c>
    </row>
    <row r="14" spans="1:3" x14ac:dyDescent="0.25">
      <c r="A14" s="6"/>
      <c r="C14" t="s">
        <v>17</v>
      </c>
    </row>
    <row r="15" spans="1:3" x14ac:dyDescent="0.25">
      <c r="C15" t="str">
        <f>CONCATENATE("There are ",B13," well-known variants in ",B11,": ",B22,", ",B28,", and ",B34,".")</f>
        <v>There are three well-known variants in CHRNA5: [G1192A (Asp398Asn)](https://www.ncbi.nlm.nih.gov/clinvar/variation/17497/), [A78573551G](https://www.ncbi.nlm.nih.gov/projects/SNP/snp_ref.cgi?rs=6495306), and [A78581651T](https://www.ncbi.nlm.nih.gov/projects/SNP/snp_ref.cgi?rs=7180002).</v>
      </c>
    </row>
    <row r="17" spans="1:3" x14ac:dyDescent="0.25">
      <c r="A17" s="6"/>
      <c r="C17" t="str">
        <f>CONCATENATE("&lt;# ",B19," #&gt;")</f>
        <v>&lt;# G1192A #&gt;</v>
      </c>
    </row>
    <row r="18" spans="1:3" x14ac:dyDescent="0.25">
      <c r="A18" s="6" t="s">
        <v>29</v>
      </c>
      <c r="B18" s="1" t="s">
        <v>396</v>
      </c>
      <c r="C18" t="str">
        <f>CONCATENATE("  &lt;Variant hgvs=",CHAR(34),B18,CHAR(34)," name=",CHAR(34),B19,CHAR(34),"&gt; ")</f>
        <v xml:space="preserve">  &lt;Variant hgvs="NC_000015.10:g.78590583G&gt;A" name="G1192A"&gt; </v>
      </c>
    </row>
    <row r="19" spans="1:3" x14ac:dyDescent="0.25">
      <c r="A19" s="5" t="s">
        <v>30</v>
      </c>
      <c r="B19" s="30" t="s">
        <v>398</v>
      </c>
    </row>
    <row r="20" spans="1:3" x14ac:dyDescent="0.25">
      <c r="A20" s="5" t="s">
        <v>31</v>
      </c>
      <c r="B20" s="27"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CHRNA5 gene from guanine (G) to adenine (A) resulting in incorrect protein function. This substitution of a single nucleotide is known as a missense variant.</v>
      </c>
    </row>
    <row r="21" spans="1:3" x14ac:dyDescent="0.25">
      <c r="A21" s="5" t="s">
        <v>32</v>
      </c>
      <c r="B21" s="27" t="s">
        <v>66</v>
      </c>
      <c r="C21" t="s">
        <v>17</v>
      </c>
    </row>
    <row r="22" spans="1:3" x14ac:dyDescent="0.25">
      <c r="A22" s="5" t="s">
        <v>40</v>
      </c>
      <c r="B22" s="30" t="s">
        <v>397</v>
      </c>
      <c r="C22" t="str">
        <f>"  &lt;/Variant&gt;"</f>
        <v xml:space="preserve">  &lt;/Variant&gt;</v>
      </c>
    </row>
    <row r="23" spans="1:3" x14ac:dyDescent="0.25">
      <c r="C23" t="str">
        <f>CONCATENATE("&lt;# ",B25," #&gt;")</f>
        <v>&lt;# A78573551G #&gt;</v>
      </c>
    </row>
    <row r="24" spans="1:3" x14ac:dyDescent="0.25">
      <c r="A24" s="6" t="s">
        <v>29</v>
      </c>
      <c r="B24" s="44" t="s">
        <v>399</v>
      </c>
      <c r="C24" t="str">
        <f>CONCATENATE("  &lt;Variant hgvs=",CHAR(34),B24,CHAR(34)," name=",CHAR(34),B25,CHAR(34),"&gt; ")</f>
        <v xml:space="preserve">  &lt;Variant hgvs="NC_000015.10:g.78573551G&gt;A" name="A78573551G"&gt; </v>
      </c>
    </row>
    <row r="25" spans="1:3" x14ac:dyDescent="0.25">
      <c r="A25" s="5" t="s">
        <v>30</v>
      </c>
      <c r="B25" s="30" t="s">
        <v>400</v>
      </c>
    </row>
    <row r="26" spans="1:3" x14ac:dyDescent="0.25">
      <c r="A26" s="5" t="s">
        <v>31</v>
      </c>
      <c r="B26" s="27" t="s">
        <v>66</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CHRNA5 gene from adenine (A) to guanine (G) resulting in incorrect protein function. This substitution of a single nucleotide is known as a missense variant.</v>
      </c>
    </row>
    <row r="27" spans="1:3" x14ac:dyDescent="0.25">
      <c r="A27" s="5" t="s">
        <v>32</v>
      </c>
      <c r="B27" s="27" t="s">
        <v>38</v>
      </c>
    </row>
    <row r="28" spans="1:3" x14ac:dyDescent="0.25">
      <c r="A28" s="6" t="s">
        <v>40</v>
      </c>
      <c r="B28" s="30" t="s">
        <v>401</v>
      </c>
      <c r="C28" t="str">
        <f>"  &lt;/Variant&gt;"</f>
        <v xml:space="preserve">  &lt;/Variant&gt;</v>
      </c>
    </row>
    <row r="29" spans="1:3" x14ac:dyDescent="0.25">
      <c r="C29" t="str">
        <f>CONCATENATE("&lt;# ",B31," #&gt;")</f>
        <v>&lt;# A78581651T #&gt;</v>
      </c>
    </row>
    <row r="30" spans="1:3" x14ac:dyDescent="0.25">
      <c r="A30" s="6" t="s">
        <v>29</v>
      </c>
      <c r="B30" s="44" t="s">
        <v>406</v>
      </c>
      <c r="C30" t="str">
        <f>CONCATENATE("  &lt;Variant hgvs=",CHAR(34),B30,CHAR(34)," name=",CHAR(34),B31,CHAR(34),"&gt; ")</f>
        <v xml:space="preserve">  &lt;Variant hgvs="NC_000015.10:g.78581651A&gt;T" name="A78581651T"&gt; </v>
      </c>
    </row>
    <row r="31" spans="1:3" x14ac:dyDescent="0.25">
      <c r="A31" s="5" t="s">
        <v>30</v>
      </c>
      <c r="B31" s="45" t="s">
        <v>407</v>
      </c>
    </row>
    <row r="32" spans="1:3" x14ac:dyDescent="0.25">
      <c r="A32" s="5" t="s">
        <v>31</v>
      </c>
      <c r="B32" s="27" t="s">
        <v>66</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adenine (A) to thymine (T) resulting in incorrect three function. This substitution of a single nucleotide is known as a missense variant.</v>
      </c>
    </row>
    <row r="33" spans="1:3" x14ac:dyDescent="0.25">
      <c r="A33" s="5" t="s">
        <v>32</v>
      </c>
      <c r="B33" s="27" t="s">
        <v>37</v>
      </c>
    </row>
    <row r="34" spans="1:3" x14ac:dyDescent="0.25">
      <c r="A34" s="6" t="s">
        <v>40</v>
      </c>
      <c r="B34" s="30" t="s">
        <v>408</v>
      </c>
      <c r="C34" t="str">
        <f>"  &lt;/Variant&gt;"</f>
        <v xml:space="preserve">  &lt;/Variant&gt;</v>
      </c>
    </row>
    <row r="35" spans="1:3" s="33" customFormat="1" x14ac:dyDescent="0.25">
      <c r="A35" s="31"/>
      <c r="B35" s="32"/>
    </row>
    <row r="36" spans="1:3" s="33" customFormat="1" x14ac:dyDescent="0.25">
      <c r="A36" s="31"/>
      <c r="B36" s="32"/>
      <c r="C36" t="str">
        <f>C17</f>
        <v>&lt;# G1192A #&gt;</v>
      </c>
    </row>
    <row r="37" spans="1:3" x14ac:dyDescent="0.25">
      <c r="A37" s="5" t="s">
        <v>39</v>
      </c>
      <c r="B37" s="42" t="s">
        <v>349</v>
      </c>
      <c r="C37" t="str">
        <f>CONCATENATE("  &lt;Genotype hgvs=",CHAR(34),B37,B38,";",B39,CHAR(34)," name=",CHAR(34),B19,CHAR(34),"&gt; ")</f>
        <v xml:space="preserve">  &lt;Genotype hgvs="NC_000015.10:g.[78606381C&gt;T];[78606381=]" name="G1192A"&gt; </v>
      </c>
    </row>
    <row r="38" spans="1:3" x14ac:dyDescent="0.25">
      <c r="A38" s="5" t="s">
        <v>40</v>
      </c>
      <c r="B38" s="27" t="s">
        <v>350</v>
      </c>
    </row>
    <row r="39" spans="1:3" x14ac:dyDescent="0.25">
      <c r="A39" s="5" t="s">
        <v>31</v>
      </c>
      <c r="B39" s="27" t="s">
        <v>351</v>
      </c>
      <c r="C39" t="s">
        <v>679</v>
      </c>
    </row>
    <row r="40" spans="1:3" x14ac:dyDescent="0.25">
      <c r="A40" s="5" t="s">
        <v>45</v>
      </c>
      <c r="B40" s="27" t="str">
        <f>CONCATENATE("People with this variant have one copy of the ",B22," variant. This substitution of a single nucleotide is known as a missense mutation.")</f>
        <v>People with this variant have one copy of the [G1192A (Asp398Asn)](https://www.ncbi.nlm.nih.gov/clinvar/variation/17497/) variant. This substitution of a single nucleotide is known as a missense mutation.</v>
      </c>
      <c r="C40" t="s">
        <v>17</v>
      </c>
    </row>
    <row r="41" spans="1:3" x14ac:dyDescent="0.25">
      <c r="A41" s="6" t="s">
        <v>46</v>
      </c>
      <c r="B41" s="27" t="s">
        <v>223</v>
      </c>
      <c r="C41" t="str">
        <f>CONCATENATE("    ",B40)</f>
        <v xml:space="preserve">    People with this variant have one copy of the [G1192A (Asp398Asn)](https://www.ncbi.nlm.nih.gov/clinvar/variation/17497/) variant. This substitution of a single nucleotide is known as a missense mutation.</v>
      </c>
    </row>
    <row r="42" spans="1:3" x14ac:dyDescent="0.25">
      <c r="A42" s="6" t="s">
        <v>47</v>
      </c>
      <c r="B42" s="27">
        <v>39.200000000000003</v>
      </c>
    </row>
    <row r="43" spans="1:3" x14ac:dyDescent="0.25">
      <c r="A43" s="5"/>
      <c r="C43" t="s">
        <v>680</v>
      </c>
    </row>
    <row r="44" spans="1:3" x14ac:dyDescent="0.25">
      <c r="A44" s="6"/>
    </row>
    <row r="45" spans="1:3" x14ac:dyDescent="0.25">
      <c r="A45" s="6"/>
      <c r="C45" t="str">
        <f>CONCATENATE("    ",B41)</f>
        <v xml:space="preserve">    You are in the Mild Loss of Function category. See below for more information.</v>
      </c>
    </row>
    <row r="46" spans="1:3" x14ac:dyDescent="0.25">
      <c r="A46" s="6"/>
    </row>
    <row r="47" spans="1:3" x14ac:dyDescent="0.25">
      <c r="A47" s="6"/>
      <c r="C47" t="s">
        <v>681</v>
      </c>
    </row>
    <row r="48" spans="1:3" x14ac:dyDescent="0.25">
      <c r="A48" s="5"/>
    </row>
    <row r="49" spans="1:3" x14ac:dyDescent="0.25">
      <c r="A49" s="5"/>
      <c r="C49" t="str">
        <f>CONCATENATE( "    &lt;piechart percentage=",B42," /&gt;")</f>
        <v xml:space="preserve">    &lt;piechart percentage=39.2 /&gt;</v>
      </c>
    </row>
    <row r="50" spans="1:3" x14ac:dyDescent="0.25">
      <c r="A50" s="5"/>
      <c r="C50" t="str">
        <f>"  &lt;/Genotype&gt;"</f>
        <v xml:space="preserve">  &lt;/Genotype&gt;</v>
      </c>
    </row>
    <row r="51" spans="1:3" x14ac:dyDescent="0.25">
      <c r="A51" s="5" t="s">
        <v>48</v>
      </c>
      <c r="B51" s="27" t="s">
        <v>352</v>
      </c>
      <c r="C51" t="str">
        <f>CONCATENATE("  &lt;Genotype hgvs=",CHAR(34),B37,B38,";",B38,CHAR(34)," name=",CHAR(34),B19,CHAR(34),"&gt; ")</f>
        <v xml:space="preserve">  &lt;Genotype hgvs="NC_000015.10:g.[78606381C&gt;T];[78606381C&gt;T]" name="G1192A"&gt; </v>
      </c>
    </row>
    <row r="52" spans="1:3" x14ac:dyDescent="0.25">
      <c r="A52" s="6" t="s">
        <v>49</v>
      </c>
      <c r="B52" s="27" t="s">
        <v>198</v>
      </c>
      <c r="C52" t="s">
        <v>17</v>
      </c>
    </row>
    <row r="53" spans="1:3" x14ac:dyDescent="0.25">
      <c r="A53" s="6" t="s">
        <v>47</v>
      </c>
      <c r="B53" s="27">
        <v>5.2</v>
      </c>
      <c r="C53" t="s">
        <v>679</v>
      </c>
    </row>
    <row r="54" spans="1:3" x14ac:dyDescent="0.25">
      <c r="A54" s="6"/>
    </row>
    <row r="55" spans="1:3" x14ac:dyDescent="0.25">
      <c r="A55" s="5"/>
      <c r="C55" t="str">
        <f>CONCATENATE("    ",B51)</f>
        <v xml:space="preserve">    People with this variant have two copies of the [C78606381T](https://www.ncbi.nlm.nih.gov/projects/SNP/snp_ref.cgi?rs=12914385) variant. This substitution of a single nucleotide is known as a missense mutation.
</v>
      </c>
    </row>
    <row r="56" spans="1:3" x14ac:dyDescent="0.25">
      <c r="A56" s="6"/>
    </row>
    <row r="57" spans="1:3" x14ac:dyDescent="0.25">
      <c r="A57" s="6"/>
      <c r="C57" t="s">
        <v>680</v>
      </c>
    </row>
    <row r="58" spans="1:3" x14ac:dyDescent="0.25">
      <c r="A58" s="6"/>
    </row>
    <row r="59" spans="1:3" x14ac:dyDescent="0.25">
      <c r="A59" s="6"/>
      <c r="C59" t="str">
        <f>CONCATENATE("    ",B52)</f>
        <v xml:space="preserve">    You are in the Moderate Loss of Function category. See below for more information.</v>
      </c>
    </row>
    <row r="60" spans="1:3" x14ac:dyDescent="0.25">
      <c r="A60" s="6"/>
    </row>
    <row r="61" spans="1:3" x14ac:dyDescent="0.25">
      <c r="A61" s="5"/>
      <c r="C61" t="s">
        <v>681</v>
      </c>
    </row>
    <row r="62" spans="1:3" x14ac:dyDescent="0.25">
      <c r="A62" s="5"/>
    </row>
    <row r="63" spans="1:3" x14ac:dyDescent="0.25">
      <c r="A63" s="5"/>
      <c r="C63" t="str">
        <f>CONCATENATE( "    &lt;piechart percentage=",B53," /&gt;")</f>
        <v xml:space="preserve">    &lt;piechart percentage=5.2 /&gt;</v>
      </c>
    </row>
    <row r="64" spans="1:3" x14ac:dyDescent="0.25">
      <c r="A64" s="5"/>
      <c r="C64" t="str">
        <f>"  &lt;/Genotype&gt;"</f>
        <v xml:space="preserve">  &lt;/Genotype&gt;</v>
      </c>
    </row>
    <row r="65" spans="1:3" x14ac:dyDescent="0.25">
      <c r="A65" s="5" t="s">
        <v>50</v>
      </c>
      <c r="B65" s="27" t="str">
        <f>CONCATENATE("Your ",B11," gene has no variants. A normal gene is referred to as a ",CHAR(34),"wild-type",CHAR(34)," gene.")</f>
        <v>Your CHRNA5 gene has no variants. A normal gene is referred to as a "wild-type" gene.</v>
      </c>
      <c r="C65" t="str">
        <f>CONCATENATE("  &lt;Genotype hgvs=",CHAR(34),B37,B39,";",B39,CHAR(34)," name=",CHAR(34),B19,CHAR(34),"&gt; ")</f>
        <v xml:space="preserve">  &lt;Genotype hgvs="NC_000015.10:g.[78606381=];[78606381=]" name="G1192A"&gt; </v>
      </c>
    </row>
    <row r="66" spans="1:3" x14ac:dyDescent="0.25">
      <c r="A66" s="6" t="s">
        <v>51</v>
      </c>
      <c r="B66" s="27" t="s">
        <v>152</v>
      </c>
      <c r="C66" t="s">
        <v>17</v>
      </c>
    </row>
    <row r="67" spans="1:3" x14ac:dyDescent="0.25">
      <c r="A67" s="6" t="s">
        <v>47</v>
      </c>
      <c r="B67" s="27">
        <v>55.6</v>
      </c>
      <c r="C67" t="s">
        <v>679</v>
      </c>
    </row>
    <row r="68" spans="1:3" x14ac:dyDescent="0.25">
      <c r="A68" s="5"/>
    </row>
    <row r="69" spans="1:3" x14ac:dyDescent="0.25">
      <c r="A69" s="6"/>
      <c r="C69" t="str">
        <f>CONCATENATE("    ",B65)</f>
        <v xml:space="preserve">    Your CHRNA5 gene has no variants. A normal gene is referred to as a "wild-type" gene.</v>
      </c>
    </row>
    <row r="70" spans="1:3" x14ac:dyDescent="0.25">
      <c r="A70" s="6"/>
    </row>
    <row r="71" spans="1:3" x14ac:dyDescent="0.25">
      <c r="A71" s="6"/>
      <c r="C71" t="s">
        <v>680</v>
      </c>
    </row>
    <row r="72" spans="1:3" x14ac:dyDescent="0.25">
      <c r="A72" s="6"/>
    </row>
    <row r="73" spans="1:3" x14ac:dyDescent="0.25">
      <c r="A73" s="6"/>
      <c r="C73" t="str">
        <f>CONCATENATE("    ",B66)</f>
        <v xml:space="preserve">    This variant is not associated with increased risk.</v>
      </c>
    </row>
    <row r="74" spans="1:3" x14ac:dyDescent="0.25">
      <c r="A74" s="5"/>
    </row>
    <row r="75" spans="1:3" x14ac:dyDescent="0.25">
      <c r="A75" s="5"/>
      <c r="C75" t="s">
        <v>681</v>
      </c>
    </row>
    <row r="76" spans="1:3" x14ac:dyDescent="0.25">
      <c r="A76" s="5"/>
    </row>
    <row r="77" spans="1:3" x14ac:dyDescent="0.25">
      <c r="A77" s="5"/>
      <c r="C77" t="str">
        <f>CONCATENATE( "    &lt;piechart percentage=",B67," /&gt;")</f>
        <v xml:space="preserve">    &lt;piechart percentage=55.6 /&gt;</v>
      </c>
    </row>
    <row r="78" spans="1:3" x14ac:dyDescent="0.25">
      <c r="A78" s="5"/>
      <c r="C78" t="str">
        <f>"  &lt;/Genotype&gt;"</f>
        <v xml:space="preserve">  &lt;/Genotype&gt;</v>
      </c>
    </row>
    <row r="79" spans="1:3" x14ac:dyDescent="0.25">
      <c r="A79" s="5"/>
      <c r="C79" t="str">
        <f>C23</f>
        <v>&lt;# A78573551G #&gt;</v>
      </c>
    </row>
    <row r="80" spans="1:3" x14ac:dyDescent="0.25">
      <c r="A80" s="5" t="s">
        <v>39</v>
      </c>
      <c r="B80" s="1" t="s">
        <v>349</v>
      </c>
      <c r="C80" t="str">
        <f>CONCATENATE("  &lt;Genotype hgvs=",CHAR(34),B80,B81,";",B82,CHAR(34)," name=",CHAR(34),B25,CHAR(34),"&gt; ")</f>
        <v xml:space="preserve">  &lt;Genotype hgvs="NC_000015.10:g.[78573551G&gt;A];[78573551=]" name="A78573551G"&gt; </v>
      </c>
    </row>
    <row r="81" spans="1:3" x14ac:dyDescent="0.25">
      <c r="A81" s="5" t="s">
        <v>40</v>
      </c>
      <c r="B81" s="27" t="s">
        <v>402</v>
      </c>
    </row>
    <row r="82" spans="1:3" x14ac:dyDescent="0.25">
      <c r="A82" s="5" t="s">
        <v>31</v>
      </c>
      <c r="B82" s="27" t="s">
        <v>403</v>
      </c>
      <c r="C82" t="s">
        <v>679</v>
      </c>
    </row>
    <row r="83" spans="1:3" x14ac:dyDescent="0.25">
      <c r="A83" s="5" t="s">
        <v>45</v>
      </c>
      <c r="B83" s="27" t="str">
        <f>CONCATENATE("People with this variant have one copy of the ",B28," variant. This substitution of a single nucleotide is known as a missense mutation.")</f>
        <v>People with this variant have one copy of the [A78573551G](https://www.ncbi.nlm.nih.gov/projects/SNP/snp_ref.cgi?rs=6495306) variant. This substitution of a single nucleotide is known as a missense mutation.</v>
      </c>
      <c r="C83" t="s">
        <v>17</v>
      </c>
    </row>
    <row r="84" spans="1:3" x14ac:dyDescent="0.25">
      <c r="A84" s="6" t="s">
        <v>46</v>
      </c>
      <c r="B84" s="27" t="s">
        <v>223</v>
      </c>
      <c r="C84" t="str">
        <f>CONCATENATE("    ",B83)</f>
        <v xml:space="preserve">    People with this variant have one copy of the [A78573551G](https://www.ncbi.nlm.nih.gov/projects/SNP/snp_ref.cgi?rs=6495306) variant. This substitution of a single nucleotide is known as a missense mutation.</v>
      </c>
    </row>
    <row r="85" spans="1:3" x14ac:dyDescent="0.25">
      <c r="A85" s="6" t="s">
        <v>47</v>
      </c>
      <c r="B85" s="27">
        <v>39.200000000000003</v>
      </c>
    </row>
    <row r="86" spans="1:3" x14ac:dyDescent="0.25">
      <c r="A86" s="5"/>
      <c r="C86" t="s">
        <v>680</v>
      </c>
    </row>
    <row r="87" spans="1:3" x14ac:dyDescent="0.25">
      <c r="A87" s="6"/>
    </row>
    <row r="88" spans="1:3" x14ac:dyDescent="0.25">
      <c r="A88" s="6"/>
      <c r="C88" t="str">
        <f>CONCATENATE("    ",B84)</f>
        <v xml:space="preserve">    You are in the Mild Loss of Function category. See below for more information.</v>
      </c>
    </row>
    <row r="89" spans="1:3" x14ac:dyDescent="0.25">
      <c r="A89" s="6"/>
    </row>
    <row r="90" spans="1:3" x14ac:dyDescent="0.25">
      <c r="A90" s="6"/>
      <c r="C90" t="s">
        <v>681</v>
      </c>
    </row>
    <row r="91" spans="1:3" x14ac:dyDescent="0.25">
      <c r="A91" s="5"/>
    </row>
    <row r="92" spans="1:3" x14ac:dyDescent="0.25">
      <c r="A92" s="5"/>
      <c r="C92" t="str">
        <f>CONCATENATE( "    &lt;piechart percentage=",B85," /&gt;")</f>
        <v xml:space="preserve">    &lt;piechart percentage=39.2 /&gt;</v>
      </c>
    </row>
    <row r="93" spans="1:3" x14ac:dyDescent="0.25">
      <c r="A93" s="5"/>
      <c r="C93" t="str">
        <f>"  &lt;/Genotype&gt;"</f>
        <v xml:space="preserve">  &lt;/Genotype&gt;</v>
      </c>
    </row>
    <row r="94" spans="1:3" x14ac:dyDescent="0.25">
      <c r="A94" s="5" t="s">
        <v>48</v>
      </c>
      <c r="B94" s="27" t="str">
        <f>CONCATENATE("People with this variant have two copies of the ",B28," variant. This substitution of a single nucleotide is known as a missense mutation.")</f>
        <v>People with this variant have two copies of the [A78573551G](https://www.ncbi.nlm.nih.gov/projects/SNP/snp_ref.cgi?rs=6495306) variant. This substitution of a single nucleotide is known as a missense mutation.</v>
      </c>
      <c r="C94" t="str">
        <f>CONCATENATE("  &lt;Genotype hgvs=",CHAR(34),B80,B81,";",B81,CHAR(34)," name=",CHAR(34),B25,CHAR(34),"&gt; ")</f>
        <v xml:space="preserve">  &lt;Genotype hgvs="NC_000015.10:g.[78573551G&gt;A];[78573551G&gt;A]" name="A78573551G"&gt; </v>
      </c>
    </row>
    <row r="95" spans="1:3" x14ac:dyDescent="0.25">
      <c r="A95" s="6" t="s">
        <v>49</v>
      </c>
      <c r="B95" s="27" t="s">
        <v>198</v>
      </c>
      <c r="C95" t="s">
        <v>17</v>
      </c>
    </row>
    <row r="96" spans="1:3" x14ac:dyDescent="0.25">
      <c r="A96" s="6" t="s">
        <v>47</v>
      </c>
      <c r="B96" s="27">
        <v>17.899999999999999</v>
      </c>
      <c r="C96" t="s">
        <v>679</v>
      </c>
    </row>
    <row r="97" spans="1:3" x14ac:dyDescent="0.25">
      <c r="A97" s="6"/>
    </row>
    <row r="98" spans="1:3" x14ac:dyDescent="0.25">
      <c r="A98" s="5"/>
      <c r="C98" t="str">
        <f>CONCATENATE("    ",B94)</f>
        <v xml:space="preserve">    People with this variant have two copies of the [A78573551G](https://www.ncbi.nlm.nih.gov/projects/SNP/snp_ref.cgi?rs=6495306) variant. This substitution of a single nucleotide is known as a missense mutation.</v>
      </c>
    </row>
    <row r="99" spans="1:3" x14ac:dyDescent="0.25">
      <c r="A99" s="6"/>
    </row>
    <row r="100" spans="1:3" x14ac:dyDescent="0.25">
      <c r="A100" s="6"/>
      <c r="C100" t="s">
        <v>680</v>
      </c>
    </row>
    <row r="101" spans="1:3" x14ac:dyDescent="0.25">
      <c r="A101" s="6"/>
    </row>
    <row r="102" spans="1:3" x14ac:dyDescent="0.25">
      <c r="A102" s="6"/>
      <c r="C102" t="str">
        <f>CONCATENATE("    ",B95)</f>
        <v xml:space="preserve">    You are in the Moderate Loss of Function category. See below for more information.</v>
      </c>
    </row>
    <row r="103" spans="1:3" x14ac:dyDescent="0.25">
      <c r="A103" s="6"/>
    </row>
    <row r="104" spans="1:3" x14ac:dyDescent="0.25">
      <c r="A104" s="5"/>
      <c r="C104" t="s">
        <v>681</v>
      </c>
    </row>
    <row r="105" spans="1:3" x14ac:dyDescent="0.25">
      <c r="A105" s="5"/>
    </row>
    <row r="106" spans="1:3" x14ac:dyDescent="0.25">
      <c r="A106" s="5"/>
      <c r="C106" t="str">
        <f>CONCATENATE( "    &lt;piechart percentage=",B96," /&gt;")</f>
        <v xml:space="preserve">    &lt;piechart percentage=17.9 /&gt;</v>
      </c>
    </row>
    <row r="107" spans="1:3" x14ac:dyDescent="0.25">
      <c r="A107" s="5"/>
      <c r="C107" t="str">
        <f>"  &lt;/Genotype&gt;"</f>
        <v xml:space="preserve">  &lt;/Genotype&gt;</v>
      </c>
    </row>
    <row r="108" spans="1:3" x14ac:dyDescent="0.25">
      <c r="A108" s="5" t="s">
        <v>50</v>
      </c>
      <c r="B108" s="27" t="str">
        <f>CONCATENATE("Your ",B11," gene has no variants. A normal gene is referred to as a ",CHAR(34),"wild-type",CHAR(34)," gene.")</f>
        <v>Your CHRNA5 gene has no variants. A normal gene is referred to as a "wild-type" gene.</v>
      </c>
      <c r="C108" t="str">
        <f>CONCATENATE("  &lt;Genotype hgvs=",CHAR(34),B80,B82,";",B82,CHAR(34)," name=",CHAR(34),B25,CHAR(34),"&gt; ")</f>
        <v xml:space="preserve">  &lt;Genotype hgvs="NC_000015.10:g.[78573551=];[78573551=]" name="A78573551G"&gt; </v>
      </c>
    </row>
    <row r="109" spans="1:3" x14ac:dyDescent="0.25">
      <c r="A109" s="6" t="s">
        <v>51</v>
      </c>
      <c r="B109" s="27" t="s">
        <v>152</v>
      </c>
      <c r="C109" t="s">
        <v>17</v>
      </c>
    </row>
    <row r="110" spans="1:3" x14ac:dyDescent="0.25">
      <c r="A110" s="6" t="s">
        <v>47</v>
      </c>
      <c r="B110" s="27">
        <v>42.9</v>
      </c>
      <c r="C110" t="s">
        <v>679</v>
      </c>
    </row>
    <row r="111" spans="1:3" x14ac:dyDescent="0.25">
      <c r="A111" s="5"/>
    </row>
    <row r="112" spans="1:3" x14ac:dyDescent="0.25">
      <c r="A112" s="6"/>
      <c r="C112" t="str">
        <f>CONCATENATE("    ",B108)</f>
        <v xml:space="preserve">    Your CHRNA5 gene has no variants. A normal gene is referred to as a "wild-type" gene.</v>
      </c>
    </row>
    <row r="113" spans="1:3" x14ac:dyDescent="0.25">
      <c r="A113" s="6"/>
    </row>
    <row r="114" spans="1:3" x14ac:dyDescent="0.25">
      <c r="A114" s="6"/>
      <c r="C114" t="s">
        <v>680</v>
      </c>
    </row>
    <row r="115" spans="1:3" x14ac:dyDescent="0.25">
      <c r="A115" s="6"/>
    </row>
    <row r="116" spans="1:3" x14ac:dyDescent="0.25">
      <c r="A116" s="6"/>
      <c r="C116" t="str">
        <f>CONCATENATE("    ",B109)</f>
        <v xml:space="preserve">    This variant is not associated with increased risk.</v>
      </c>
    </row>
    <row r="117" spans="1:3" x14ac:dyDescent="0.25">
      <c r="A117" s="5"/>
    </row>
    <row r="118" spans="1:3" x14ac:dyDescent="0.25">
      <c r="A118" s="5"/>
      <c r="C118" t="s">
        <v>681</v>
      </c>
    </row>
    <row r="119" spans="1:3" x14ac:dyDescent="0.25">
      <c r="A119" s="5"/>
    </row>
    <row r="120" spans="1:3" x14ac:dyDescent="0.25">
      <c r="A120" s="5"/>
      <c r="C120" t="str">
        <f>CONCATENATE( "    &lt;piechart percentage=",B110," /&gt;")</f>
        <v xml:space="preserve">    &lt;piechart percentage=42.9 /&gt;</v>
      </c>
    </row>
    <row r="121" spans="1:3" x14ac:dyDescent="0.25">
      <c r="A121" s="5"/>
      <c r="C121" t="str">
        <f>"  &lt;/Genotype&gt;"</f>
        <v xml:space="preserve">  &lt;/Genotype&gt;</v>
      </c>
    </row>
    <row r="122" spans="1:3" ht="15.75" thickBot="1" x14ac:dyDescent="0.3">
      <c r="A122" s="5"/>
      <c r="C122" t="str">
        <f>C29</f>
        <v>&lt;# A78581651T #&gt;</v>
      </c>
    </row>
    <row r="123" spans="1:3" ht="15.75" thickBot="1" x14ac:dyDescent="0.3">
      <c r="A123" s="5" t="s">
        <v>39</v>
      </c>
      <c r="B123" s="46" t="s">
        <v>349</v>
      </c>
      <c r="C123" t="str">
        <f>CONCATENATE("  &lt;Genotype hgvs=",CHAR(34),B123,B124,";",B125,CHAR(34)," name=",CHAR(34),B31,CHAR(34),"&gt; ")</f>
        <v xml:space="preserve">  &lt;Genotype hgvs="NC_000015.10:g.[78581651A&gt;T];[78581651=]" name="A78581651T"&gt; </v>
      </c>
    </row>
    <row r="124" spans="1:3" x14ac:dyDescent="0.25">
      <c r="A124" s="5" t="s">
        <v>40</v>
      </c>
      <c r="B124" s="27" t="s">
        <v>409</v>
      </c>
    </row>
    <row r="125" spans="1:3" x14ac:dyDescent="0.25">
      <c r="A125" s="5" t="s">
        <v>31</v>
      </c>
      <c r="B125" s="27" t="s">
        <v>410</v>
      </c>
      <c r="C125" t="s">
        <v>679</v>
      </c>
    </row>
    <row r="126" spans="1:3" x14ac:dyDescent="0.25">
      <c r="A126" s="5" t="s">
        <v>45</v>
      </c>
      <c r="B126" s="27" t="str">
        <f>CONCATENATE("People with this variant have one copy of the ",B34," variant. This substitution of a single nucleotide is known as a missense mutation.")</f>
        <v>People with this variant have one copy of the [A78581651T](https://www.ncbi.nlm.nih.gov/projects/SNP/snp_ref.cgi?rs=7180002) variant. This substitution of a single nucleotide is known as a missense mutation.</v>
      </c>
      <c r="C126" t="s">
        <v>17</v>
      </c>
    </row>
    <row r="127" spans="1:3" x14ac:dyDescent="0.25">
      <c r="A127" s="6" t="s">
        <v>46</v>
      </c>
      <c r="B127" s="27" t="s">
        <v>223</v>
      </c>
      <c r="C127" t="str">
        <f>CONCATENATE("    ",B126)</f>
        <v xml:space="preserve">    People with this variant have one copy of the [A78581651T](https://www.ncbi.nlm.nih.gov/projects/SNP/snp_ref.cgi?rs=7180002) variant. This substitution of a single nucleotide is known as a missense mutation.</v>
      </c>
    </row>
    <row r="128" spans="1:3" x14ac:dyDescent="0.25">
      <c r="A128" s="6" t="s">
        <v>47</v>
      </c>
      <c r="B128" s="27">
        <v>27.3</v>
      </c>
    </row>
    <row r="129" spans="1:3" x14ac:dyDescent="0.25">
      <c r="A129" s="5"/>
      <c r="C129" t="s">
        <v>680</v>
      </c>
    </row>
    <row r="130" spans="1:3" x14ac:dyDescent="0.25">
      <c r="A130" s="6"/>
    </row>
    <row r="131" spans="1:3" x14ac:dyDescent="0.25">
      <c r="A131" s="6"/>
      <c r="C131" t="str">
        <f>CONCATENATE("    ",B127)</f>
        <v xml:space="preserve">    You are in the Mild Loss of Function category. See below for more information.</v>
      </c>
    </row>
    <row r="132" spans="1:3" x14ac:dyDescent="0.25">
      <c r="A132" s="6"/>
    </row>
    <row r="133" spans="1:3" x14ac:dyDescent="0.25">
      <c r="A133" s="6"/>
      <c r="C133" t="s">
        <v>681</v>
      </c>
    </row>
    <row r="134" spans="1:3" x14ac:dyDescent="0.25">
      <c r="A134" s="5"/>
    </row>
    <row r="135" spans="1:3" x14ac:dyDescent="0.25">
      <c r="A135" s="5"/>
      <c r="C135" t="str">
        <f>CONCATENATE( "    &lt;piechart percentage=",B128," /&gt;")</f>
        <v xml:space="preserve">    &lt;piechart percentage=27.3 /&gt;</v>
      </c>
    </row>
    <row r="136" spans="1:3" x14ac:dyDescent="0.25">
      <c r="A136" s="5"/>
      <c r="C136" t="str">
        <f>"  &lt;/Genotype&gt;"</f>
        <v xml:space="preserve">  &lt;/Genotype&gt;</v>
      </c>
    </row>
    <row r="137" spans="1:3" x14ac:dyDescent="0.25">
      <c r="A137" s="5" t="s">
        <v>48</v>
      </c>
      <c r="B137" s="27" t="str">
        <f>CONCATENATE("People with this variant have two copies of the ",B34," variant. This substitution of a single nucleotide is known as a missense mutation.")</f>
        <v>People with this variant have two copies of the [A78581651T](https://www.ncbi.nlm.nih.gov/projects/SNP/snp_ref.cgi?rs=7180002) variant. This substitution of a single nucleotide is known as a missense mutation.</v>
      </c>
      <c r="C137" t="str">
        <f>CONCATENATE("  &lt;Genotype hgvs=",CHAR(34),B123,B124,";",B124,CHAR(34)," name=",CHAR(34),31,CHAR(34),"&gt; ")</f>
        <v xml:space="preserve">  &lt;Genotype hgvs="NC_000015.10:g.[78581651A&gt;T];[78581651A&gt;T]" name="31"&gt; </v>
      </c>
    </row>
    <row r="138" spans="1:3" x14ac:dyDescent="0.25">
      <c r="A138" s="6" t="s">
        <v>49</v>
      </c>
      <c r="B138" s="27" t="s">
        <v>223</v>
      </c>
      <c r="C138" t="s">
        <v>17</v>
      </c>
    </row>
    <row r="139" spans="1:3" x14ac:dyDescent="0.25">
      <c r="A139" s="6" t="s">
        <v>47</v>
      </c>
      <c r="B139" s="27">
        <v>9.5</v>
      </c>
      <c r="C139" t="s">
        <v>679</v>
      </c>
    </row>
    <row r="140" spans="1:3" x14ac:dyDescent="0.25">
      <c r="A140" s="6"/>
    </row>
    <row r="141" spans="1:3" x14ac:dyDescent="0.25">
      <c r="A141" s="5"/>
      <c r="C141" t="str">
        <f>CONCATENATE("    ",B137)</f>
        <v xml:space="preserve">    People with this variant have two copies of the [A78581651T](https://www.ncbi.nlm.nih.gov/projects/SNP/snp_ref.cgi?rs=7180002) variant. This substitution of a single nucleotide is known as a missense mutation.</v>
      </c>
    </row>
    <row r="142" spans="1:3" x14ac:dyDescent="0.25">
      <c r="A142" s="6"/>
    </row>
    <row r="143" spans="1:3" x14ac:dyDescent="0.25">
      <c r="A143" s="6"/>
      <c r="C143" t="s">
        <v>680</v>
      </c>
    </row>
    <row r="144" spans="1:3" x14ac:dyDescent="0.25">
      <c r="A144" s="6"/>
    </row>
    <row r="145" spans="1:3" x14ac:dyDescent="0.25">
      <c r="A145" s="6"/>
      <c r="C145" t="str">
        <f>CONCATENATE("    ",B138)</f>
        <v xml:space="preserve">    You are in the Mild Loss of Function category. See below for more information.</v>
      </c>
    </row>
    <row r="146" spans="1:3" x14ac:dyDescent="0.25">
      <c r="A146" s="6"/>
    </row>
    <row r="147" spans="1:3" x14ac:dyDescent="0.25">
      <c r="A147" s="5"/>
      <c r="C147" t="s">
        <v>681</v>
      </c>
    </row>
    <row r="148" spans="1:3" x14ac:dyDescent="0.25">
      <c r="A148" s="5"/>
    </row>
    <row r="149" spans="1:3" x14ac:dyDescent="0.25">
      <c r="A149" s="5"/>
      <c r="C149" t="str">
        <f>CONCATENATE( "    &lt;piechart percentage=",B139," /&gt;")</f>
        <v xml:space="preserve">    &lt;piechart percentage=9.5 /&gt;</v>
      </c>
    </row>
    <row r="150" spans="1:3" x14ac:dyDescent="0.25">
      <c r="A150" s="5"/>
      <c r="C150" t="str">
        <f>"  &lt;/Genotype&gt;"</f>
        <v xml:space="preserve">  &lt;/Genotype&gt;</v>
      </c>
    </row>
    <row r="151" spans="1:3" x14ac:dyDescent="0.25">
      <c r="A151" s="5" t="s">
        <v>50</v>
      </c>
      <c r="B151" s="27" t="str">
        <f>CONCATENATE("Your ",B11," gene has no variants. A normal gene is referred to as a ",CHAR(34),"wild-type",CHAR(34)," gene.")</f>
        <v>Your CHRNA5 gene has no variants. A normal gene is referred to as a "wild-type" gene.</v>
      </c>
      <c r="C151" t="str">
        <f>CONCATENATE("  &lt;Genotype hgvs=",CHAR(34),B123,B125,";",B125,CHAR(34)," name=",CHAR(34),B31,CHAR(34),"&gt; ")</f>
        <v xml:space="preserve">  &lt;Genotype hgvs="NC_000015.10:g.[78581651=];[78581651=]" name="A78581651T"&gt; </v>
      </c>
    </row>
    <row r="152" spans="1:3" x14ac:dyDescent="0.25">
      <c r="A152" s="6" t="s">
        <v>51</v>
      </c>
      <c r="B152" s="27" t="s">
        <v>152</v>
      </c>
      <c r="C152" t="s">
        <v>17</v>
      </c>
    </row>
    <row r="153" spans="1:3" x14ac:dyDescent="0.25">
      <c r="A153" s="6" t="s">
        <v>47</v>
      </c>
      <c r="B153" s="27">
        <v>63.2</v>
      </c>
      <c r="C153" t="s">
        <v>679</v>
      </c>
    </row>
    <row r="154" spans="1:3" x14ac:dyDescent="0.25">
      <c r="A154" s="5"/>
    </row>
    <row r="155" spans="1:3" x14ac:dyDescent="0.25">
      <c r="A155" s="6"/>
      <c r="C155" t="str">
        <f>CONCATENATE("    ",B151)</f>
        <v xml:space="preserve">    Your CHRNA5 gene has no variants. A normal gene is referred to as a "wild-type" gene.</v>
      </c>
    </row>
    <row r="156" spans="1:3" x14ac:dyDescent="0.25">
      <c r="A156" s="6"/>
    </row>
    <row r="157" spans="1:3" x14ac:dyDescent="0.25">
      <c r="A157" s="6"/>
      <c r="C157" t="s">
        <v>680</v>
      </c>
    </row>
    <row r="158" spans="1:3" x14ac:dyDescent="0.25">
      <c r="A158" s="6"/>
    </row>
    <row r="159" spans="1:3" x14ac:dyDescent="0.25">
      <c r="A159" s="6"/>
      <c r="C159" t="str">
        <f>CONCATENATE("    ",B152)</f>
        <v xml:space="preserve">    This variant is not associated with increased risk.</v>
      </c>
    </row>
    <row r="160" spans="1:3" x14ac:dyDescent="0.25">
      <c r="A160" s="5"/>
    </row>
    <row r="161" spans="1:3" x14ac:dyDescent="0.25">
      <c r="A161" s="5"/>
      <c r="C161" t="s">
        <v>681</v>
      </c>
    </row>
    <row r="162" spans="1:3" x14ac:dyDescent="0.25">
      <c r="A162" s="5"/>
    </row>
    <row r="163" spans="1:3" x14ac:dyDescent="0.25">
      <c r="A163" s="5"/>
      <c r="C163" t="str">
        <f>CONCATENATE( "    &lt;piechart percentage=",B153," /&gt;")</f>
        <v xml:space="preserve">    &lt;piechart percentage=63.2 /&gt;</v>
      </c>
    </row>
    <row r="164" spans="1:3" x14ac:dyDescent="0.25">
      <c r="A164" s="5"/>
      <c r="C164" t="str">
        <f>"  &lt;/Genotype&gt;"</f>
        <v xml:space="preserve">  &lt;/Genotype&gt;</v>
      </c>
    </row>
    <row r="165" spans="1:3" x14ac:dyDescent="0.25">
      <c r="A165" s="5"/>
      <c r="C165" t="s">
        <v>683</v>
      </c>
    </row>
    <row r="166" spans="1:3" x14ac:dyDescent="0.25">
      <c r="A166" s="5" t="s">
        <v>52</v>
      </c>
      <c r="B166" s="27" t="str">
        <f>CONCATENATE("Your ",B11," gene has an unknown variant.")</f>
        <v>Your CHRNA5 gene has an unknown variant.</v>
      </c>
      <c r="C166" t="str">
        <f>CONCATENATE("  &lt;Genotype hgvs=",CHAR(34),"unknown",CHAR(34),"&gt; ")</f>
        <v xml:space="preserve">  &lt;Genotype hgvs="unknown"&gt; </v>
      </c>
    </row>
    <row r="167" spans="1:3" x14ac:dyDescent="0.25">
      <c r="A167" s="6" t="s">
        <v>52</v>
      </c>
      <c r="B167" s="27" t="s">
        <v>154</v>
      </c>
      <c r="C167" t="s">
        <v>17</v>
      </c>
    </row>
    <row r="168" spans="1:3" x14ac:dyDescent="0.25">
      <c r="A168" s="6" t="s">
        <v>47</v>
      </c>
      <c r="C168" t="s">
        <v>679</v>
      </c>
    </row>
    <row r="169" spans="1:3" x14ac:dyDescent="0.25">
      <c r="A169" s="6"/>
    </row>
    <row r="170" spans="1:3" x14ac:dyDescent="0.25">
      <c r="A170" s="6"/>
      <c r="C170" t="str">
        <f>CONCATENATE("    ",B166)</f>
        <v xml:space="preserve">    Your CHRNA5 gene has an unknown variant.</v>
      </c>
    </row>
    <row r="171" spans="1:3" x14ac:dyDescent="0.25">
      <c r="A171" s="6"/>
    </row>
    <row r="172" spans="1:3" x14ac:dyDescent="0.25">
      <c r="A172" s="6"/>
      <c r="C172" t="s">
        <v>680</v>
      </c>
    </row>
    <row r="173" spans="1:3" x14ac:dyDescent="0.25">
      <c r="A173" s="6"/>
    </row>
    <row r="174" spans="1:3" x14ac:dyDescent="0.25">
      <c r="A174" s="5"/>
      <c r="C174" t="str">
        <f>CONCATENATE("    ",B167)</f>
        <v xml:space="preserve">    The effect is unknown.</v>
      </c>
    </row>
    <row r="175" spans="1:3" x14ac:dyDescent="0.25">
      <c r="A175" s="6"/>
    </row>
    <row r="176" spans="1:3" x14ac:dyDescent="0.25">
      <c r="A176" s="5"/>
      <c r="C176" t="s">
        <v>681</v>
      </c>
    </row>
    <row r="177" spans="1:3" x14ac:dyDescent="0.25">
      <c r="A177" s="5"/>
    </row>
    <row r="178" spans="1:3" x14ac:dyDescent="0.25">
      <c r="A178" s="5"/>
      <c r="C178" t="str">
        <f>CONCATENATE( "    &lt;piechart percentage=",B168," /&gt;")</f>
        <v xml:space="preserve">    &lt;piechart percentage= /&gt;</v>
      </c>
    </row>
    <row r="179" spans="1:3" x14ac:dyDescent="0.25">
      <c r="A179" s="5"/>
      <c r="C179" t="str">
        <f>"  &lt;/Genotype&gt;"</f>
        <v xml:space="preserve">  &lt;/Genotype&gt;</v>
      </c>
    </row>
    <row r="180" spans="1:3" x14ac:dyDescent="0.25">
      <c r="A180" s="5"/>
      <c r="C180" t="s">
        <v>684</v>
      </c>
    </row>
    <row r="181" spans="1:3" x14ac:dyDescent="0.25">
      <c r="A181" s="5" t="s">
        <v>50</v>
      </c>
      <c r="B181" s="27" t="str">
        <f>CONCATENATE("Your ",B11," gene has no variants. A normal gene is referred to as a ",CHAR(34),"wild-type",CHAR(34)," gene.")</f>
        <v>Your CHRNA5 gene has no variants. A normal gene is referred to as a "wild-type" gene.</v>
      </c>
      <c r="C181" t="str">
        <f>CONCATENATE("  &lt;Genotype hgvs=",CHAR(34),"wildtype",CHAR(34),"&gt;")</f>
        <v xml:space="preserve">  &lt;Genotype hgvs="wildtype"&gt;</v>
      </c>
    </row>
    <row r="182" spans="1:3" x14ac:dyDescent="0.25">
      <c r="A182" s="6" t="s">
        <v>51</v>
      </c>
      <c r="B182" s="27" t="s">
        <v>224</v>
      </c>
      <c r="C182" t="s">
        <v>17</v>
      </c>
    </row>
    <row r="183" spans="1:3" x14ac:dyDescent="0.25">
      <c r="A183" s="6" t="s">
        <v>47</v>
      </c>
      <c r="C183" t="s">
        <v>679</v>
      </c>
    </row>
    <row r="184" spans="1:3" x14ac:dyDescent="0.25">
      <c r="A184" s="6"/>
    </row>
    <row r="185" spans="1:3" x14ac:dyDescent="0.25">
      <c r="A185" s="6"/>
      <c r="C185" t="str">
        <f>CONCATENATE("    ",B181)</f>
        <v xml:space="preserve">    Your CHRNA5 gene has no variants. A normal gene is referred to as a "wild-type" gene.</v>
      </c>
    </row>
    <row r="186" spans="1:3" x14ac:dyDescent="0.25">
      <c r="A186" s="6"/>
    </row>
    <row r="187" spans="1:3" x14ac:dyDescent="0.25">
      <c r="A187" s="6"/>
      <c r="C187" t="s">
        <v>680</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681</v>
      </c>
    </row>
    <row r="192" spans="1:3" x14ac:dyDescent="0.25">
      <c r="A192" s="5"/>
    </row>
    <row r="193" spans="1:3" x14ac:dyDescent="0.25">
      <c r="A193" s="6"/>
      <c r="C193" t="str">
        <f>CONCATENATE( "    &lt;piechart percentage=",B183," /&gt;")</f>
        <v xml:space="preserve">    &lt;piechart percentage= /&gt;</v>
      </c>
    </row>
    <row r="194" spans="1:3" x14ac:dyDescent="0.25">
      <c r="A194" s="6"/>
      <c r="C194" t="str">
        <f>"  &lt;/Genotype&gt;"</f>
        <v xml:space="preserve">  &lt;/Genotype&gt;</v>
      </c>
    </row>
    <row r="195" spans="1:3" x14ac:dyDescent="0.25">
      <c r="A195" s="6"/>
      <c r="C195" t="str">
        <f>"&lt;/GeneAnalysis&gt;"</f>
        <v>&lt;/GeneAnalysis&gt;</v>
      </c>
    </row>
    <row r="196" spans="1:3" s="33" customFormat="1" x14ac:dyDescent="0.25">
      <c r="A196" s="31"/>
      <c r="B196" s="32"/>
      <c r="C196" t="str">
        <f>CONCATENATE("# How do changes in ",B11," affect people?")</f>
        <v># How do changes in CHRNA5 affect people?</v>
      </c>
    </row>
    <row r="197" spans="1:3" x14ac:dyDescent="0.25">
      <c r="A197" s="5"/>
      <c r="C197" t="str">
        <f>CONCATENATE("    ",B194)</f>
        <v xml:space="preserve">    </v>
      </c>
    </row>
    <row r="198" spans="1:3" x14ac:dyDescent="0.25">
      <c r="A198" s="5" t="s">
        <v>54</v>
      </c>
      <c r="B1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CHRNA5 variants is small and does not impact treatment. It is possible that variants in this gene interact with other gene variants, which is the reason for our inclusion of this gene.</v>
      </c>
      <c r="C198" t="str">
        <f>B198</f>
        <v>For the vast majority of people, the overall risk associated with the common CHRNA5 variants is small and does not impact treatment. It is possible that variants in this gene interact with other gene variants, which is the reason for our inclusion of this gene.</v>
      </c>
    </row>
    <row r="199" spans="1:3" s="33" customFormat="1" x14ac:dyDescent="0.25">
      <c r="A199" s="31"/>
      <c r="B199" s="32"/>
    </row>
    <row r="200" spans="1:3" s="33" customFormat="1" x14ac:dyDescent="0.25">
      <c r="A200" s="34"/>
      <c r="B200" s="32"/>
      <c r="C200" s="6" t="s">
        <v>769</v>
      </c>
    </row>
    <row r="201" spans="1:3" s="33" customFormat="1" x14ac:dyDescent="0.25">
      <c r="A201" s="31"/>
      <c r="B201" s="32"/>
      <c r="C201"/>
    </row>
    <row r="202" spans="1:3" s="33" customFormat="1" x14ac:dyDescent="0.25">
      <c r="A202" s="34"/>
      <c r="B202" s="32"/>
      <c r="C202" s="6" t="s">
        <v>770</v>
      </c>
    </row>
    <row r="203" spans="1:3" s="33" customFormat="1" x14ac:dyDescent="0.25">
      <c r="A203" s="34"/>
      <c r="B203" s="32"/>
      <c r="C203" s="6"/>
    </row>
    <row r="204" spans="1:3" x14ac:dyDescent="0.25">
      <c r="A204" s="5"/>
      <c r="C204" t="s">
        <v>353</v>
      </c>
    </row>
    <row r="205" spans="1:3" x14ac:dyDescent="0.25">
      <c r="A205" s="5"/>
    </row>
    <row r="206" spans="1:3" x14ac:dyDescent="0.25">
      <c r="A206" s="5" t="s">
        <v>17</v>
      </c>
      <c r="B206" s="27" t="s">
        <v>781</v>
      </c>
      <c r="C206" t="str">
        <f>B206</f>
        <v>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v>
      </c>
    </row>
    <row r="207" spans="1:3" x14ac:dyDescent="0.25">
      <c r="A207" s="5"/>
    </row>
    <row r="208" spans="1:3" x14ac:dyDescent="0.25">
      <c r="A208" s="5"/>
      <c r="C208" t="s">
        <v>55</v>
      </c>
    </row>
    <row r="209" spans="1:3" x14ac:dyDescent="0.25">
      <c r="A209" s="5"/>
    </row>
    <row r="210" spans="1:3" x14ac:dyDescent="0.25">
      <c r="A210" s="5"/>
      <c r="B210" s="41" t="s">
        <v>783</v>
      </c>
      <c r="C210" t="str">
        <f>B210</f>
        <v>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11" spans="1:3" s="33" customFormat="1" x14ac:dyDescent="0.25">
      <c r="A211" s="31"/>
      <c r="B211" s="32"/>
    </row>
    <row r="212" spans="1:3" s="33" customFormat="1" x14ac:dyDescent="0.25">
      <c r="A212" s="34"/>
      <c r="B212" s="32"/>
      <c r="C212" s="6" t="s">
        <v>771</v>
      </c>
    </row>
    <row r="213" spans="1:3" s="33" customFormat="1" x14ac:dyDescent="0.25">
      <c r="A213" s="31"/>
      <c r="B213" s="32"/>
      <c r="C213"/>
    </row>
    <row r="214" spans="1:3" s="33" customFormat="1" x14ac:dyDescent="0.25">
      <c r="A214" s="34"/>
      <c r="B214" s="32"/>
      <c r="C214" s="6" t="s">
        <v>772</v>
      </c>
    </row>
    <row r="215" spans="1:3" s="33" customFormat="1" x14ac:dyDescent="0.25">
      <c r="A215" s="34"/>
      <c r="B215" s="32"/>
      <c r="C215" s="6"/>
    </row>
    <row r="216" spans="1:3" x14ac:dyDescent="0.25">
      <c r="A216" s="5"/>
      <c r="C216" t="s">
        <v>158</v>
      </c>
    </row>
    <row r="217" spans="1:3" x14ac:dyDescent="0.25">
      <c r="A217" s="5"/>
    </row>
    <row r="218" spans="1:3" x14ac:dyDescent="0.25">
      <c r="A218" s="5" t="s">
        <v>17</v>
      </c>
      <c r="B218" s="27" t="s">
        <v>782</v>
      </c>
      <c r="C218" t="str">
        <f>B218</f>
        <v>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v>
      </c>
    </row>
    <row r="219" spans="1:3" x14ac:dyDescent="0.25">
      <c r="A219" s="5"/>
    </row>
    <row r="220" spans="1:3" x14ac:dyDescent="0.25">
      <c r="A220" s="5"/>
      <c r="C220" t="s">
        <v>55</v>
      </c>
    </row>
    <row r="221" spans="1:3" x14ac:dyDescent="0.25">
      <c r="A221" s="5"/>
    </row>
    <row r="222" spans="1:3" x14ac:dyDescent="0.25">
      <c r="A222" s="5"/>
      <c r="B222" s="41" t="s">
        <v>784</v>
      </c>
      <c r="C222" t="str">
        <f>B222</f>
        <v>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24" spans="1:3" s="33" customFormat="1" x14ac:dyDescent="0.25">
      <c r="A224" s="31"/>
      <c r="B224" s="32"/>
    </row>
    <row r="225" spans="1:3" s="33" customFormat="1" x14ac:dyDescent="0.25">
      <c r="A225" s="34"/>
      <c r="B225" s="32"/>
      <c r="C225" t="s">
        <v>779</v>
      </c>
    </row>
    <row r="226" spans="1:3" s="33" customFormat="1" x14ac:dyDescent="0.25">
      <c r="A226" s="31"/>
      <c r="B226" s="32"/>
      <c r="C226"/>
    </row>
    <row r="227" spans="1:3" s="33" customFormat="1" x14ac:dyDescent="0.25">
      <c r="A227" s="34"/>
      <c r="B227" s="32"/>
      <c r="C227" t="s">
        <v>778</v>
      </c>
    </row>
    <row r="228" spans="1:3" s="33" customFormat="1" x14ac:dyDescent="0.25">
      <c r="A228" s="34"/>
      <c r="B228" s="32"/>
    </row>
    <row r="229" spans="1:3" x14ac:dyDescent="0.25">
      <c r="A229" s="5"/>
      <c r="C229" t="s">
        <v>158</v>
      </c>
    </row>
    <row r="230" spans="1:3" x14ac:dyDescent="0.25">
      <c r="A230" s="5"/>
    </row>
    <row r="231" spans="1:3" x14ac:dyDescent="0.25">
      <c r="A231" s="5" t="s">
        <v>17</v>
      </c>
      <c r="B231" s="27" t="s">
        <v>780</v>
      </c>
      <c r="C231" t="str">
        <f>B231</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Each recessive A allele [increases mRNA expression](https://www.ncbi.nlm.nih.gov/pubmed/21229299) in the brain, which in turn impacts body’s the response to nicotine. This variant is associated with increased [risk of adenocarcinoma (ADC)](https://www.ncbi.nlm.nih.gov/pubmed/25233467) [(lung cancer)](https://www.ncbi.nlm.nih.gov/pubmed/21229299) with an odds ratio of 0.86 and [nicotine addiction](https://www.ncbi.nlm.nih.gov/pubmed/28132300) or dependence, especially in Caucasians with an [odds ratio of 2.07](https://www.ncbi.nlm.nih.gov/pubmed/26270548).</v>
      </c>
    </row>
    <row r="232" spans="1:3" x14ac:dyDescent="0.25">
      <c r="A232" s="5"/>
    </row>
    <row r="233" spans="1:3" x14ac:dyDescent="0.25">
      <c r="A233" s="5"/>
      <c r="C233" t="s">
        <v>55</v>
      </c>
    </row>
    <row r="234" spans="1:3" x14ac:dyDescent="0.25">
      <c r="A234" s="5"/>
    </row>
    <row r="235" spans="1:3" x14ac:dyDescent="0.25">
      <c r="A235" s="5"/>
      <c r="B235" s="41" t="s">
        <v>783</v>
      </c>
      <c r="C235" t="str">
        <f>B235</f>
        <v>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36" spans="1:3" x14ac:dyDescent="0.25">
      <c r="A236" s="5"/>
    </row>
    <row r="237" spans="1:3" s="33" customFormat="1" x14ac:dyDescent="0.25">
      <c r="A237" s="31"/>
      <c r="B237" s="32"/>
    </row>
    <row r="238" spans="1:3" s="33" customFormat="1" x14ac:dyDescent="0.25">
      <c r="A238" s="34"/>
      <c r="B238" s="32"/>
      <c r="C238" t="s">
        <v>728</v>
      </c>
    </row>
    <row r="239" spans="1:3" s="33" customFormat="1" x14ac:dyDescent="0.25">
      <c r="A239" s="34"/>
      <c r="B239" s="32"/>
      <c r="C239"/>
    </row>
    <row r="240" spans="1:3" s="33" customFormat="1" x14ac:dyDescent="0.25">
      <c r="A240" s="34"/>
      <c r="B240" s="32"/>
      <c r="C240" t="s">
        <v>773</v>
      </c>
    </row>
    <row r="241" spans="1:3" s="33" customFormat="1" x14ac:dyDescent="0.25">
      <c r="A241" s="34"/>
      <c r="B241" s="32"/>
      <c r="C241" s="6"/>
    </row>
    <row r="242" spans="1:3" x14ac:dyDescent="0.25">
      <c r="A242" s="5"/>
      <c r="C242" t="s">
        <v>353</v>
      </c>
    </row>
    <row r="243" spans="1:3" x14ac:dyDescent="0.25">
      <c r="A243" s="5"/>
    </row>
    <row r="244" spans="1:3" x14ac:dyDescent="0.25">
      <c r="A244" s="5" t="s">
        <v>17</v>
      </c>
      <c r="B244" s="27" t="s">
        <v>729</v>
      </c>
      <c r="C244" t="str">
        <f>B244</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v>
      </c>
    </row>
    <row r="245" spans="1:3" x14ac:dyDescent="0.25">
      <c r="A245" s="5"/>
    </row>
    <row r="246" spans="1:3" x14ac:dyDescent="0.25">
      <c r="A246" s="5"/>
      <c r="C246" t="s">
        <v>55</v>
      </c>
    </row>
    <row r="247" spans="1:3" x14ac:dyDescent="0.25">
      <c r="A247" s="5"/>
    </row>
    <row r="248" spans="1:3" x14ac:dyDescent="0.25">
      <c r="A248" s="5"/>
      <c r="B248" s="41" t="s">
        <v>791</v>
      </c>
      <c r="C248" t="str">
        <f>B248</f>
        <v>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249" spans="1:3" s="33" customFormat="1" x14ac:dyDescent="0.25">
      <c r="B249" s="32"/>
    </row>
    <row r="251" spans="1:3" ht="30" x14ac:dyDescent="0.25">
      <c r="A251" t="s">
        <v>56</v>
      </c>
      <c r="B251" s="7" t="s">
        <v>777</v>
      </c>
      <c r="C251" t="str">
        <f>CONCATENATE("&lt;symptoms ",B251," /&gt;")</f>
        <v>&lt;symptoms anxiety D001007 pain D010146 inflamation: D007249 /&gt;</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82DF5-BB5F-475D-BF03-2FBB6D061C5E}">
  <dimension ref="A1:AA2671"/>
  <sheetViews>
    <sheetView topLeftCell="A2639" workbookViewId="0">
      <selection activeCell="A2655" sqref="A1:XFD1048576"/>
    </sheetView>
  </sheetViews>
  <sheetFormatPr defaultRowHeight="15" x14ac:dyDescent="0.25"/>
  <cols>
    <col min="1" max="1" width="16.42578125" bestFit="1" customWidth="1"/>
    <col min="2" max="2" width="30.5703125" customWidth="1"/>
    <col min="23" max="23" width="10.85546875" customWidth="1"/>
    <col min="24" max="24" width="13" customWidth="1"/>
    <col min="25" max="25" width="31.5703125" customWidth="1"/>
    <col min="26" max="26" width="64.42578125" bestFit="1" customWidth="1"/>
  </cols>
  <sheetData>
    <row r="1" spans="1:27" s="33" customFormat="1" x14ac:dyDescent="0.25">
      <c r="A1" s="34"/>
      <c r="B1" s="32"/>
    </row>
    <row r="2" spans="1:27" x14ac:dyDescent="0.25">
      <c r="A2" s="6" t="s">
        <v>4</v>
      </c>
      <c r="B2" s="27" t="s">
        <v>113</v>
      </c>
      <c r="C2" t="str">
        <f>CONCATENATE("&lt;GeneAnalysis gene=",CHAR(34),B2,CHAR(34)," interval=",CHAR(34),B3,CHAR(34),"&gt; ")</f>
        <v xml:space="preserve">&lt;GeneAnalysis gene="AGPAT3" interval="NC_000076.6:g.78269174_78352484"&gt; </v>
      </c>
    </row>
    <row r="3" spans="1:27" x14ac:dyDescent="0.25">
      <c r="A3" s="6" t="s">
        <v>27</v>
      </c>
      <c r="B3" s="27" t="s">
        <v>509</v>
      </c>
    </row>
    <row r="4" spans="1:27" x14ac:dyDescent="0.25">
      <c r="A4" s="6" t="s">
        <v>28</v>
      </c>
      <c r="B4" s="27" t="s">
        <v>508</v>
      </c>
      <c r="C4" t="str">
        <f>CONCATENATE("# What are some common mutations of ",B2,"?")</f>
        <v># What are some common mutations of AGPAT3?</v>
      </c>
      <c r="W4" s="49" t="s">
        <v>80</v>
      </c>
      <c r="X4" s="49" t="s">
        <v>79</v>
      </c>
      <c r="Y4" s="43" t="s">
        <v>413</v>
      </c>
      <c r="Z4" s="49" t="s">
        <v>414</v>
      </c>
      <c r="AA4" s="25" t="s">
        <v>76</v>
      </c>
    </row>
    <row r="5" spans="1:27" x14ac:dyDescent="0.25">
      <c r="A5" s="6" t="s">
        <v>24</v>
      </c>
      <c r="B5" s="27" t="s">
        <v>25</v>
      </c>
      <c r="C5" t="s">
        <v>17</v>
      </c>
    </row>
    <row r="6" spans="1:27" x14ac:dyDescent="0.25">
      <c r="B6" s="27"/>
      <c r="C6" t="str">
        <f>CONCATENATE("There are ",B4," well-known variant in ",B2,": ",B13,".")</f>
        <v>There are ten well-known variant in AGPAT3: [A43928298C](https://www.ncbi.nlm.nih.gov/projects/SNP/snp_ref.cgi?rs=3788079).</v>
      </c>
      <c r="W6" s="49" t="s">
        <v>446</v>
      </c>
      <c r="X6" s="49" t="s">
        <v>447</v>
      </c>
      <c r="Y6" s="43" t="s">
        <v>448</v>
      </c>
      <c r="Z6" s="49" t="s">
        <v>449</v>
      </c>
      <c r="AA6" s="49" t="s">
        <v>432</v>
      </c>
    </row>
    <row r="7" spans="1:27" x14ac:dyDescent="0.25">
      <c r="A7" s="53"/>
      <c r="B7" s="53"/>
      <c r="C7" s="43"/>
      <c r="D7" s="50"/>
      <c r="E7" s="25"/>
      <c r="W7" s="49" t="s">
        <v>446</v>
      </c>
      <c r="X7" s="49" t="s">
        <v>450</v>
      </c>
      <c r="Y7" s="43" t="s">
        <v>451</v>
      </c>
      <c r="Z7" s="49" t="s">
        <v>452</v>
      </c>
      <c r="AA7" s="49" t="s">
        <v>432</v>
      </c>
    </row>
    <row r="8" spans="1:27" x14ac:dyDescent="0.25">
      <c r="A8" s="6"/>
      <c r="B8" s="27"/>
      <c r="C8" t="str">
        <f>CONCATENATE("&lt;# ",B10," #&gt;")</f>
        <v>&lt;# A43928298C #&gt;</v>
      </c>
      <c r="W8" s="49" t="s">
        <v>446</v>
      </c>
      <c r="X8" s="49" t="s">
        <v>453</v>
      </c>
      <c r="Y8" s="43" t="s">
        <v>454</v>
      </c>
      <c r="Z8" s="49" t="s">
        <v>455</v>
      </c>
      <c r="AA8" s="49" t="s">
        <v>456</v>
      </c>
    </row>
    <row r="9" spans="1:27" x14ac:dyDescent="0.25">
      <c r="A9" s="6" t="s">
        <v>29</v>
      </c>
      <c r="B9" s="1" t="s">
        <v>445</v>
      </c>
      <c r="C9" t="str">
        <f>CONCATENATE("  &lt;Variant hgvs=",CHAR(34),B9,CHAR(34)," name=",CHAR(34),B10,CHAR(34),"&gt; ")</f>
        <v xml:space="preserve">  &lt;Variant hgvs="NC_000021.9:g.43928298A&gt;C" name="A43928298C"&gt; </v>
      </c>
      <c r="W9" s="49" t="s">
        <v>446</v>
      </c>
      <c r="X9" s="49" t="s">
        <v>457</v>
      </c>
      <c r="Y9" s="43" t="s">
        <v>458</v>
      </c>
      <c r="Z9" s="49" t="s">
        <v>459</v>
      </c>
      <c r="AA9" s="49" t="s">
        <v>432</v>
      </c>
    </row>
    <row r="10" spans="1:27" x14ac:dyDescent="0.25">
      <c r="A10" s="5" t="s">
        <v>30</v>
      </c>
      <c r="B10" s="30" t="s">
        <v>510</v>
      </c>
      <c r="W10" s="49" t="s">
        <v>446</v>
      </c>
      <c r="X10" s="49" t="s">
        <v>460</v>
      </c>
      <c r="Y10" s="43" t="s">
        <v>461</v>
      </c>
      <c r="Z10" s="49" t="s">
        <v>462</v>
      </c>
      <c r="AA10" s="49" t="s">
        <v>444</v>
      </c>
    </row>
    <row r="11" spans="1:27" x14ac:dyDescent="0.25">
      <c r="A11" s="5" t="s">
        <v>31</v>
      </c>
      <c r="B11" s="27" t="s">
        <v>66</v>
      </c>
      <c r="C11" t="str">
        <f>CONCATENATE("    This variant is a change at a specific point in the ",B2," gene from ",B11," to ",B12," resulting in incorrect ",B5," function. This substitution of a single nucleotide is known as a missense variant.")</f>
        <v xml:space="preserve">    This variant is a change at a specific point in the AGPAT3 gene from adenine (A) to cytosine (C) resulting in incorrect protein function. This substitution of a single nucleotide is known as a missense variant.</v>
      </c>
      <c r="W11" s="49" t="s">
        <v>446</v>
      </c>
      <c r="X11" s="49" t="s">
        <v>463</v>
      </c>
      <c r="Y11" s="43" t="s">
        <v>464</v>
      </c>
      <c r="Z11" s="49" t="s">
        <v>465</v>
      </c>
      <c r="AA11" s="49" t="s">
        <v>432</v>
      </c>
    </row>
    <row r="12" spans="1:27" x14ac:dyDescent="0.25">
      <c r="A12" s="5" t="s">
        <v>32</v>
      </c>
      <c r="B12" s="27" t="str">
        <f>"cytosine (C)"</f>
        <v>cytosine (C)</v>
      </c>
      <c r="C12" t="s">
        <v>17</v>
      </c>
      <c r="W12" s="49" t="s">
        <v>446</v>
      </c>
      <c r="X12" s="49" t="s">
        <v>466</v>
      </c>
      <c r="Y12" s="43" t="s">
        <v>467</v>
      </c>
      <c r="Z12" s="49" t="s">
        <v>468</v>
      </c>
      <c r="AA12" s="49" t="s">
        <v>469</v>
      </c>
    </row>
    <row r="13" spans="1:27" x14ac:dyDescent="0.25">
      <c r="A13" s="5" t="s">
        <v>40</v>
      </c>
      <c r="B13" s="30" t="s">
        <v>511</v>
      </c>
      <c r="C13" t="str">
        <f>"  &lt;/Variant&gt;"</f>
        <v xml:space="preserve">  &lt;/Variant&gt;</v>
      </c>
      <c r="W13" s="49" t="s">
        <v>85</v>
      </c>
      <c r="X13" s="49" t="s">
        <v>84</v>
      </c>
      <c r="Y13" s="43" t="s">
        <v>470</v>
      </c>
      <c r="Z13" s="49" t="s">
        <v>471</v>
      </c>
      <c r="AA13" s="25" t="s">
        <v>115</v>
      </c>
    </row>
    <row r="14" spans="1:27" s="33" customFormat="1" x14ac:dyDescent="0.25">
      <c r="A14" s="31"/>
      <c r="B14" s="32"/>
      <c r="W14" s="49" t="s">
        <v>82</v>
      </c>
      <c r="X14" s="49" t="s">
        <v>81</v>
      </c>
      <c r="Y14" s="43" t="s">
        <v>472</v>
      </c>
      <c r="Z14" s="49" t="s">
        <v>473</v>
      </c>
      <c r="AA14" s="25" t="s">
        <v>83</v>
      </c>
    </row>
    <row r="15" spans="1:27" s="33" customFormat="1" x14ac:dyDescent="0.25">
      <c r="A15" s="31"/>
      <c r="B15" s="32"/>
      <c r="C15" t="str">
        <f>C8</f>
        <v>&lt;# A43928298C #&gt;</v>
      </c>
      <c r="W15" s="50" t="s">
        <v>104</v>
      </c>
      <c r="X15" s="49" t="s">
        <v>102</v>
      </c>
      <c r="Y15" s="43" t="s">
        <v>415</v>
      </c>
      <c r="Z15" s="50" t="s">
        <v>416</v>
      </c>
      <c r="AA15" s="49" t="s">
        <v>73</v>
      </c>
    </row>
    <row r="16" spans="1:27" x14ac:dyDescent="0.25">
      <c r="A16" s="5" t="s">
        <v>39</v>
      </c>
      <c r="B16" s="1" t="s">
        <v>505</v>
      </c>
      <c r="C16" t="str">
        <f>CONCATENATE("  &lt;Genotype hgvs=",CHAR(34),B16,B17,";",B18,CHAR(34)," name=",CHAR(34),B10,CHAR(34),"&gt; ")</f>
        <v xml:space="preserve">  &lt;Genotype hgvs="NC_000021.9:g.[43928298A&gt;C];[43928298=]" name="A43928298C"&gt; </v>
      </c>
      <c r="W16" s="50" t="s">
        <v>104</v>
      </c>
      <c r="X16" s="49" t="s">
        <v>103</v>
      </c>
      <c r="Y16" s="43" t="s">
        <v>417</v>
      </c>
      <c r="Z16" s="50" t="s">
        <v>418</v>
      </c>
      <c r="AA16" s="25" t="s">
        <v>119</v>
      </c>
    </row>
    <row r="17" spans="1:27" x14ac:dyDescent="0.25">
      <c r="A17" s="5" t="s">
        <v>40</v>
      </c>
      <c r="B17" s="27" t="s">
        <v>506</v>
      </c>
      <c r="W17" s="49" t="s">
        <v>474</v>
      </c>
      <c r="X17" s="49" t="s">
        <v>475</v>
      </c>
      <c r="Y17" s="43" t="s">
        <v>476</v>
      </c>
      <c r="Z17" s="49" t="s">
        <v>477</v>
      </c>
      <c r="AA17" s="55" t="s">
        <v>432</v>
      </c>
    </row>
    <row r="18" spans="1:27" x14ac:dyDescent="0.25">
      <c r="A18" s="5" t="s">
        <v>31</v>
      </c>
      <c r="B18" s="27" t="s">
        <v>507</v>
      </c>
      <c r="C18" t="s">
        <v>679</v>
      </c>
      <c r="W18" s="49" t="s">
        <v>478</v>
      </c>
      <c r="X18" s="49" t="s">
        <v>77</v>
      </c>
      <c r="Y18" s="43" t="s">
        <v>411</v>
      </c>
      <c r="Z18" s="49" t="s">
        <v>412</v>
      </c>
      <c r="AA18" s="49" t="s">
        <v>479</v>
      </c>
    </row>
    <row r="19" spans="1:27" x14ac:dyDescent="0.25">
      <c r="A19" s="5" t="s">
        <v>45</v>
      </c>
      <c r="B19" s="27" t="str">
        <f>CONCATENATE("People with this variant have one copy of the ",B13," variant. This substitution of a single nucleotide is known as a missense mutation.")</f>
        <v>People with this variant have one copy of the [A43928298C](https://www.ncbi.nlm.nih.gov/projects/SNP/snp_ref.cgi?rs=3788079) variant. This substitution of a single nucleotide is known as a missense mutation.</v>
      </c>
      <c r="C19" t="s">
        <v>17</v>
      </c>
      <c r="W19" s="50" t="s">
        <v>480</v>
      </c>
      <c r="X19" s="50" t="s">
        <v>481</v>
      </c>
      <c r="Y19" s="43" t="s">
        <v>482</v>
      </c>
      <c r="Z19" s="50" t="s">
        <v>483</v>
      </c>
      <c r="AA19" s="50" t="s">
        <v>73</v>
      </c>
    </row>
    <row r="20" spans="1:27" ht="38.25" x14ac:dyDescent="0.25">
      <c r="A20" s="6" t="s">
        <v>46</v>
      </c>
      <c r="B20" s="27" t="s">
        <v>546</v>
      </c>
      <c r="C20" t="str">
        <f>CONCATENATE("    ",B19)</f>
        <v xml:space="preserve">    People with this variant have one copy of the [A43928298C](https://www.ncbi.nlm.nih.gov/projects/SNP/snp_ref.cgi?rs=3788079) variant. This substitution of a single nucleotide is known as a missense mutation.</v>
      </c>
      <c r="W20" t="s">
        <v>440</v>
      </c>
      <c r="X20" s="49" t="s">
        <v>441</v>
      </c>
      <c r="Y20" s="43" t="s">
        <v>442</v>
      </c>
      <c r="Z20" s="54" t="s">
        <v>443</v>
      </c>
      <c r="AA20" s="49" t="s">
        <v>444</v>
      </c>
    </row>
    <row r="21" spans="1:27" x14ac:dyDescent="0.25">
      <c r="A21" s="6" t="s">
        <v>47</v>
      </c>
      <c r="B21" s="27">
        <v>2.5</v>
      </c>
      <c r="W21" s="49" t="s">
        <v>89</v>
      </c>
      <c r="X21" s="49" t="s">
        <v>88</v>
      </c>
      <c r="Y21" s="43" t="s">
        <v>419</v>
      </c>
      <c r="Z21" s="50" t="s">
        <v>420</v>
      </c>
      <c r="AA21" s="25" t="s">
        <v>76</v>
      </c>
    </row>
    <row r="22" spans="1:27" x14ac:dyDescent="0.25">
      <c r="A22" s="5"/>
      <c r="B22" s="27"/>
      <c r="C22" t="s">
        <v>680</v>
      </c>
      <c r="W22" s="49" t="s">
        <v>91</v>
      </c>
      <c r="X22" s="49" t="s">
        <v>90</v>
      </c>
      <c r="Y22" s="43" t="s">
        <v>484</v>
      </c>
      <c r="Z22" s="49" t="s">
        <v>485</v>
      </c>
      <c r="AA22" s="25" t="s">
        <v>69</v>
      </c>
    </row>
    <row r="23" spans="1:27" x14ac:dyDescent="0.25">
      <c r="A23" s="6"/>
      <c r="B23" s="27"/>
      <c r="W23" s="49" t="s">
        <v>91</v>
      </c>
      <c r="X23" s="49" t="s">
        <v>92</v>
      </c>
      <c r="Y23" s="43" t="s">
        <v>486</v>
      </c>
      <c r="Z23" s="49" t="s">
        <v>487</v>
      </c>
      <c r="AA23" s="49" t="s">
        <v>488</v>
      </c>
    </row>
    <row r="24" spans="1:27" x14ac:dyDescent="0.25">
      <c r="A24" s="6"/>
      <c r="B24" s="27"/>
      <c r="C24" t="str">
        <f>CONCATENATE("    ",B20)</f>
        <v xml:space="preserve">    You are in the Moderate Risk category. See below for more information.</v>
      </c>
      <c r="W24" s="49" t="s">
        <v>421</v>
      </c>
      <c r="X24" s="49" t="s">
        <v>422</v>
      </c>
      <c r="Y24" s="43" t="s">
        <v>423</v>
      </c>
      <c r="Z24" s="50" t="s">
        <v>424</v>
      </c>
      <c r="AA24" s="50"/>
    </row>
    <row r="25" spans="1:27" x14ac:dyDescent="0.25">
      <c r="A25" s="6"/>
      <c r="B25" s="27"/>
      <c r="W25" s="49" t="s">
        <v>421</v>
      </c>
      <c r="X25" s="50" t="s">
        <v>425</v>
      </c>
      <c r="Y25" s="43" t="s">
        <v>426</v>
      </c>
      <c r="Z25" s="50" t="s">
        <v>427</v>
      </c>
      <c r="AA25" s="50"/>
    </row>
    <row r="26" spans="1:27" x14ac:dyDescent="0.25">
      <c r="A26" s="6"/>
      <c r="B26" s="27"/>
      <c r="C26" t="s">
        <v>681</v>
      </c>
      <c r="W26" s="51" t="s">
        <v>106</v>
      </c>
      <c r="X26" s="56" t="s">
        <v>105</v>
      </c>
      <c r="Y26" s="43" t="s">
        <v>489</v>
      </c>
      <c r="Z26" s="50" t="s">
        <v>490</v>
      </c>
      <c r="AA26" s="25" t="s">
        <v>116</v>
      </c>
    </row>
    <row r="27" spans="1:27" x14ac:dyDescent="0.25">
      <c r="A27" s="5"/>
      <c r="B27" s="27"/>
      <c r="W27" s="49" t="s">
        <v>428</v>
      </c>
      <c r="X27" s="49" t="s">
        <v>429</v>
      </c>
      <c r="Y27" s="43" t="s">
        <v>430</v>
      </c>
      <c r="Z27" s="50" t="s">
        <v>431</v>
      </c>
      <c r="AA27" s="49" t="s">
        <v>432</v>
      </c>
    </row>
    <row r="28" spans="1:27" x14ac:dyDescent="0.25">
      <c r="A28" s="5"/>
      <c r="B28" s="27"/>
      <c r="C28" t="str">
        <f>CONCATENATE( "    &lt;piechart percentage=",B21," /&gt;")</f>
        <v xml:space="preserve">    &lt;piechart percentage=2.5 /&gt;</v>
      </c>
      <c r="W28" s="47" t="s">
        <v>433</v>
      </c>
      <c r="X28" s="50" t="s">
        <v>434</v>
      </c>
      <c r="Y28" s="43" t="s">
        <v>435</v>
      </c>
      <c r="Z28" s="50" t="s">
        <v>436</v>
      </c>
      <c r="AA28" s="50"/>
    </row>
    <row r="29" spans="1:27" x14ac:dyDescent="0.25">
      <c r="A29" s="5"/>
      <c r="B29" s="27"/>
      <c r="C29" t="str">
        <f>"  &lt;/Genotype&gt;"</f>
        <v xml:space="preserve">  &lt;/Genotype&gt;</v>
      </c>
      <c r="W29" s="47" t="s">
        <v>433</v>
      </c>
      <c r="X29" s="49" t="s">
        <v>437</v>
      </c>
      <c r="Y29" s="43" t="s">
        <v>438</v>
      </c>
      <c r="Z29" s="50" t="s">
        <v>439</v>
      </c>
      <c r="AA29" s="50"/>
    </row>
    <row r="30" spans="1:27" ht="30" x14ac:dyDescent="0.25">
      <c r="A30" s="5" t="s">
        <v>48</v>
      </c>
      <c r="B30" s="27" t="s">
        <v>352</v>
      </c>
      <c r="C30" t="str">
        <f>CONCATENATE("  &lt;Genotype hgvs=",CHAR(34),B16,B17,";",B17,CHAR(34)," name=",CHAR(34),B10,CHAR(34),"&gt; ")</f>
        <v xml:space="preserve">  &lt;Genotype hgvs="NC_000021.9:g.[43928298A&gt;C];[43928298A&gt;C]" name="A43928298C"&gt; </v>
      </c>
      <c r="W30" s="49" t="s">
        <v>108</v>
      </c>
      <c r="X30" s="49" t="s">
        <v>107</v>
      </c>
      <c r="Y30" s="49" t="s">
        <v>491</v>
      </c>
      <c r="Z30" s="49" t="s">
        <v>492</v>
      </c>
      <c r="AA30" s="25" t="s">
        <v>116</v>
      </c>
    </row>
    <row r="31" spans="1:27" x14ac:dyDescent="0.25">
      <c r="A31" s="6" t="s">
        <v>49</v>
      </c>
      <c r="B31" s="27" t="s">
        <v>152</v>
      </c>
      <c r="C31" t="s">
        <v>17</v>
      </c>
      <c r="W31" t="s">
        <v>96</v>
      </c>
      <c r="X31" s="57" t="s">
        <v>94</v>
      </c>
      <c r="Y31" s="43" t="s">
        <v>493</v>
      </c>
      <c r="Z31" s="57" t="s">
        <v>494</v>
      </c>
      <c r="AA31" s="49" t="s">
        <v>73</v>
      </c>
    </row>
    <row r="32" spans="1:27" x14ac:dyDescent="0.25">
      <c r="A32" s="6" t="s">
        <v>47</v>
      </c>
      <c r="B32" s="27">
        <v>0.7</v>
      </c>
      <c r="C32" t="s">
        <v>679</v>
      </c>
      <c r="W32" t="s">
        <v>96</v>
      </c>
      <c r="X32" s="49" t="s">
        <v>95</v>
      </c>
      <c r="Y32" s="43" t="s">
        <v>495</v>
      </c>
      <c r="Z32" s="49" t="s">
        <v>496</v>
      </c>
      <c r="AA32" s="49" t="s">
        <v>117</v>
      </c>
    </row>
    <row r="33" spans="1:3" x14ac:dyDescent="0.25">
      <c r="A33" s="6"/>
      <c r="B33" s="27"/>
    </row>
    <row r="34" spans="1:3" x14ac:dyDescent="0.25">
      <c r="A34" s="5"/>
      <c r="B34" s="27"/>
      <c r="C34" t="str">
        <f>CONCATENATE("    ",B30)</f>
        <v xml:space="preserve">    People with this variant have two copies of the [C78606381T](https://www.ncbi.nlm.nih.gov/projects/SNP/snp_ref.cgi?rs=12914385) variant. This substitution of a single nucleotide is known as a missense mutation.
</v>
      </c>
    </row>
    <row r="35" spans="1:3" x14ac:dyDescent="0.25">
      <c r="A35" s="6"/>
      <c r="B35" s="27"/>
    </row>
    <row r="36" spans="1:3" x14ac:dyDescent="0.25">
      <c r="A36" s="6"/>
      <c r="B36" s="27"/>
      <c r="C36" t="s">
        <v>680</v>
      </c>
    </row>
    <row r="37" spans="1:3" x14ac:dyDescent="0.25">
      <c r="A37" s="6"/>
      <c r="B37" s="27"/>
    </row>
    <row r="38" spans="1:3" x14ac:dyDescent="0.25">
      <c r="A38" s="6"/>
      <c r="B38" s="27"/>
      <c r="C38" t="str">
        <f>CONCATENATE("    ",B31)</f>
        <v xml:space="preserve">    This variant is not associated with increased risk.</v>
      </c>
    </row>
    <row r="39" spans="1:3" x14ac:dyDescent="0.25">
      <c r="A39" s="6"/>
      <c r="B39" s="27"/>
    </row>
    <row r="40" spans="1:3" x14ac:dyDescent="0.25">
      <c r="A40" s="5"/>
      <c r="B40" s="27"/>
      <c r="C40" t="s">
        <v>681</v>
      </c>
    </row>
    <row r="41" spans="1:3" x14ac:dyDescent="0.25">
      <c r="A41" s="5"/>
      <c r="B41" s="27"/>
    </row>
    <row r="42" spans="1:3" x14ac:dyDescent="0.25">
      <c r="A42" s="5"/>
      <c r="B42" s="27"/>
      <c r="C42" t="str">
        <f>CONCATENATE( "    &lt;piechart percentage=",B32," /&gt;")</f>
        <v xml:space="preserve">    &lt;piechart percentage=0.7 /&gt;</v>
      </c>
    </row>
    <row r="43" spans="1:3" x14ac:dyDescent="0.25">
      <c r="A43" s="5"/>
      <c r="B43" s="27"/>
      <c r="C43" t="str">
        <f>"  &lt;/Genotype&gt;"</f>
        <v xml:space="preserve">  &lt;/Genotype&gt;</v>
      </c>
    </row>
    <row r="44" spans="1:3" x14ac:dyDescent="0.25">
      <c r="A44" s="5" t="s">
        <v>50</v>
      </c>
      <c r="B44" s="27" t="str">
        <f>CONCATENATE("Your ",B2," gene has no variants. A normal gene is referred to as a ",CHAR(34),"wild-type",CHAR(34)," gene.")</f>
        <v>Your AGPAT3 gene has no variants. A normal gene is referred to as a "wild-type" gene.</v>
      </c>
      <c r="C44" t="str">
        <f>CONCATENATE("  &lt;Genotype hgvs=",CHAR(34),B16,B18,";",B18,CHAR(34)," name=",CHAR(34),B10,CHAR(34),"&gt; ")</f>
        <v xml:space="preserve">  &lt;Genotype hgvs="NC_000021.9:g.[43928298=];[43928298=]" name="A43928298C"&gt; </v>
      </c>
    </row>
    <row r="45" spans="1:3" x14ac:dyDescent="0.25">
      <c r="A45" s="6" t="s">
        <v>51</v>
      </c>
      <c r="B45" s="27" t="s">
        <v>152</v>
      </c>
      <c r="C45" t="s">
        <v>17</v>
      </c>
    </row>
    <row r="46" spans="1:3" x14ac:dyDescent="0.25">
      <c r="A46" s="6" t="s">
        <v>47</v>
      </c>
      <c r="B46" s="27">
        <v>96.8</v>
      </c>
      <c r="C46" t="s">
        <v>679</v>
      </c>
    </row>
    <row r="47" spans="1:3" x14ac:dyDescent="0.25">
      <c r="A47" s="5"/>
      <c r="B47" s="27"/>
    </row>
    <row r="48" spans="1:3" x14ac:dyDescent="0.25">
      <c r="A48" s="6"/>
      <c r="B48" s="27"/>
      <c r="C48" t="str">
        <f>CONCATENATE("    ",B44)</f>
        <v xml:space="preserve">    Your AGPAT3 gene has no variants. A normal gene is referred to as a "wild-type" gene.</v>
      </c>
    </row>
    <row r="49" spans="1:3" x14ac:dyDescent="0.25">
      <c r="A49" s="6"/>
      <c r="B49" s="27"/>
    </row>
    <row r="50" spans="1:3" x14ac:dyDescent="0.25">
      <c r="A50" s="6"/>
      <c r="B50" s="27"/>
      <c r="C50" t="s">
        <v>680</v>
      </c>
    </row>
    <row r="51" spans="1:3" x14ac:dyDescent="0.25">
      <c r="A51" s="6"/>
      <c r="B51" s="27"/>
    </row>
    <row r="52" spans="1:3" x14ac:dyDescent="0.25">
      <c r="A52" s="6"/>
      <c r="B52" s="27"/>
      <c r="C52" t="str">
        <f>CONCATENATE("    ",B45)</f>
        <v xml:space="preserve">    This variant is not associated with increased risk.</v>
      </c>
    </row>
    <row r="53" spans="1:3" x14ac:dyDescent="0.25">
      <c r="A53" s="5"/>
      <c r="B53" s="27"/>
    </row>
    <row r="54" spans="1:3" x14ac:dyDescent="0.25">
      <c r="A54" s="5"/>
      <c r="B54" s="27"/>
      <c r="C54" t="s">
        <v>681</v>
      </c>
    </row>
    <row r="55" spans="1:3" x14ac:dyDescent="0.25">
      <c r="A55" s="5"/>
      <c r="B55" s="27"/>
    </row>
    <row r="56" spans="1:3" x14ac:dyDescent="0.25">
      <c r="A56" s="5"/>
      <c r="B56" s="27"/>
      <c r="C56" t="str">
        <f>CONCATENATE( "    &lt;piechart percentage=",B46," /&gt;")</f>
        <v xml:space="preserve">    &lt;piechart percentage=96.8 /&gt;</v>
      </c>
    </row>
    <row r="57" spans="1:3" x14ac:dyDescent="0.25">
      <c r="A57" s="5"/>
      <c r="B57" s="27"/>
      <c r="C57" t="str">
        <f>"  &lt;/Genotype&gt;"</f>
        <v xml:space="preserve">  &lt;/Genotype&gt;</v>
      </c>
    </row>
    <row r="58" spans="1:3" x14ac:dyDescent="0.25">
      <c r="A58" s="5" t="s">
        <v>52</v>
      </c>
      <c r="B58" s="27" t="str">
        <f>CONCATENATE("Your ",B2," gene has an unknown variant.")</f>
        <v>Your AGPAT3 gene has an unknown variant.</v>
      </c>
      <c r="C58" t="str">
        <f>CONCATENATE("  &lt;Genotype hgvs=",CHAR(34),"unknown",CHAR(34),"&gt; ")</f>
        <v xml:space="preserve">  &lt;Genotype hgvs="unknown"&gt; </v>
      </c>
    </row>
    <row r="59" spans="1:3" x14ac:dyDescent="0.25">
      <c r="A59" s="6" t="s">
        <v>52</v>
      </c>
      <c r="B59" s="27" t="s">
        <v>154</v>
      </c>
      <c r="C59" t="s">
        <v>17</v>
      </c>
    </row>
    <row r="60" spans="1:3" x14ac:dyDescent="0.25">
      <c r="A60" s="6" t="s">
        <v>47</v>
      </c>
      <c r="B60" s="27"/>
      <c r="C60" t="s">
        <v>679</v>
      </c>
    </row>
    <row r="61" spans="1:3" x14ac:dyDescent="0.25">
      <c r="A61" s="6"/>
      <c r="B61" s="27"/>
    </row>
    <row r="62" spans="1:3" x14ac:dyDescent="0.25">
      <c r="A62" s="6"/>
      <c r="B62" s="27"/>
      <c r="C62" t="str">
        <f>CONCATENATE("    ",B58)</f>
        <v xml:space="preserve">    Your AGPAT3 gene has an unknown variant.</v>
      </c>
    </row>
    <row r="63" spans="1:3" x14ac:dyDescent="0.25">
      <c r="A63" s="6"/>
      <c r="B63" s="27"/>
    </row>
    <row r="64" spans="1:3" x14ac:dyDescent="0.25">
      <c r="A64" s="6"/>
      <c r="B64" s="27"/>
      <c r="C64" t="s">
        <v>680</v>
      </c>
    </row>
    <row r="65" spans="1:3" x14ac:dyDescent="0.25">
      <c r="A65" s="6"/>
      <c r="B65" s="27"/>
    </row>
    <row r="66" spans="1:3" x14ac:dyDescent="0.25">
      <c r="A66" s="5"/>
      <c r="B66" s="27"/>
      <c r="C66" t="str">
        <f>CONCATENATE("    ",B59)</f>
        <v xml:space="preserve">    The effect is unknown.</v>
      </c>
    </row>
    <row r="67" spans="1:3" x14ac:dyDescent="0.25">
      <c r="A67" s="6"/>
      <c r="B67" s="27"/>
    </row>
    <row r="68" spans="1:3" x14ac:dyDescent="0.25">
      <c r="A68" s="5"/>
      <c r="B68" s="27"/>
      <c r="C68" t="s">
        <v>681</v>
      </c>
    </row>
    <row r="69" spans="1:3" x14ac:dyDescent="0.25">
      <c r="A69" s="5"/>
      <c r="B69" s="27"/>
    </row>
    <row r="70" spans="1:3" x14ac:dyDescent="0.25">
      <c r="A70" s="5"/>
      <c r="B70" s="27"/>
      <c r="C70" t="str">
        <f>CONCATENATE( "    &lt;piechart percentage=",B60," /&gt;")</f>
        <v xml:space="preserve">    &lt;piechart percentage= /&gt;</v>
      </c>
    </row>
    <row r="71" spans="1:3" x14ac:dyDescent="0.25">
      <c r="A71" s="5"/>
      <c r="B71" s="27"/>
      <c r="C71" t="str">
        <f>"  &lt;/Genotype&gt;"</f>
        <v xml:space="preserve">  &lt;/Genotype&gt;</v>
      </c>
    </row>
    <row r="72" spans="1:3" x14ac:dyDescent="0.25">
      <c r="A72" s="5" t="s">
        <v>50</v>
      </c>
      <c r="B72" s="27" t="str">
        <f>CONCATENATE("Your ",B2," gene has no variants. A normal gene is referred to as a ",CHAR(34),"wild-type",CHAR(34)," gene.")</f>
        <v>Your AGPAT3 gene has no variants. A normal gene is referred to as a "wild-type" gene.</v>
      </c>
      <c r="C72" t="str">
        <f>CONCATENATE("  &lt;Genotype hgvs=",CHAR(34),"wild-type",CHAR(34),"&gt;")</f>
        <v xml:space="preserve">  &lt;Genotype hgvs="wild-type"&gt;</v>
      </c>
    </row>
    <row r="73" spans="1:3" x14ac:dyDescent="0.25">
      <c r="A73" s="6" t="s">
        <v>51</v>
      </c>
      <c r="B73" s="27" t="s">
        <v>224</v>
      </c>
      <c r="C73" t="s">
        <v>17</v>
      </c>
    </row>
    <row r="74" spans="1:3" x14ac:dyDescent="0.25">
      <c r="A74" s="6" t="s">
        <v>47</v>
      </c>
      <c r="B74" s="27"/>
      <c r="C74" t="s">
        <v>679</v>
      </c>
    </row>
    <row r="75" spans="1:3" x14ac:dyDescent="0.25">
      <c r="A75" s="6"/>
      <c r="B75" s="27"/>
    </row>
    <row r="76" spans="1:3" x14ac:dyDescent="0.25">
      <c r="A76" s="6"/>
      <c r="B76" s="27"/>
      <c r="C76" t="str">
        <f>CONCATENATE("    ",B72)</f>
        <v xml:space="preserve">    Your AGPAT3 gene has no variants. A normal gene is referred to as a "wild-type" gene.</v>
      </c>
    </row>
    <row r="77" spans="1:3" x14ac:dyDescent="0.25">
      <c r="A77" s="6"/>
      <c r="B77" s="27"/>
    </row>
    <row r="78" spans="1:3" x14ac:dyDescent="0.25">
      <c r="A78" s="6"/>
      <c r="B78" s="27"/>
      <c r="C78" t="s">
        <v>680</v>
      </c>
    </row>
    <row r="79" spans="1:3" x14ac:dyDescent="0.25">
      <c r="A79" s="6"/>
      <c r="B79" s="27"/>
    </row>
    <row r="80" spans="1:3" x14ac:dyDescent="0.25">
      <c r="A80" s="6"/>
      <c r="B80" s="27"/>
      <c r="C80" t="str">
        <f>CONCATENATE("    ",B73)</f>
        <v xml:space="preserve">    Your variant is not associated with any loss of function.</v>
      </c>
    </row>
    <row r="81" spans="1:5" x14ac:dyDescent="0.25">
      <c r="A81" s="6"/>
      <c r="B81" s="27"/>
    </row>
    <row r="82" spans="1:5" x14ac:dyDescent="0.25">
      <c r="A82" s="6"/>
      <c r="B82" s="27"/>
      <c r="C82" t="s">
        <v>681</v>
      </c>
    </row>
    <row r="83" spans="1:5" x14ac:dyDescent="0.25">
      <c r="A83" s="5"/>
      <c r="B83" s="27"/>
    </row>
    <row r="84" spans="1:5" x14ac:dyDescent="0.25">
      <c r="A84" s="6"/>
      <c r="B84" s="27"/>
      <c r="C84" t="str">
        <f>CONCATENATE( "    &lt;piechart percentage=",B74," /&gt;")</f>
        <v xml:space="preserve">    &lt;piechart percentage= /&gt;</v>
      </c>
    </row>
    <row r="85" spans="1:5" x14ac:dyDescent="0.25">
      <c r="A85" s="6"/>
      <c r="B85" s="27"/>
      <c r="C85" t="str">
        <f>"  &lt;/Genotype&gt;"</f>
        <v xml:space="preserve">  &lt;/Genotype&gt;</v>
      </c>
    </row>
    <row r="86" spans="1:5" x14ac:dyDescent="0.25">
      <c r="A86" s="6"/>
      <c r="B86" s="27"/>
      <c r="C86" t="str">
        <f>"&lt;/GeneAnalysis&gt;"</f>
        <v>&lt;/GeneAnalysis&gt;</v>
      </c>
    </row>
    <row r="87" spans="1:5" s="33" customFormat="1" x14ac:dyDescent="0.25"/>
    <row r="88" spans="1:5" s="33" customFormat="1" x14ac:dyDescent="0.25">
      <c r="A88" s="34"/>
      <c r="B88" s="32"/>
    </row>
    <row r="89" spans="1:5" x14ac:dyDescent="0.25">
      <c r="A89" s="6" t="s">
        <v>4</v>
      </c>
      <c r="B89" s="27" t="s">
        <v>78</v>
      </c>
      <c r="C89" t="str">
        <f>CONCATENATE("&lt;GeneAnalysis gene=",CHAR(34),B89,CHAR(34)," interval=",CHAR(34),B90,CHAR(34),"&gt; ")</f>
        <v xml:space="preserve">&lt;GeneAnalysis gene="ARMC9" interval="NC_000002.12:g.231198546_231394991"&gt; </v>
      </c>
    </row>
    <row r="90" spans="1:5" x14ac:dyDescent="0.25">
      <c r="A90" s="6" t="s">
        <v>27</v>
      </c>
      <c r="B90" s="27" t="s">
        <v>504</v>
      </c>
    </row>
    <row r="91" spans="1:5" x14ac:dyDescent="0.25">
      <c r="A91" s="6" t="s">
        <v>28</v>
      </c>
      <c r="B91" s="27" t="s">
        <v>339</v>
      </c>
      <c r="C91" t="str">
        <f>CONCATENATE("# What are some common mutations of ",B89,"?")</f>
        <v># What are some common mutations of ARMC9?</v>
      </c>
    </row>
    <row r="92" spans="1:5" x14ac:dyDescent="0.25">
      <c r="A92" s="6" t="s">
        <v>24</v>
      </c>
      <c r="B92" s="27" t="s">
        <v>25</v>
      </c>
      <c r="C92" t="s">
        <v>17</v>
      </c>
    </row>
    <row r="93" spans="1:5" x14ac:dyDescent="0.25">
      <c r="B93" s="27"/>
      <c r="C93" t="str">
        <f>CONCATENATE("There are ",B91," well-known variants in ",B89,": ",B100," and ",B106,".")</f>
        <v>There are two well-known variants in ARMC9: [C78606381T](https://www.ncbi.nlm.nih.gov/projects/SNP/snp_ref.cgi?rs=16827966) and [G56871895A
](https://www.ncbi.nlm.nih.gov/projects/SNP/snp_ref.cgi?rs=6445832
).</v>
      </c>
    </row>
    <row r="94" spans="1:5" x14ac:dyDescent="0.25">
      <c r="A94" s="47"/>
      <c r="B94" s="49"/>
      <c r="C94" s="43"/>
      <c r="D94" s="50"/>
      <c r="E94" s="49"/>
    </row>
    <row r="95" spans="1:5" x14ac:dyDescent="0.25">
      <c r="A95" s="6"/>
      <c r="B95" s="27"/>
      <c r="C95" t="str">
        <f>CONCATENATE("&lt;# ",B97," #&gt;")</f>
        <v>&lt;# C231342446T #&gt;</v>
      </c>
    </row>
    <row r="96" spans="1:5" x14ac:dyDescent="0.25">
      <c r="A96" s="6" t="s">
        <v>29</v>
      </c>
      <c r="B96" s="58" t="s">
        <v>500</v>
      </c>
      <c r="C96" t="str">
        <f>CONCATENATE("  &lt;Variant hgvs=",CHAR(34),B96,CHAR(34)," name=",CHAR(34),B97,CHAR(34),"&gt; ")</f>
        <v xml:space="preserve">  &lt;Variant hgvs="NC_000002.12:g.[231342446C&gt;T]" name="C231342446T"&gt; </v>
      </c>
    </row>
    <row r="97" spans="1:3" x14ac:dyDescent="0.25">
      <c r="A97" s="5" t="s">
        <v>30</v>
      </c>
      <c r="B97" s="45" t="s">
        <v>501</v>
      </c>
    </row>
    <row r="98" spans="1:3" x14ac:dyDescent="0.25">
      <c r="A98" s="5" t="s">
        <v>31</v>
      </c>
      <c r="B98" s="27" t="s">
        <v>214</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ARMC9 gene from cytosine (C) to thymine (T) resulting in incorrect protein function. This substitution of a single nucleotide is known as a missense variant.</v>
      </c>
    </row>
    <row r="99" spans="1:3" x14ac:dyDescent="0.25">
      <c r="A99" s="5" t="s">
        <v>32</v>
      </c>
      <c r="B99" s="27" t="s">
        <v>37</v>
      </c>
      <c r="C99" t="s">
        <v>17</v>
      </c>
    </row>
    <row r="100" spans="1:3" x14ac:dyDescent="0.25">
      <c r="A100" s="5" t="s">
        <v>40</v>
      </c>
      <c r="B100" s="30" t="s">
        <v>497</v>
      </c>
      <c r="C100" t="str">
        <f>"  &lt;/Variant&gt;"</f>
        <v xml:space="preserve">  &lt;/Variant&gt;</v>
      </c>
    </row>
    <row r="101" spans="1:3" x14ac:dyDescent="0.25">
      <c r="B101" s="27"/>
      <c r="C101" t="str">
        <f>CONCATENATE("&lt;# ",B103," #&gt;")</f>
        <v>&lt;# G56871895A #&gt;</v>
      </c>
    </row>
    <row r="102" spans="1:3" x14ac:dyDescent="0.25">
      <c r="A102" s="6" t="s">
        <v>29</v>
      </c>
      <c r="B102" s="1" t="s">
        <v>413</v>
      </c>
      <c r="C102" t="str">
        <f>CONCATENATE("  &lt;Variant hgvs=",CHAR(34),B102,CHAR(34)," name=",CHAR(34),B103,CHAR(34),"&gt; ")</f>
        <v xml:space="preserve">  &lt;Variant hgvs="NC_000003.12:g.56871895G&gt;A" name="G56871895A"&gt; </v>
      </c>
    </row>
    <row r="103" spans="1:3" x14ac:dyDescent="0.25">
      <c r="A103" s="5" t="s">
        <v>30</v>
      </c>
      <c r="B103" s="30" t="s">
        <v>498</v>
      </c>
    </row>
    <row r="104" spans="1:3" x14ac:dyDescent="0.25">
      <c r="A104" s="5" t="s">
        <v>31</v>
      </c>
      <c r="B104" s="27" t="s">
        <v>38</v>
      </c>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ARMC9 gene from guanine (G) to adenine (A) resulting in incorrect protein function. This substitution of a single nucleotide is known as a missense variant.</v>
      </c>
    </row>
    <row r="105" spans="1:3" x14ac:dyDescent="0.25">
      <c r="A105" s="5" t="s">
        <v>32</v>
      </c>
      <c r="B105" s="27" t="s">
        <v>66</v>
      </c>
    </row>
    <row r="106" spans="1:3" x14ac:dyDescent="0.25">
      <c r="A106" s="6" t="s">
        <v>40</v>
      </c>
      <c r="B106" s="1" t="s">
        <v>499</v>
      </c>
      <c r="C106" t="str">
        <f>"  &lt;/Variant&gt;"</f>
        <v xml:space="preserve">  &lt;/Variant&gt;</v>
      </c>
    </row>
    <row r="107" spans="1:3" s="33" customFormat="1" x14ac:dyDescent="0.25">
      <c r="A107" s="31"/>
      <c r="B107" s="32"/>
    </row>
    <row r="108" spans="1:3" s="33" customFormat="1" x14ac:dyDescent="0.25">
      <c r="A108" s="31"/>
      <c r="B108" s="32"/>
      <c r="C108" t="str">
        <f>C95</f>
        <v>&lt;# C231342446T #&gt;</v>
      </c>
    </row>
    <row r="109" spans="1:3" x14ac:dyDescent="0.25">
      <c r="A109" s="5" t="s">
        <v>39</v>
      </c>
      <c r="B109" s="40" t="s">
        <v>128</v>
      </c>
      <c r="C109" t="str">
        <f>CONCATENATE("  &lt;Genotype hgvs=",CHAR(34),B109,B110,";",B111,CHAR(34)," name=",CHAR(34),B97,CHAR(34),"&gt; ")</f>
        <v xml:space="preserve">  &lt;Genotype hgvs="NC_000002.12:g.[231342446C&gt;T];[231342446=]" name="C231342446T"&gt; </v>
      </c>
    </row>
    <row r="110" spans="1:3" x14ac:dyDescent="0.25">
      <c r="A110" s="5" t="s">
        <v>40</v>
      </c>
      <c r="B110" s="27" t="s">
        <v>502</v>
      </c>
    </row>
    <row r="111" spans="1:3" x14ac:dyDescent="0.25">
      <c r="A111" s="5" t="s">
        <v>31</v>
      </c>
      <c r="B111" s="27" t="s">
        <v>503</v>
      </c>
      <c r="C111" t="s">
        <v>679</v>
      </c>
    </row>
    <row r="112" spans="1:3" x14ac:dyDescent="0.25">
      <c r="A112" s="5" t="s">
        <v>45</v>
      </c>
      <c r="B112" s="27" t="str">
        <f>CONCATENATE("People with this variant have one copy of the ",B100," variant. This substitution of a single nucleotide is known as a missense mutation.")</f>
        <v>People with this variant have one copy of the [C78606381T](https://www.ncbi.nlm.nih.gov/projects/SNP/snp_ref.cgi?rs=16827966) variant. This substitution of a single nucleotide is known as a missense mutation.</v>
      </c>
      <c r="C112" t="s">
        <v>17</v>
      </c>
    </row>
    <row r="113" spans="1:3" x14ac:dyDescent="0.25">
      <c r="A113" s="6" t="s">
        <v>46</v>
      </c>
      <c r="B113" s="27" t="s">
        <v>152</v>
      </c>
      <c r="C113" t="str">
        <f>CONCATENATE("    ",B112)</f>
        <v xml:space="preserve">    People with this variant have one copy of the [C78606381T](https://www.ncbi.nlm.nih.gov/projects/SNP/snp_ref.cgi?rs=16827966) variant. This substitution of a single nucleotide is known as a missense mutation.</v>
      </c>
    </row>
    <row r="114" spans="1:3" x14ac:dyDescent="0.25">
      <c r="A114" s="6" t="s">
        <v>47</v>
      </c>
      <c r="B114" s="27">
        <v>6.7</v>
      </c>
    </row>
    <row r="115" spans="1:3" x14ac:dyDescent="0.25">
      <c r="A115" s="5"/>
      <c r="B115" s="27"/>
      <c r="C115" t="s">
        <v>680</v>
      </c>
    </row>
    <row r="116" spans="1:3" x14ac:dyDescent="0.25">
      <c r="A116" s="6"/>
      <c r="B116" s="27"/>
    </row>
    <row r="117" spans="1:3" x14ac:dyDescent="0.25">
      <c r="A117" s="6"/>
      <c r="B117" s="27"/>
      <c r="C117" t="str">
        <f>CONCATENATE("    ",B113)</f>
        <v xml:space="preserve">    This variant is not associated with increased risk.</v>
      </c>
    </row>
    <row r="118" spans="1:3" x14ac:dyDescent="0.25">
      <c r="A118" s="6"/>
      <c r="B118" s="27"/>
    </row>
    <row r="119" spans="1:3" x14ac:dyDescent="0.25">
      <c r="A119" s="6"/>
      <c r="B119" s="27"/>
      <c r="C119" t="s">
        <v>681</v>
      </c>
    </row>
    <row r="120" spans="1:3" x14ac:dyDescent="0.25">
      <c r="A120" s="5"/>
      <c r="B120" s="27"/>
    </row>
    <row r="121" spans="1:3" x14ac:dyDescent="0.25">
      <c r="A121" s="5"/>
      <c r="B121" s="27"/>
      <c r="C121" t="str">
        <f>CONCATENATE( "    &lt;piechart percentage=",B114," /&gt;")</f>
        <v xml:space="preserve">    &lt;piechart percentage=6.7 /&gt;</v>
      </c>
    </row>
    <row r="122" spans="1:3" x14ac:dyDescent="0.25">
      <c r="A122" s="5"/>
      <c r="B122" s="27"/>
      <c r="C122" t="str">
        <f>"  &lt;/Genotype&gt;"</f>
        <v xml:space="preserve">  &lt;/Genotype&gt;</v>
      </c>
    </row>
    <row r="123" spans="1:3" x14ac:dyDescent="0.25">
      <c r="A123" s="5" t="s">
        <v>48</v>
      </c>
      <c r="B123" s="27" t="s">
        <v>352</v>
      </c>
      <c r="C123" t="str">
        <f>CONCATENATE("  &lt;Genotype hgvs=",CHAR(34),B109,B110,";",B110,CHAR(34)," name=",CHAR(34),B97,CHAR(34),"&gt; ")</f>
        <v xml:space="preserve">  &lt;Genotype hgvs="NC_000002.12:g.[231342446C&gt;T];[231342446C&gt;T]" name="C231342446T"&gt; </v>
      </c>
    </row>
    <row r="124" spans="1:3" x14ac:dyDescent="0.25">
      <c r="A124" s="6" t="s">
        <v>49</v>
      </c>
      <c r="B124" s="27" t="s">
        <v>152</v>
      </c>
      <c r="C124" t="s">
        <v>17</v>
      </c>
    </row>
    <row r="125" spans="1:3" x14ac:dyDescent="0.25">
      <c r="A125" s="6" t="s">
        <v>47</v>
      </c>
      <c r="B125" s="27">
        <v>33</v>
      </c>
      <c r="C125" t="s">
        <v>679</v>
      </c>
    </row>
    <row r="126" spans="1:3" x14ac:dyDescent="0.25">
      <c r="A126" s="6"/>
      <c r="B126" s="27"/>
    </row>
    <row r="127" spans="1:3" x14ac:dyDescent="0.25">
      <c r="A127" s="5"/>
      <c r="B127" s="27"/>
      <c r="C127" t="str">
        <f>CONCATENATE("    ",B123)</f>
        <v xml:space="preserve">    People with this variant have two copies of the [C78606381T](https://www.ncbi.nlm.nih.gov/projects/SNP/snp_ref.cgi?rs=12914385) variant. This substitution of a single nucleotide is known as a missense mutation.
</v>
      </c>
    </row>
    <row r="128" spans="1:3" x14ac:dyDescent="0.25">
      <c r="A128" s="6"/>
      <c r="B128" s="27"/>
    </row>
    <row r="129" spans="1:3" x14ac:dyDescent="0.25">
      <c r="A129" s="6"/>
      <c r="B129" s="27"/>
      <c r="C129" t="s">
        <v>680</v>
      </c>
    </row>
    <row r="130" spans="1:3" x14ac:dyDescent="0.25">
      <c r="A130" s="6"/>
      <c r="B130" s="27"/>
    </row>
    <row r="131" spans="1:3" x14ac:dyDescent="0.25">
      <c r="A131" s="6"/>
      <c r="B131" s="27"/>
      <c r="C131" t="str">
        <f>CONCATENATE("    ",B124)</f>
        <v xml:space="preserve">    This variant is not associated with increased risk.</v>
      </c>
    </row>
    <row r="132" spans="1:3" x14ac:dyDescent="0.25">
      <c r="A132" s="6"/>
      <c r="B132" s="27"/>
    </row>
    <row r="133" spans="1:3" x14ac:dyDescent="0.25">
      <c r="A133" s="5"/>
      <c r="B133" s="27"/>
      <c r="C133" t="s">
        <v>681</v>
      </c>
    </row>
    <row r="134" spans="1:3" x14ac:dyDescent="0.25">
      <c r="A134" s="5"/>
      <c r="B134" s="27"/>
    </row>
    <row r="135" spans="1:3" x14ac:dyDescent="0.25">
      <c r="A135" s="5"/>
      <c r="B135" s="27"/>
      <c r="C135" t="str">
        <f>CONCATENATE( "    &lt;piechart percentage=",B125," /&gt;")</f>
        <v xml:space="preserve">    &lt;piechart percentage=33 /&gt;</v>
      </c>
    </row>
    <row r="136" spans="1:3" x14ac:dyDescent="0.25">
      <c r="A136" s="5"/>
      <c r="B136" s="27"/>
      <c r="C136" t="str">
        <f>"  &lt;/Genotype&gt;"</f>
        <v xml:space="preserve">  &lt;/Genotype&gt;</v>
      </c>
    </row>
    <row r="137" spans="1:3" x14ac:dyDescent="0.25">
      <c r="A137" s="5" t="s">
        <v>50</v>
      </c>
      <c r="B137" s="27" t="str">
        <f>CONCATENATE("Your ",B89," gene has no variants. A normal gene is referred to as a ",CHAR(34),"wild-type",CHAR(34)," gene.")</f>
        <v>Your ARMC9 gene has no variants. A normal gene is referred to as a "wild-type" gene.</v>
      </c>
      <c r="C137" t="str">
        <f>CONCATENATE("  &lt;Genotype hgvs=",CHAR(34),B109,B111,";",B111,CHAR(34)," name=",CHAR(34),B97,CHAR(34),"&gt; ")</f>
        <v xml:space="preserve">  &lt;Genotype hgvs="NC_000002.12:g.[231342446=];[231342446=]" name="C231342446T"&gt; </v>
      </c>
    </row>
    <row r="138" spans="1:3" x14ac:dyDescent="0.25">
      <c r="A138" s="6" t="s">
        <v>51</v>
      </c>
      <c r="B138" s="27" t="s">
        <v>546</v>
      </c>
      <c r="C138" t="s">
        <v>17</v>
      </c>
    </row>
    <row r="139" spans="1:3" x14ac:dyDescent="0.25">
      <c r="A139" s="6" t="s">
        <v>47</v>
      </c>
      <c r="B139" s="27">
        <v>60.3</v>
      </c>
      <c r="C139" t="s">
        <v>679</v>
      </c>
    </row>
    <row r="140" spans="1:3" x14ac:dyDescent="0.25">
      <c r="A140" s="5"/>
      <c r="B140" s="27"/>
    </row>
    <row r="141" spans="1:3" x14ac:dyDescent="0.25">
      <c r="A141" s="6"/>
      <c r="B141" s="27"/>
      <c r="C141" t="str">
        <f>CONCATENATE("    ",B137)</f>
        <v xml:space="preserve">    Your ARMC9 gene has no variants. A normal gene is referred to as a "wild-type" gene.</v>
      </c>
    </row>
    <row r="142" spans="1:3" x14ac:dyDescent="0.25">
      <c r="A142" s="6"/>
      <c r="B142" s="27"/>
    </row>
    <row r="143" spans="1:3" x14ac:dyDescent="0.25">
      <c r="A143" s="6"/>
      <c r="B143" s="27"/>
      <c r="C143" t="s">
        <v>680</v>
      </c>
    </row>
    <row r="144" spans="1:3" x14ac:dyDescent="0.25">
      <c r="A144" s="6"/>
      <c r="B144" s="27"/>
    </row>
    <row r="145" spans="1:3" x14ac:dyDescent="0.25">
      <c r="A145" s="6"/>
      <c r="B145" s="27"/>
      <c r="C145" t="str">
        <f>CONCATENATE("    ",B138)</f>
        <v xml:space="preserve">    You are in the Moderate Risk category. See below for more information.</v>
      </c>
    </row>
    <row r="146" spans="1:3" x14ac:dyDescent="0.25">
      <c r="A146" s="5"/>
      <c r="B146" s="27"/>
    </row>
    <row r="147" spans="1:3" x14ac:dyDescent="0.25">
      <c r="A147" s="5"/>
      <c r="B147" s="27"/>
      <c r="C147" t="s">
        <v>681</v>
      </c>
    </row>
    <row r="148" spans="1:3" x14ac:dyDescent="0.25">
      <c r="A148" s="5"/>
      <c r="B148" s="27"/>
    </row>
    <row r="149" spans="1:3" x14ac:dyDescent="0.25">
      <c r="A149" s="5"/>
      <c r="B149" s="27"/>
      <c r="C149" t="str">
        <f>CONCATENATE( "    &lt;piechart percentage=",B139," /&gt;")</f>
        <v xml:space="preserve">    &lt;piechart percentage=60.3 /&gt;</v>
      </c>
    </row>
    <row r="150" spans="1:3" x14ac:dyDescent="0.25">
      <c r="A150" s="5"/>
      <c r="B150" s="27"/>
      <c r="C150" t="str">
        <f>"  &lt;/Genotype&gt;"</f>
        <v xml:space="preserve">  &lt;/Genotype&gt;</v>
      </c>
    </row>
    <row r="151" spans="1:3" x14ac:dyDescent="0.25">
      <c r="A151" s="5"/>
      <c r="B151" s="27"/>
      <c r="C151" t="str">
        <f>C101</f>
        <v>&lt;# G56871895A #&gt;</v>
      </c>
    </row>
    <row r="152" spans="1:3" x14ac:dyDescent="0.25">
      <c r="A152" s="5" t="s">
        <v>39</v>
      </c>
      <c r="B152" s="1" t="s">
        <v>242</v>
      </c>
      <c r="C152" t="str">
        <f>CONCATENATE("  &lt;Genotype hgvs=",CHAR(34),B152,B153,";",B154,CHAR(34)," name=",CHAR(34),B103,CHAR(34),"&gt; ")</f>
        <v xml:space="preserve">  &lt;Genotype hgvs="NC_000017.11:g.[30237328T&gt;C];[30237328=]" name="G56871895A"&gt; </v>
      </c>
    </row>
    <row r="153" spans="1:3" x14ac:dyDescent="0.25">
      <c r="A153" s="5" t="s">
        <v>40</v>
      </c>
      <c r="B153" s="27" t="s">
        <v>262</v>
      </c>
    </row>
    <row r="154" spans="1:3" x14ac:dyDescent="0.25">
      <c r="A154" s="5" t="s">
        <v>31</v>
      </c>
      <c r="B154" s="27" t="s">
        <v>263</v>
      </c>
      <c r="C154" t="s">
        <v>679</v>
      </c>
    </row>
    <row r="155" spans="1:3" x14ac:dyDescent="0.25">
      <c r="A155" s="5" t="s">
        <v>45</v>
      </c>
      <c r="B155" s="27" t="str">
        <f>CONCATENATE("People with this variant have one copy of the ",B106," variant. This substitution of a single nucleotide is known as a missense mutation.")</f>
        <v>People with this variant have one copy of the [G56871895A
](https://www.ncbi.nlm.nih.gov/projects/SNP/snp_ref.cgi?rs=6445832
) variant. This substitution of a single nucleotide is known as a missense mutation.</v>
      </c>
      <c r="C155" t="s">
        <v>17</v>
      </c>
    </row>
    <row r="156" spans="1:3" x14ac:dyDescent="0.25">
      <c r="A156" s="6" t="s">
        <v>46</v>
      </c>
      <c r="B156" s="27" t="s">
        <v>223</v>
      </c>
      <c r="C156" t="str">
        <f>CONCATENATE("    ",B155)</f>
        <v xml:space="preserve">    People with this variant have one copy of the [G56871895A
](https://www.ncbi.nlm.nih.gov/projects/SNP/snp_ref.cgi?rs=6445832
) variant. This substitution of a single nucleotide is known as a missense mutation.</v>
      </c>
    </row>
    <row r="157" spans="1:3" x14ac:dyDescent="0.25">
      <c r="A157" s="6" t="s">
        <v>47</v>
      </c>
      <c r="B157" s="27">
        <v>39.700000000000003</v>
      </c>
    </row>
    <row r="158" spans="1:3" x14ac:dyDescent="0.25">
      <c r="A158" s="5"/>
      <c r="B158" s="27"/>
      <c r="C158" t="s">
        <v>680</v>
      </c>
    </row>
    <row r="159" spans="1:3" x14ac:dyDescent="0.25">
      <c r="A159" s="6"/>
      <c r="B159" s="27"/>
    </row>
    <row r="160" spans="1:3" x14ac:dyDescent="0.25">
      <c r="A160" s="6"/>
      <c r="B160" s="27"/>
      <c r="C160" t="str">
        <f>CONCATENATE("    ",B156)</f>
        <v xml:space="preserve">    You are in the Mild Loss of Function category. See below for more information.</v>
      </c>
    </row>
    <row r="161" spans="1:3" x14ac:dyDescent="0.25">
      <c r="A161" s="6"/>
      <c r="B161" s="27"/>
    </row>
    <row r="162" spans="1:3" x14ac:dyDescent="0.25">
      <c r="A162" s="6"/>
      <c r="B162" s="27"/>
      <c r="C162" t="s">
        <v>681</v>
      </c>
    </row>
    <row r="163" spans="1:3" x14ac:dyDescent="0.25">
      <c r="A163" s="5"/>
      <c r="B163" s="27"/>
    </row>
    <row r="164" spans="1:3" x14ac:dyDescent="0.25">
      <c r="A164" s="5"/>
      <c r="B164" s="27"/>
      <c r="C164" t="str">
        <f>CONCATENATE( "    &lt;piechart percentage=",B157," /&gt;")</f>
        <v xml:space="preserve">    &lt;piechart percentage=39.7 /&gt;</v>
      </c>
    </row>
    <row r="165" spans="1:3" x14ac:dyDescent="0.25">
      <c r="A165" s="5"/>
      <c r="B165" s="27"/>
      <c r="C165" t="str">
        <f>"  &lt;/Genotype&gt;"</f>
        <v xml:space="preserve">  &lt;/Genotype&gt;</v>
      </c>
    </row>
    <row r="166" spans="1:3" x14ac:dyDescent="0.25">
      <c r="A166" s="5" t="s">
        <v>48</v>
      </c>
      <c r="B166" s="27" t="str">
        <f>CONCATENATE("People with this variant have two copies of the ",B106," variant. This substitution of a single nucleotide is known as a missense mutation.")</f>
        <v>People with this variant have two copies of the [G56871895A
](https://www.ncbi.nlm.nih.gov/projects/SNP/snp_ref.cgi?rs=6445832
) variant. This substitution of a single nucleotide is known as a missense mutation.</v>
      </c>
      <c r="C166" t="str">
        <f>CONCATENATE("  &lt;Genotype hgvs=",CHAR(34),B152,B153,";",B153,CHAR(34)," name=",CHAR(34),B103,CHAR(34),"&gt; ")</f>
        <v xml:space="preserve">  &lt;Genotype hgvs="NC_000017.11:g.[30237328T&gt;C];[30237328T&gt;C]" name="G56871895A"&gt; </v>
      </c>
    </row>
    <row r="167" spans="1:3" x14ac:dyDescent="0.25">
      <c r="A167" s="6" t="s">
        <v>49</v>
      </c>
      <c r="B167" s="27" t="s">
        <v>198</v>
      </c>
      <c r="C167" t="s">
        <v>17</v>
      </c>
    </row>
    <row r="168" spans="1:3" x14ac:dyDescent="0.25">
      <c r="A168" s="6" t="s">
        <v>47</v>
      </c>
      <c r="B168" s="27">
        <v>42.9</v>
      </c>
      <c r="C168" t="s">
        <v>679</v>
      </c>
    </row>
    <row r="169" spans="1:3" x14ac:dyDescent="0.25">
      <c r="A169" s="6"/>
      <c r="B169" s="27"/>
    </row>
    <row r="170" spans="1:3" x14ac:dyDescent="0.25">
      <c r="A170" s="5"/>
      <c r="B170" s="27"/>
      <c r="C170" t="str">
        <f>CONCATENATE("    ",B166)</f>
        <v xml:space="preserve">    People with this variant have two copies of the [G56871895A
](https://www.ncbi.nlm.nih.gov/projects/SNP/snp_ref.cgi?rs=6445832
) variant. This substitution of a single nucleotide is known as a missense mutation.</v>
      </c>
    </row>
    <row r="171" spans="1:3" x14ac:dyDescent="0.25">
      <c r="A171" s="6"/>
      <c r="B171" s="27"/>
    </row>
    <row r="172" spans="1:3" x14ac:dyDescent="0.25">
      <c r="A172" s="6"/>
      <c r="B172" s="27"/>
      <c r="C172" t="s">
        <v>680</v>
      </c>
    </row>
    <row r="173" spans="1:3" x14ac:dyDescent="0.25">
      <c r="A173" s="6"/>
      <c r="B173" s="27"/>
    </row>
    <row r="174" spans="1:3" x14ac:dyDescent="0.25">
      <c r="A174" s="6"/>
      <c r="B174" s="27"/>
      <c r="C174" t="str">
        <f>CONCATENATE("    ",B167)</f>
        <v xml:space="preserve">    You are in the Moderate Loss of Function category. See below for more information.</v>
      </c>
    </row>
    <row r="175" spans="1:3" x14ac:dyDescent="0.25">
      <c r="A175" s="6"/>
      <c r="B175" s="27"/>
    </row>
    <row r="176" spans="1:3" x14ac:dyDescent="0.25">
      <c r="A176" s="5"/>
      <c r="B176" s="27"/>
      <c r="C176" t="s">
        <v>681</v>
      </c>
    </row>
    <row r="177" spans="1:3" x14ac:dyDescent="0.25">
      <c r="A177" s="5"/>
      <c r="B177" s="27"/>
    </row>
    <row r="178" spans="1:3" x14ac:dyDescent="0.25">
      <c r="A178" s="5"/>
      <c r="B178" s="27"/>
      <c r="C178" t="str">
        <f>CONCATENATE( "    &lt;piechart percentage=",B168," /&gt;")</f>
        <v xml:space="preserve">    &lt;piechart percentage=42.9 /&gt;</v>
      </c>
    </row>
    <row r="179" spans="1:3" x14ac:dyDescent="0.25">
      <c r="A179" s="5"/>
      <c r="B179" s="27"/>
      <c r="C179" t="str">
        <f>"  &lt;/Genotype&gt;"</f>
        <v xml:space="preserve">  &lt;/Genotype&gt;</v>
      </c>
    </row>
    <row r="180" spans="1:3" x14ac:dyDescent="0.25">
      <c r="A180" s="5" t="s">
        <v>50</v>
      </c>
      <c r="B180" s="27" t="str">
        <f>CONCATENATE("Your ",B89," gene has no variants. A normal gene is referred to as a ",CHAR(34),"wild-type",CHAR(34)," gene.")</f>
        <v>Your ARMC9 gene has no variants. A normal gene is referred to as a "wild-type" gene.</v>
      </c>
      <c r="C180" t="str">
        <f>CONCATENATE("  &lt;Genotype hgvs=",CHAR(34),B152,B154,";",B154,CHAR(34)," name=",CHAR(34),B103,CHAR(34),"&gt; ")</f>
        <v xml:space="preserve">  &lt;Genotype hgvs="NC_000017.11:g.[30237328=];[30237328=]" name="G56871895A"&gt; </v>
      </c>
    </row>
    <row r="181" spans="1:3" x14ac:dyDescent="0.25">
      <c r="A181" s="6" t="s">
        <v>51</v>
      </c>
      <c r="B181" s="27" t="s">
        <v>152</v>
      </c>
      <c r="C181" t="s">
        <v>17</v>
      </c>
    </row>
    <row r="182" spans="1:3" x14ac:dyDescent="0.25">
      <c r="A182" s="6" t="s">
        <v>47</v>
      </c>
      <c r="B182" s="27">
        <v>17.399999999999999</v>
      </c>
      <c r="C182" t="s">
        <v>679</v>
      </c>
    </row>
    <row r="183" spans="1:3" x14ac:dyDescent="0.25">
      <c r="A183" s="5"/>
      <c r="B183" s="27"/>
    </row>
    <row r="184" spans="1:3" x14ac:dyDescent="0.25">
      <c r="A184" s="6"/>
      <c r="B184" s="27"/>
      <c r="C184" t="str">
        <f>CONCATENATE("    ",B180)</f>
        <v xml:space="preserve">    Your ARMC9 gene has no variants. A normal gene is referred to as a "wild-type" gene.</v>
      </c>
    </row>
    <row r="185" spans="1:3" x14ac:dyDescent="0.25">
      <c r="A185" s="6"/>
      <c r="B185" s="27"/>
    </row>
    <row r="186" spans="1:3" x14ac:dyDescent="0.25">
      <c r="A186" s="6"/>
      <c r="B186" s="27"/>
      <c r="C186" t="s">
        <v>680</v>
      </c>
    </row>
    <row r="187" spans="1:3" x14ac:dyDescent="0.25">
      <c r="A187" s="6"/>
      <c r="B187" s="27"/>
    </row>
    <row r="188" spans="1:3" x14ac:dyDescent="0.25">
      <c r="A188" s="6"/>
      <c r="B188" s="27"/>
      <c r="C188" t="str">
        <f>CONCATENATE("    ",B181)</f>
        <v xml:space="preserve">    This variant is not associated with increased risk.</v>
      </c>
    </row>
    <row r="189" spans="1:3" x14ac:dyDescent="0.25">
      <c r="A189" s="5"/>
      <c r="B189" s="27"/>
    </row>
    <row r="190" spans="1:3" x14ac:dyDescent="0.25">
      <c r="A190" s="5"/>
      <c r="B190" s="27"/>
      <c r="C190" t="s">
        <v>681</v>
      </c>
    </row>
    <row r="191" spans="1:3" x14ac:dyDescent="0.25">
      <c r="A191" s="5"/>
      <c r="B191" s="27"/>
    </row>
    <row r="192" spans="1:3" x14ac:dyDescent="0.25">
      <c r="A192" s="5"/>
      <c r="B192" s="27"/>
      <c r="C192" t="str">
        <f>CONCATENATE( "    &lt;piechart percentage=",B182," /&gt;")</f>
        <v xml:space="preserve">    &lt;piechart percentage=17.4 /&gt;</v>
      </c>
    </row>
    <row r="193" spans="1:3" x14ac:dyDescent="0.25">
      <c r="A193" s="5"/>
      <c r="B193" s="27"/>
      <c r="C193" t="str">
        <f>"  &lt;/Genotype&gt;"</f>
        <v xml:space="preserve">  &lt;/Genotype&gt;</v>
      </c>
    </row>
    <row r="194" spans="1:3" x14ac:dyDescent="0.25">
      <c r="A194" s="5" t="s">
        <v>52</v>
      </c>
      <c r="B194" s="27" t="str">
        <f>CONCATENATE("Your ",B89," gene has an unknown variant.")</f>
        <v>Your ARMC9 gene has an unknown variant.</v>
      </c>
      <c r="C194" t="str">
        <f>CONCATENATE("  &lt;Genotype hgvs=",CHAR(34),"unknown",CHAR(34),"&gt; ")</f>
        <v xml:space="preserve">  &lt;Genotype hgvs="unknown"&gt; </v>
      </c>
    </row>
    <row r="195" spans="1:3" x14ac:dyDescent="0.25">
      <c r="A195" s="6" t="s">
        <v>52</v>
      </c>
      <c r="B195" s="27" t="s">
        <v>154</v>
      </c>
      <c r="C195" t="s">
        <v>17</v>
      </c>
    </row>
    <row r="196" spans="1:3" x14ac:dyDescent="0.25">
      <c r="A196" s="6" t="s">
        <v>47</v>
      </c>
      <c r="B196" s="27"/>
      <c r="C196" t="s">
        <v>679</v>
      </c>
    </row>
    <row r="197" spans="1:3" x14ac:dyDescent="0.25">
      <c r="A197" s="6"/>
      <c r="B197" s="27"/>
    </row>
    <row r="198" spans="1:3" x14ac:dyDescent="0.25">
      <c r="A198" s="6"/>
      <c r="B198" s="27"/>
      <c r="C198" t="str">
        <f>CONCATENATE("    ",B194)</f>
        <v xml:space="preserve">    Your ARMC9 gene has an unknown variant.</v>
      </c>
    </row>
    <row r="199" spans="1:3" x14ac:dyDescent="0.25">
      <c r="A199" s="6"/>
      <c r="B199" s="27"/>
    </row>
    <row r="200" spans="1:3" x14ac:dyDescent="0.25">
      <c r="A200" s="6"/>
      <c r="B200" s="27"/>
      <c r="C200" t="s">
        <v>680</v>
      </c>
    </row>
    <row r="201" spans="1:3" x14ac:dyDescent="0.25">
      <c r="A201" s="6"/>
      <c r="B201" s="27"/>
    </row>
    <row r="202" spans="1:3" x14ac:dyDescent="0.25">
      <c r="A202" s="5"/>
      <c r="B202" s="27"/>
      <c r="C202" t="str">
        <f>CONCATENATE("    ",B195)</f>
        <v xml:space="preserve">    The effect is unknown.</v>
      </c>
    </row>
    <row r="203" spans="1:3" x14ac:dyDescent="0.25">
      <c r="A203" s="6"/>
      <c r="B203" s="27"/>
    </row>
    <row r="204" spans="1:3" x14ac:dyDescent="0.25">
      <c r="A204" s="5"/>
      <c r="B204" s="27"/>
      <c r="C204" t="s">
        <v>681</v>
      </c>
    </row>
    <row r="205" spans="1:3" x14ac:dyDescent="0.25">
      <c r="A205" s="5"/>
      <c r="B205" s="27"/>
    </row>
    <row r="206" spans="1:3" x14ac:dyDescent="0.25">
      <c r="A206" s="5"/>
      <c r="B206" s="27"/>
      <c r="C206" t="str">
        <f>CONCATENATE( "    &lt;piechart percentage=",B196," /&gt;")</f>
        <v xml:space="preserve">    &lt;piechart percentage= /&gt;</v>
      </c>
    </row>
    <row r="207" spans="1:3" x14ac:dyDescent="0.25">
      <c r="A207" s="5"/>
      <c r="B207" s="27"/>
      <c r="C207" t="str">
        <f>"  &lt;/Genotype&gt;"</f>
        <v xml:space="preserve">  &lt;/Genotype&gt;</v>
      </c>
    </row>
    <row r="208" spans="1:3" x14ac:dyDescent="0.25">
      <c r="A208" s="5" t="s">
        <v>50</v>
      </c>
      <c r="B208" s="27" t="str">
        <f>CONCATENATE("Your ",B89," gene has no variants. A normal gene is referred to as a ",CHAR(34),"wild-type",CHAR(34)," gene.")</f>
        <v>Your ARMC9 gene has no variants. A normal gene is referred to as a "wild-type" gene.</v>
      </c>
      <c r="C208" t="str">
        <f>CONCATENATE("  &lt;Genotype hgvs=",CHAR(34),"wild-type",CHAR(34),"&gt;")</f>
        <v xml:space="preserve">  &lt;Genotype hgvs="wild-type"&gt;</v>
      </c>
    </row>
    <row r="209" spans="1:3" x14ac:dyDescent="0.25">
      <c r="A209" s="6" t="s">
        <v>51</v>
      </c>
      <c r="B209" s="27" t="s">
        <v>224</v>
      </c>
      <c r="C209" t="s">
        <v>17</v>
      </c>
    </row>
    <row r="210" spans="1:3" x14ac:dyDescent="0.25">
      <c r="A210" s="6" t="s">
        <v>47</v>
      </c>
      <c r="B210" s="27"/>
      <c r="C210" t="s">
        <v>679</v>
      </c>
    </row>
    <row r="211" spans="1:3" x14ac:dyDescent="0.25">
      <c r="A211" s="6"/>
      <c r="B211" s="27"/>
    </row>
    <row r="212" spans="1:3" x14ac:dyDescent="0.25">
      <c r="A212" s="6"/>
      <c r="B212" s="27"/>
      <c r="C212" t="str">
        <f>CONCATENATE("    ",B208)</f>
        <v xml:space="preserve">    Your ARMC9 gene has no variants. A normal gene is referred to as a "wild-type" gene.</v>
      </c>
    </row>
    <row r="213" spans="1:3" x14ac:dyDescent="0.25">
      <c r="A213" s="6"/>
      <c r="B213" s="27"/>
    </row>
    <row r="214" spans="1:3" x14ac:dyDescent="0.25">
      <c r="A214" s="6"/>
      <c r="B214" s="27"/>
      <c r="C214" t="s">
        <v>680</v>
      </c>
    </row>
    <row r="215" spans="1:3" x14ac:dyDescent="0.25">
      <c r="A215" s="6"/>
      <c r="B215" s="27"/>
    </row>
    <row r="216" spans="1:3" x14ac:dyDescent="0.25">
      <c r="A216" s="6"/>
      <c r="B216" s="27"/>
      <c r="C216" t="str">
        <f>CONCATENATE("    ",B209)</f>
        <v xml:space="preserve">    Your variant is not associated with any loss of function.</v>
      </c>
    </row>
    <row r="217" spans="1:3" x14ac:dyDescent="0.25">
      <c r="A217" s="6"/>
      <c r="B217" s="27"/>
    </row>
    <row r="218" spans="1:3" x14ac:dyDescent="0.25">
      <c r="A218" s="6"/>
      <c r="B218" s="27"/>
      <c r="C218" t="s">
        <v>681</v>
      </c>
    </row>
    <row r="219" spans="1:3" x14ac:dyDescent="0.25">
      <c r="A219" s="5"/>
      <c r="B219" s="27"/>
    </row>
    <row r="220" spans="1:3" x14ac:dyDescent="0.25">
      <c r="A220" s="6"/>
      <c r="B220" s="27"/>
      <c r="C220" t="str">
        <f>CONCATENATE( "    &lt;piechart percentage=",B210," /&gt;")</f>
        <v xml:space="preserve">    &lt;piechart percentage= /&gt;</v>
      </c>
    </row>
    <row r="221" spans="1:3" x14ac:dyDescent="0.25">
      <c r="A221" s="6"/>
      <c r="B221" s="27"/>
      <c r="C221" t="str">
        <f>"  &lt;/Genotype&gt;"</f>
        <v xml:space="preserve">  &lt;/Genotype&gt;</v>
      </c>
    </row>
    <row r="222" spans="1:3" x14ac:dyDescent="0.25">
      <c r="A222" s="6"/>
      <c r="B222" s="27"/>
      <c r="C222" t="str">
        <f>"&lt;/GeneAnalysis&gt;"</f>
        <v>&lt;/GeneAnalysis&gt;</v>
      </c>
    </row>
    <row r="223" spans="1:3" s="33" customFormat="1" x14ac:dyDescent="0.25"/>
    <row r="224" spans="1:3" s="33" customFormat="1" x14ac:dyDescent="0.25">
      <c r="A224" s="34"/>
      <c r="B224" s="32"/>
    </row>
    <row r="225" spans="1:3" x14ac:dyDescent="0.25">
      <c r="A225" s="6" t="s">
        <v>4</v>
      </c>
      <c r="B225" s="27" t="s">
        <v>342</v>
      </c>
      <c r="C225" t="str">
        <f>CONCATENATE("&lt;GeneAnalysis gene=",CHAR(34),B225,CHAR(34)," interval=",CHAR(34),B226,CHAR(34),"&gt; ")</f>
        <v xml:space="preserve">&lt;GeneAnalysis gene="CHRNA3" interval="NC_000015.10:g.78593052_78621295"&gt; </v>
      </c>
    </row>
    <row r="226" spans="1:3" x14ac:dyDescent="0.25">
      <c r="A226" s="6" t="s">
        <v>27</v>
      </c>
      <c r="B226" s="27" t="s">
        <v>343</v>
      </c>
    </row>
    <row r="227" spans="1:3" x14ac:dyDescent="0.25">
      <c r="A227" s="6" t="s">
        <v>28</v>
      </c>
      <c r="B227" s="27" t="s">
        <v>339</v>
      </c>
      <c r="C227" t="str">
        <f>CONCATENATE("# What are some common mutations of ",B225,"?")</f>
        <v># What are some common mutations of CHRNA3?</v>
      </c>
    </row>
    <row r="228" spans="1:3" x14ac:dyDescent="0.25">
      <c r="A228" s="6" t="s">
        <v>24</v>
      </c>
      <c r="B228" s="27" t="s">
        <v>25</v>
      </c>
      <c r="C228" t="s">
        <v>17</v>
      </c>
    </row>
    <row r="229" spans="1:3" x14ac:dyDescent="0.25">
      <c r="B229" s="27"/>
      <c r="C229" t="str">
        <f>CONCATENATE("There are ",B227," well-known variants in ",B225,": ",B236," and ",B242,".")</f>
        <v>There are two well-known variants in CHRNA3: [C78606381T](https://www.ncbi.nlm.nih.gov/projects/SNP/snp_ref.cgi?rs=12914385) and [C645T](https://www.ncbi.nlm.nih.gov/clinvar/variation/17503/).</v>
      </c>
    </row>
    <row r="230" spans="1:3" x14ac:dyDescent="0.25">
      <c r="B230" s="27"/>
    </row>
    <row r="231" spans="1:3" x14ac:dyDescent="0.25">
      <c r="A231" s="6"/>
      <c r="B231" s="27"/>
      <c r="C231" t="str">
        <f>CONCATENATE("&lt;# ",B233," #&gt;")</f>
        <v>&lt;# C78606381T #&gt;</v>
      </c>
    </row>
    <row r="232" spans="1:3" x14ac:dyDescent="0.25">
      <c r="A232" s="6" t="s">
        <v>29</v>
      </c>
      <c r="B232" s="1" t="s">
        <v>344</v>
      </c>
      <c r="C232" t="str">
        <f>CONCATENATE("  &lt;Variant hgvs=",CHAR(34),B232,CHAR(34)," name=",CHAR(34),B233,CHAR(34),"&gt; ")</f>
        <v xml:space="preserve">  &lt;Variant hgvs="NC_000015.10:g.78606381C&gt;T" name="C78606381T"&gt; </v>
      </c>
    </row>
    <row r="233" spans="1:3" x14ac:dyDescent="0.25">
      <c r="A233" s="5" t="s">
        <v>30</v>
      </c>
      <c r="B233" s="30" t="s">
        <v>346</v>
      </c>
    </row>
    <row r="234" spans="1:3" x14ac:dyDescent="0.25">
      <c r="A234" s="5" t="s">
        <v>31</v>
      </c>
      <c r="B234" s="27" t="s">
        <v>214</v>
      </c>
      <c r="C234" t="str">
        <f>CONCATENATE("    This variant is a change at a specific point in the ",B225," gene from ",B234," to ",B235," resulting in incorrect ",B228,"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35" spans="1:3" x14ac:dyDescent="0.25">
      <c r="A235" s="5" t="s">
        <v>32</v>
      </c>
      <c r="B235" s="27" t="s">
        <v>37</v>
      </c>
      <c r="C235" t="s">
        <v>17</v>
      </c>
    </row>
    <row r="236" spans="1:3" x14ac:dyDescent="0.25">
      <c r="A236" s="5" t="s">
        <v>40</v>
      </c>
      <c r="B236" s="30" t="s">
        <v>348</v>
      </c>
      <c r="C236" t="str">
        <f>"  &lt;/Variant&gt;"</f>
        <v xml:space="preserve">  &lt;/Variant&gt;</v>
      </c>
    </row>
    <row r="237" spans="1:3" x14ac:dyDescent="0.25">
      <c r="B237" s="27"/>
      <c r="C237" t="str">
        <f>CONCATENATE("&lt;# ",B239," #&gt;")</f>
        <v>&lt;# C645T  #&gt;</v>
      </c>
    </row>
    <row r="238" spans="1:3" x14ac:dyDescent="0.25">
      <c r="A238" s="6" t="s">
        <v>29</v>
      </c>
      <c r="B238" s="1" t="s">
        <v>345</v>
      </c>
      <c r="C238" t="str">
        <f>CONCATENATE("  &lt;Variant hgvs=",CHAR(34),B238,CHAR(34)," name=",CHAR(34),B239,CHAR(34),"&gt; ")</f>
        <v xml:space="preserve">  &lt;Variant hgvs="NC_000015.10:g.78601997G&gt;A" name="C645T "&gt; </v>
      </c>
    </row>
    <row r="239" spans="1:3" x14ac:dyDescent="0.25">
      <c r="A239" s="5" t="s">
        <v>30</v>
      </c>
      <c r="B239" s="30" t="s">
        <v>347</v>
      </c>
    </row>
    <row r="240" spans="1:3" x14ac:dyDescent="0.25">
      <c r="A240" s="5" t="s">
        <v>31</v>
      </c>
      <c r="B240" s="27" t="s">
        <v>38</v>
      </c>
      <c r="C240" t="str">
        <f>CONCATENATE("    This variant is a change at a specific point in the ",B225," gene from ",B240," to ",B241," resulting in incorrect ",B228,"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 spans="1:3" x14ac:dyDescent="0.25">
      <c r="A241" s="5" t="s">
        <v>32</v>
      </c>
      <c r="B241" s="27" t="s">
        <v>66</v>
      </c>
    </row>
    <row r="242" spans="1:3" x14ac:dyDescent="0.25">
      <c r="A242" s="6" t="s">
        <v>40</v>
      </c>
      <c r="B242" s="30" t="s">
        <v>358</v>
      </c>
      <c r="C242" t="str">
        <f>"  &lt;/Variant&gt;"</f>
        <v xml:space="preserve">  &lt;/Variant&gt;</v>
      </c>
    </row>
    <row r="243" spans="1:3" s="33" customFormat="1" x14ac:dyDescent="0.25">
      <c r="A243" s="31"/>
      <c r="B243" s="32"/>
    </row>
    <row r="244" spans="1:3" s="33" customFormat="1" x14ac:dyDescent="0.25">
      <c r="A244" s="31"/>
      <c r="B244" s="32"/>
      <c r="C244" t="str">
        <f>C231</f>
        <v>&lt;# C78606381T #&gt;</v>
      </c>
    </row>
    <row r="245" spans="1:3" x14ac:dyDescent="0.25">
      <c r="A245" s="5" t="s">
        <v>39</v>
      </c>
      <c r="B245" s="40" t="s">
        <v>349</v>
      </c>
      <c r="C245" t="str">
        <f>CONCATENATE("  &lt;Genotype hgvs=",CHAR(34),B245,B246,";",B247,CHAR(34)," name=",CHAR(34),B233,CHAR(34),"&gt; ")</f>
        <v xml:space="preserve">  &lt;Genotype hgvs="NC_000015.10:g.[78606381C&gt;T];[78606381=]" name="C78606381T"&gt; </v>
      </c>
    </row>
    <row r="246" spans="1:3" x14ac:dyDescent="0.25">
      <c r="A246" s="5" t="s">
        <v>40</v>
      </c>
      <c r="B246" s="27" t="s">
        <v>350</v>
      </c>
    </row>
    <row r="247" spans="1:3" x14ac:dyDescent="0.25">
      <c r="A247" s="5" t="s">
        <v>31</v>
      </c>
      <c r="B247" s="27" t="s">
        <v>351</v>
      </c>
      <c r="C247" t="s">
        <v>679</v>
      </c>
    </row>
    <row r="248" spans="1:3" x14ac:dyDescent="0.25">
      <c r="A248" s="5" t="s">
        <v>45</v>
      </c>
      <c r="B248" s="27" t="str">
        <f>CONCATENATE("People with this variant have one copy of the ",B236,"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8" t="s">
        <v>17</v>
      </c>
    </row>
    <row r="249" spans="1:3" x14ac:dyDescent="0.25">
      <c r="A249" s="6" t="s">
        <v>46</v>
      </c>
      <c r="B249" s="27" t="s">
        <v>223</v>
      </c>
      <c r="C249" t="str">
        <f>CONCATENATE("    ",B248)</f>
        <v xml:space="preserve">    People with this variant have one copy of the [C78606381T](https://www.ncbi.nlm.nih.gov/projects/SNP/snp_ref.cgi?rs=12914385) variant. This substitution of a single nucleotide is known as a missense mutation.</v>
      </c>
    </row>
    <row r="250" spans="1:3" x14ac:dyDescent="0.25">
      <c r="A250" s="6" t="s">
        <v>47</v>
      </c>
      <c r="B250" s="27">
        <v>37.9</v>
      </c>
    </row>
    <row r="251" spans="1:3" x14ac:dyDescent="0.25">
      <c r="A251" s="5"/>
      <c r="B251" s="27"/>
      <c r="C251" t="s">
        <v>680</v>
      </c>
    </row>
    <row r="252" spans="1:3" x14ac:dyDescent="0.25">
      <c r="A252" s="6"/>
      <c r="B252" s="27"/>
    </row>
    <row r="253" spans="1:3" x14ac:dyDescent="0.25">
      <c r="A253" s="6"/>
      <c r="B253" s="27"/>
      <c r="C253" t="str">
        <f>CONCATENATE("    ",B249)</f>
        <v xml:space="preserve">    You are in the Mild Loss of Function category. See below for more information.</v>
      </c>
    </row>
    <row r="254" spans="1:3" x14ac:dyDescent="0.25">
      <c r="A254" s="6"/>
      <c r="B254" s="27"/>
    </row>
    <row r="255" spans="1:3" x14ac:dyDescent="0.25">
      <c r="A255" s="6"/>
      <c r="B255" s="27"/>
      <c r="C255" t="s">
        <v>681</v>
      </c>
    </row>
    <row r="256" spans="1:3" x14ac:dyDescent="0.25">
      <c r="A256" s="5"/>
      <c r="B256" s="27"/>
    </row>
    <row r="257" spans="1:3" x14ac:dyDescent="0.25">
      <c r="A257" s="5"/>
      <c r="B257" s="27"/>
      <c r="C257" t="str">
        <f>CONCATENATE( "    &lt;piechart percentage=",B250," /&gt;")</f>
        <v xml:space="preserve">    &lt;piechart percentage=37.9 /&gt;</v>
      </c>
    </row>
    <row r="258" spans="1:3" x14ac:dyDescent="0.25">
      <c r="A258" s="5"/>
      <c r="B258" s="27"/>
      <c r="C258" t="str">
        <f>"  &lt;/Genotype&gt;"</f>
        <v xml:space="preserve">  &lt;/Genotype&gt;</v>
      </c>
    </row>
    <row r="259" spans="1:3" x14ac:dyDescent="0.25">
      <c r="A259" s="5" t="s">
        <v>48</v>
      </c>
      <c r="B259" s="27" t="s">
        <v>352</v>
      </c>
      <c r="C259" t="str">
        <f>CONCATENATE("  &lt;Genotype hgvs=",CHAR(34),B245,B246,";",B246,CHAR(34)," name=",CHAR(34),B233,CHAR(34),"&gt; ")</f>
        <v xml:space="preserve">  &lt;Genotype hgvs="NC_000015.10:g.[78606381C&gt;T];[78606381C&gt;T]" name="C78606381T"&gt; </v>
      </c>
    </row>
    <row r="260" spans="1:3" x14ac:dyDescent="0.25">
      <c r="A260" s="6" t="s">
        <v>49</v>
      </c>
      <c r="B260" s="27" t="s">
        <v>198</v>
      </c>
      <c r="C260" t="s">
        <v>17</v>
      </c>
    </row>
    <row r="261" spans="1:3" x14ac:dyDescent="0.25">
      <c r="A261" s="6" t="s">
        <v>47</v>
      </c>
      <c r="B261" s="27">
        <v>15.9</v>
      </c>
      <c r="C261" t="s">
        <v>679</v>
      </c>
    </row>
    <row r="262" spans="1:3" x14ac:dyDescent="0.25">
      <c r="A262" s="6"/>
      <c r="B262" s="27"/>
    </row>
    <row r="263" spans="1:3" x14ac:dyDescent="0.25">
      <c r="A263" s="5"/>
      <c r="B263" s="27"/>
      <c r="C263" t="str">
        <f>CONCATENATE("    ",B259)</f>
        <v xml:space="preserve">    People with this variant have two copies of the [C78606381T](https://www.ncbi.nlm.nih.gov/projects/SNP/snp_ref.cgi?rs=12914385) variant. This substitution of a single nucleotide is known as a missense mutation.
</v>
      </c>
    </row>
    <row r="264" spans="1:3" x14ac:dyDescent="0.25">
      <c r="A264" s="6"/>
      <c r="B264" s="27"/>
    </row>
    <row r="265" spans="1:3" x14ac:dyDescent="0.25">
      <c r="A265" s="6"/>
      <c r="B265" s="27"/>
      <c r="C265" t="s">
        <v>680</v>
      </c>
    </row>
    <row r="266" spans="1:3" x14ac:dyDescent="0.25">
      <c r="A266" s="6"/>
      <c r="B266" s="27"/>
    </row>
    <row r="267" spans="1:3" x14ac:dyDescent="0.25">
      <c r="A267" s="6"/>
      <c r="B267" s="27"/>
      <c r="C267" t="str">
        <f>CONCATENATE("    ",B260)</f>
        <v xml:space="preserve">    You are in the Moderate Loss of Function category. See below for more information.</v>
      </c>
    </row>
    <row r="268" spans="1:3" x14ac:dyDescent="0.25">
      <c r="A268" s="6"/>
      <c r="B268" s="27"/>
    </row>
    <row r="269" spans="1:3" x14ac:dyDescent="0.25">
      <c r="A269" s="5"/>
      <c r="B269" s="27"/>
      <c r="C269" t="s">
        <v>681</v>
      </c>
    </row>
    <row r="270" spans="1:3" x14ac:dyDescent="0.25">
      <c r="A270" s="5"/>
      <c r="B270" s="27"/>
    </row>
    <row r="271" spans="1:3" x14ac:dyDescent="0.25">
      <c r="A271" s="5"/>
      <c r="B271" s="27"/>
      <c r="C271" t="str">
        <f>CONCATENATE( "    &lt;piechart percentage=",B261," /&gt;")</f>
        <v xml:space="preserve">    &lt;piechart percentage=15.9 /&gt;</v>
      </c>
    </row>
    <row r="272" spans="1:3" x14ac:dyDescent="0.25">
      <c r="A272" s="5"/>
      <c r="B272" s="27"/>
      <c r="C272" t="str">
        <f>"  &lt;/Genotype&gt;"</f>
        <v xml:space="preserve">  &lt;/Genotype&gt;</v>
      </c>
    </row>
    <row r="273" spans="1:3" x14ac:dyDescent="0.25">
      <c r="A273" s="5" t="s">
        <v>50</v>
      </c>
      <c r="B273" s="27" t="str">
        <f>CONCATENATE("Your ",B225," gene has no variants. A normal gene is referred to as a ",CHAR(34),"wild-type",CHAR(34)," gene.")</f>
        <v>Your CHRNA3 gene has no variants. A normal gene is referred to as a "wild-type" gene.</v>
      </c>
      <c r="C273" t="str">
        <f>CONCATENATE("  &lt;Genotype hgvs=",CHAR(34),B245,B247,";",B247,CHAR(34)," name=",CHAR(34),B233,CHAR(34),"&gt; ")</f>
        <v xml:space="preserve">  &lt;Genotype hgvs="NC_000015.10:g.[78606381=];[78606381=]" name="C78606381T"&gt; </v>
      </c>
    </row>
    <row r="274" spans="1:3" x14ac:dyDescent="0.25">
      <c r="A274" s="6" t="s">
        <v>51</v>
      </c>
      <c r="B274" s="27" t="s">
        <v>152</v>
      </c>
      <c r="C274" t="s">
        <v>17</v>
      </c>
    </row>
    <row r="275" spans="1:3" x14ac:dyDescent="0.25">
      <c r="A275" s="6" t="s">
        <v>47</v>
      </c>
      <c r="B275" s="27">
        <v>46.2</v>
      </c>
      <c r="C275" t="s">
        <v>679</v>
      </c>
    </row>
    <row r="276" spans="1:3" x14ac:dyDescent="0.25">
      <c r="A276" s="5"/>
      <c r="B276" s="27"/>
    </row>
    <row r="277" spans="1:3" x14ac:dyDescent="0.25">
      <c r="A277" s="6"/>
      <c r="B277" s="27"/>
      <c r="C277" t="str">
        <f>CONCATENATE("    ",B273)</f>
        <v xml:space="preserve">    Your CHRNA3 gene has no variants. A normal gene is referred to as a "wild-type" gene.</v>
      </c>
    </row>
    <row r="278" spans="1:3" x14ac:dyDescent="0.25">
      <c r="A278" s="6"/>
      <c r="B278" s="27"/>
    </row>
    <row r="279" spans="1:3" x14ac:dyDescent="0.25">
      <c r="A279" s="6"/>
      <c r="B279" s="27"/>
      <c r="C279" t="s">
        <v>680</v>
      </c>
    </row>
    <row r="280" spans="1:3" x14ac:dyDescent="0.25">
      <c r="A280" s="6"/>
      <c r="B280" s="27"/>
    </row>
    <row r="281" spans="1:3" x14ac:dyDescent="0.25">
      <c r="A281" s="6"/>
      <c r="B281" s="27"/>
      <c r="C281" t="str">
        <f>CONCATENATE("    ",B274)</f>
        <v xml:space="preserve">    This variant is not associated with increased risk.</v>
      </c>
    </row>
    <row r="282" spans="1:3" x14ac:dyDescent="0.25">
      <c r="A282" s="5"/>
      <c r="B282" s="27"/>
    </row>
    <row r="283" spans="1:3" x14ac:dyDescent="0.25">
      <c r="A283" s="5"/>
      <c r="B283" s="27"/>
      <c r="C283" t="s">
        <v>681</v>
      </c>
    </row>
    <row r="284" spans="1:3" x14ac:dyDescent="0.25">
      <c r="A284" s="5"/>
      <c r="B284" s="27"/>
    </row>
    <row r="285" spans="1:3" x14ac:dyDescent="0.25">
      <c r="A285" s="5"/>
      <c r="B285" s="27"/>
      <c r="C285" t="str">
        <f>CONCATENATE( "    &lt;piechart percentage=",B275," /&gt;")</f>
        <v xml:space="preserve">    &lt;piechart percentage=46.2 /&gt;</v>
      </c>
    </row>
    <row r="286" spans="1:3" x14ac:dyDescent="0.25">
      <c r="A286" s="5"/>
      <c r="B286" s="27"/>
      <c r="C286" t="str">
        <f>"  &lt;/Genotype&gt;"</f>
        <v xml:space="preserve">  &lt;/Genotype&gt;</v>
      </c>
    </row>
    <row r="287" spans="1:3" x14ac:dyDescent="0.25">
      <c r="A287" s="5"/>
      <c r="B287" s="27"/>
      <c r="C287" t="str">
        <f>C237</f>
        <v>&lt;# C645T  #&gt;</v>
      </c>
    </row>
    <row r="288" spans="1:3" x14ac:dyDescent="0.25">
      <c r="A288" s="5" t="s">
        <v>39</v>
      </c>
      <c r="B288" s="1" t="s">
        <v>242</v>
      </c>
      <c r="C288" t="str">
        <f>CONCATENATE("  &lt;Genotype hgvs=",CHAR(34),B288,B289,";",B290,CHAR(34)," name=",CHAR(34),B239,CHAR(34),"&gt; ")</f>
        <v xml:space="preserve">  &lt;Genotype hgvs="NC_000017.11:g.[30237328T&gt;C];[30237328=]" name="C645T "&gt; </v>
      </c>
    </row>
    <row r="289" spans="1:3" x14ac:dyDescent="0.25">
      <c r="A289" s="5" t="s">
        <v>40</v>
      </c>
      <c r="B289" s="27" t="s">
        <v>262</v>
      </c>
    </row>
    <row r="290" spans="1:3" x14ac:dyDescent="0.25">
      <c r="A290" s="5" t="s">
        <v>31</v>
      </c>
      <c r="B290" s="27" t="s">
        <v>263</v>
      </c>
      <c r="C290" t="s">
        <v>679</v>
      </c>
    </row>
    <row r="291" spans="1:3" x14ac:dyDescent="0.25">
      <c r="A291" s="5" t="s">
        <v>45</v>
      </c>
      <c r="B291" s="27" t="str">
        <f>CONCATENATE("People with this variant have one copy of the ",B242," variant. This substitution of a single nucleotide is known as a missense mutation.")</f>
        <v>People with this variant have one copy of the [C645T](https://www.ncbi.nlm.nih.gov/clinvar/variation/17503/) variant. This substitution of a single nucleotide is known as a missense mutation.</v>
      </c>
      <c r="C291" t="s">
        <v>17</v>
      </c>
    </row>
    <row r="292" spans="1:3" x14ac:dyDescent="0.25">
      <c r="A292" s="6" t="s">
        <v>46</v>
      </c>
      <c r="B292" s="27" t="s">
        <v>223</v>
      </c>
      <c r="C292" t="str">
        <f>CONCATENATE("    ",B291)</f>
        <v xml:space="preserve">    People with this variant have one copy of the [C645T](https://www.ncbi.nlm.nih.gov/clinvar/variation/17503/) variant. This substitution of a single nucleotide is known as a missense mutation.</v>
      </c>
    </row>
    <row r="293" spans="1:3" x14ac:dyDescent="0.25">
      <c r="A293" s="6" t="s">
        <v>47</v>
      </c>
      <c r="B293" s="27">
        <v>39.700000000000003</v>
      </c>
    </row>
    <row r="294" spans="1:3" x14ac:dyDescent="0.25">
      <c r="A294" s="5"/>
      <c r="B294" s="27"/>
      <c r="C294" t="s">
        <v>680</v>
      </c>
    </row>
    <row r="295" spans="1:3" x14ac:dyDescent="0.25">
      <c r="A295" s="6"/>
      <c r="B295" s="27"/>
    </row>
    <row r="296" spans="1:3" x14ac:dyDescent="0.25">
      <c r="A296" s="6"/>
      <c r="B296" s="27"/>
      <c r="C296" t="str">
        <f>CONCATENATE("    ",B292)</f>
        <v xml:space="preserve">    You are in the Mild Loss of Function category. See below for more information.</v>
      </c>
    </row>
    <row r="297" spans="1:3" x14ac:dyDescent="0.25">
      <c r="A297" s="6"/>
      <c r="B297" s="27"/>
    </row>
    <row r="298" spans="1:3" x14ac:dyDescent="0.25">
      <c r="A298" s="6"/>
      <c r="B298" s="27"/>
      <c r="C298" t="s">
        <v>681</v>
      </c>
    </row>
    <row r="299" spans="1:3" x14ac:dyDescent="0.25">
      <c r="A299" s="5"/>
      <c r="B299" s="27"/>
    </row>
    <row r="300" spans="1:3" x14ac:dyDescent="0.25">
      <c r="A300" s="5"/>
      <c r="B300" s="27"/>
      <c r="C300" t="str">
        <f>CONCATENATE( "    &lt;piechart percentage=",B293," /&gt;")</f>
        <v xml:space="preserve">    &lt;piechart percentage=39.7 /&gt;</v>
      </c>
    </row>
    <row r="301" spans="1:3" x14ac:dyDescent="0.25">
      <c r="A301" s="5"/>
      <c r="B301" s="27"/>
      <c r="C301" t="str">
        <f>"  &lt;/Genotype&gt;"</f>
        <v xml:space="preserve">  &lt;/Genotype&gt;</v>
      </c>
    </row>
    <row r="302" spans="1:3" x14ac:dyDescent="0.25">
      <c r="A302" s="5" t="s">
        <v>48</v>
      </c>
      <c r="B302" s="27" t="str">
        <f>CONCATENATE("People with this variant have two copies of the ",B242," variant. This substitution of a single nucleotide is known as a missense mutation.")</f>
        <v>People with this variant have two copies of the [C645T](https://www.ncbi.nlm.nih.gov/clinvar/variation/17503/) variant. This substitution of a single nucleotide is known as a missense mutation.</v>
      </c>
      <c r="C302" t="str">
        <f>CONCATENATE("  &lt;Genotype hgvs=",CHAR(34),B288,B289,";",B289,CHAR(34)," name=",CHAR(34),B239,CHAR(34),"&gt; ")</f>
        <v xml:space="preserve">  &lt;Genotype hgvs="NC_000017.11:g.[30237328T&gt;C];[30237328T&gt;C]" name="C645T "&gt; </v>
      </c>
    </row>
    <row r="303" spans="1:3" x14ac:dyDescent="0.25">
      <c r="A303" s="6" t="s">
        <v>49</v>
      </c>
      <c r="B303" s="27" t="s">
        <v>198</v>
      </c>
      <c r="C303" t="s">
        <v>17</v>
      </c>
    </row>
    <row r="304" spans="1:3" x14ac:dyDescent="0.25">
      <c r="A304" s="6" t="s">
        <v>47</v>
      </c>
      <c r="B304" s="27">
        <v>42.9</v>
      </c>
      <c r="C304" t="s">
        <v>679</v>
      </c>
    </row>
    <row r="305" spans="1:3" x14ac:dyDescent="0.25">
      <c r="A305" s="6"/>
      <c r="B305" s="27"/>
    </row>
    <row r="306" spans="1:3" x14ac:dyDescent="0.25">
      <c r="A306" s="5"/>
      <c r="B306" s="27"/>
      <c r="C306" t="str">
        <f>CONCATENATE("    ",B302)</f>
        <v xml:space="preserve">    People with this variant have two copies of the [C645T](https://www.ncbi.nlm.nih.gov/clinvar/variation/17503/) variant. This substitution of a single nucleotide is known as a missense mutation.</v>
      </c>
    </row>
    <row r="307" spans="1:3" x14ac:dyDescent="0.25">
      <c r="A307" s="6"/>
      <c r="B307" s="27"/>
    </row>
    <row r="308" spans="1:3" x14ac:dyDescent="0.25">
      <c r="A308" s="6"/>
      <c r="B308" s="27"/>
      <c r="C308" t="s">
        <v>680</v>
      </c>
    </row>
    <row r="309" spans="1:3" x14ac:dyDescent="0.25">
      <c r="A309" s="6"/>
      <c r="B309" s="27"/>
    </row>
    <row r="310" spans="1:3" x14ac:dyDescent="0.25">
      <c r="A310" s="6"/>
      <c r="B310" s="27"/>
      <c r="C310" t="str">
        <f>CONCATENATE("    ",B303)</f>
        <v xml:space="preserve">    You are in the Moderate Loss of Function category. See below for more information.</v>
      </c>
    </row>
    <row r="311" spans="1:3" x14ac:dyDescent="0.25">
      <c r="A311" s="6"/>
      <c r="B311" s="27"/>
    </row>
    <row r="312" spans="1:3" x14ac:dyDescent="0.25">
      <c r="A312" s="5"/>
      <c r="B312" s="27"/>
      <c r="C312" t="s">
        <v>681</v>
      </c>
    </row>
    <row r="313" spans="1:3" x14ac:dyDescent="0.25">
      <c r="A313" s="5"/>
      <c r="B313" s="27"/>
    </row>
    <row r="314" spans="1:3" x14ac:dyDescent="0.25">
      <c r="A314" s="5"/>
      <c r="B314" s="27"/>
      <c r="C314" t="str">
        <f>CONCATENATE( "    &lt;piechart percentage=",B304," /&gt;")</f>
        <v xml:space="preserve">    &lt;piechart percentage=42.9 /&gt;</v>
      </c>
    </row>
    <row r="315" spans="1:3" x14ac:dyDescent="0.25">
      <c r="A315" s="5"/>
      <c r="B315" s="27"/>
      <c r="C315" t="str">
        <f>"  &lt;/Genotype&gt;"</f>
        <v xml:space="preserve">  &lt;/Genotype&gt;</v>
      </c>
    </row>
    <row r="316" spans="1:3" x14ac:dyDescent="0.25">
      <c r="A316" s="5" t="s">
        <v>50</v>
      </c>
      <c r="B316" s="27" t="str">
        <f>CONCATENATE("Your ",B225," gene has no variants. A normal gene is referred to as a ",CHAR(34),"wild-type",CHAR(34)," gene.")</f>
        <v>Your CHRNA3 gene has no variants. A normal gene is referred to as a "wild-type" gene.</v>
      </c>
      <c r="C316" t="str">
        <f>CONCATENATE("  &lt;Genotype hgvs=",CHAR(34),B288,B290,";",B290,CHAR(34)," name=",CHAR(34),B239,CHAR(34),"&gt; ")</f>
        <v xml:space="preserve">  &lt;Genotype hgvs="NC_000017.11:g.[30237328=];[30237328=]" name="C645T "&gt; </v>
      </c>
    </row>
    <row r="317" spans="1:3" x14ac:dyDescent="0.25">
      <c r="A317" s="6" t="s">
        <v>51</v>
      </c>
      <c r="B317" s="27" t="s">
        <v>152</v>
      </c>
      <c r="C317" t="s">
        <v>17</v>
      </c>
    </row>
    <row r="318" spans="1:3" x14ac:dyDescent="0.25">
      <c r="A318" s="6" t="s">
        <v>47</v>
      </c>
      <c r="B318" s="27">
        <v>17.399999999999999</v>
      </c>
      <c r="C318" t="s">
        <v>679</v>
      </c>
    </row>
    <row r="319" spans="1:3" x14ac:dyDescent="0.25">
      <c r="A319" s="5"/>
      <c r="B319" s="27"/>
    </row>
    <row r="320" spans="1:3" x14ac:dyDescent="0.25">
      <c r="A320" s="6"/>
      <c r="B320" s="27"/>
      <c r="C320" t="str">
        <f>CONCATENATE("    ",B316)</f>
        <v xml:space="preserve">    Your CHRNA3 gene has no variants. A normal gene is referred to as a "wild-type" gene.</v>
      </c>
    </row>
    <row r="321" spans="1:3" x14ac:dyDescent="0.25">
      <c r="A321" s="6"/>
      <c r="B321" s="27"/>
    </row>
    <row r="322" spans="1:3" x14ac:dyDescent="0.25">
      <c r="A322" s="6"/>
      <c r="B322" s="27"/>
      <c r="C322" t="s">
        <v>680</v>
      </c>
    </row>
    <row r="323" spans="1:3" x14ac:dyDescent="0.25">
      <c r="A323" s="6"/>
      <c r="B323" s="27"/>
    </row>
    <row r="324" spans="1:3" x14ac:dyDescent="0.25">
      <c r="A324" s="6"/>
      <c r="B324" s="27"/>
      <c r="C324" t="str">
        <f>CONCATENATE("    ",B317)</f>
        <v xml:space="preserve">    This variant is not associated with increased risk.</v>
      </c>
    </row>
    <row r="325" spans="1:3" x14ac:dyDescent="0.25">
      <c r="A325" s="5"/>
      <c r="B325" s="27"/>
    </row>
    <row r="326" spans="1:3" x14ac:dyDescent="0.25">
      <c r="A326" s="5"/>
      <c r="B326" s="27"/>
      <c r="C326" t="s">
        <v>681</v>
      </c>
    </row>
    <row r="327" spans="1:3" x14ac:dyDescent="0.25">
      <c r="A327" s="5"/>
      <c r="B327" s="27"/>
    </row>
    <row r="328" spans="1:3" x14ac:dyDescent="0.25">
      <c r="A328" s="5"/>
      <c r="B328" s="27"/>
      <c r="C328" t="str">
        <f>CONCATENATE( "    &lt;piechart percentage=",B318," /&gt;")</f>
        <v xml:space="preserve">    &lt;piechart percentage=17.4 /&gt;</v>
      </c>
    </row>
    <row r="329" spans="1:3" x14ac:dyDescent="0.25">
      <c r="A329" s="5"/>
      <c r="B329" s="27"/>
      <c r="C329" t="str">
        <f>"  &lt;/Genotype&gt;"</f>
        <v xml:space="preserve">  &lt;/Genotype&gt;</v>
      </c>
    </row>
    <row r="330" spans="1:3" x14ac:dyDescent="0.25">
      <c r="A330" s="5" t="s">
        <v>52</v>
      </c>
      <c r="B330" s="27" t="str">
        <f>CONCATENATE("Your ",B225," gene has an unknown variant.")</f>
        <v>Your CHRNA3 gene has an unknown variant.</v>
      </c>
      <c r="C330" t="str">
        <f>CONCATENATE("  &lt;Genotype hgvs=",CHAR(34),"unknown",CHAR(34),"&gt; ")</f>
        <v xml:space="preserve">  &lt;Genotype hgvs="unknown"&gt; </v>
      </c>
    </row>
    <row r="331" spans="1:3" x14ac:dyDescent="0.25">
      <c r="A331" s="6" t="s">
        <v>52</v>
      </c>
      <c r="B331" s="27" t="s">
        <v>154</v>
      </c>
      <c r="C331" t="s">
        <v>17</v>
      </c>
    </row>
    <row r="332" spans="1:3" x14ac:dyDescent="0.25">
      <c r="A332" s="6" t="s">
        <v>47</v>
      </c>
      <c r="B332" s="27"/>
      <c r="C332" t="s">
        <v>679</v>
      </c>
    </row>
    <row r="333" spans="1:3" x14ac:dyDescent="0.25">
      <c r="A333" s="6"/>
      <c r="B333" s="27"/>
    </row>
    <row r="334" spans="1:3" x14ac:dyDescent="0.25">
      <c r="A334" s="6"/>
      <c r="B334" s="27"/>
      <c r="C334" t="str">
        <f>CONCATENATE("    ",B330)</f>
        <v xml:space="preserve">    Your CHRNA3 gene has an unknown variant.</v>
      </c>
    </row>
    <row r="335" spans="1:3" x14ac:dyDescent="0.25">
      <c r="A335" s="6"/>
      <c r="B335" s="27"/>
    </row>
    <row r="336" spans="1:3" x14ac:dyDescent="0.25">
      <c r="A336" s="6"/>
      <c r="B336" s="27"/>
      <c r="C336" t="s">
        <v>680</v>
      </c>
    </row>
    <row r="337" spans="1:3" x14ac:dyDescent="0.25">
      <c r="A337" s="6"/>
      <c r="B337" s="27"/>
    </row>
    <row r="338" spans="1:3" x14ac:dyDescent="0.25">
      <c r="A338" s="5"/>
      <c r="B338" s="27"/>
      <c r="C338" t="str">
        <f>CONCATENATE("    ",B331)</f>
        <v xml:space="preserve">    The effect is unknown.</v>
      </c>
    </row>
    <row r="339" spans="1:3" x14ac:dyDescent="0.25">
      <c r="A339" s="6"/>
      <c r="B339" s="27"/>
    </row>
    <row r="340" spans="1:3" x14ac:dyDescent="0.25">
      <c r="A340" s="5"/>
      <c r="B340" s="27"/>
      <c r="C340" t="s">
        <v>681</v>
      </c>
    </row>
    <row r="341" spans="1:3" x14ac:dyDescent="0.25">
      <c r="A341" s="5"/>
      <c r="B341" s="27"/>
    </row>
    <row r="342" spans="1:3" x14ac:dyDescent="0.25">
      <c r="A342" s="5"/>
      <c r="B342" s="27"/>
      <c r="C342" t="str">
        <f>CONCATENATE( "    &lt;piechart percentage=",B332," /&gt;")</f>
        <v xml:space="preserve">    &lt;piechart percentage= /&gt;</v>
      </c>
    </row>
    <row r="343" spans="1:3" x14ac:dyDescent="0.25">
      <c r="A343" s="5"/>
      <c r="B343" s="27"/>
      <c r="C343" t="str">
        <f>"  &lt;/Genotype&gt;"</f>
        <v xml:space="preserve">  &lt;/Genotype&gt;</v>
      </c>
    </row>
    <row r="344" spans="1:3" x14ac:dyDescent="0.25">
      <c r="A344" s="5" t="s">
        <v>50</v>
      </c>
      <c r="B344" s="27" t="str">
        <f>CONCATENATE("Your ",B225," gene has no variants. A normal gene is referred to as a ",CHAR(34),"wild-type",CHAR(34)," gene.")</f>
        <v>Your CHRNA3 gene has no variants. A normal gene is referred to as a "wild-type" gene.</v>
      </c>
      <c r="C344" t="str">
        <f>CONCATENATE("  &lt;Genotype hgvs=",CHAR(34),"wild-type",CHAR(34),"&gt;")</f>
        <v xml:space="preserve">  &lt;Genotype hgvs="wild-type"&gt;</v>
      </c>
    </row>
    <row r="345" spans="1:3" x14ac:dyDescent="0.25">
      <c r="A345" s="6" t="s">
        <v>51</v>
      </c>
      <c r="B345" s="27" t="s">
        <v>224</v>
      </c>
      <c r="C345" t="s">
        <v>17</v>
      </c>
    </row>
    <row r="346" spans="1:3" x14ac:dyDescent="0.25">
      <c r="A346" s="6" t="s">
        <v>47</v>
      </c>
      <c r="B346" s="27"/>
      <c r="C346" t="s">
        <v>679</v>
      </c>
    </row>
    <row r="347" spans="1:3" x14ac:dyDescent="0.25">
      <c r="A347" s="6"/>
      <c r="B347" s="27"/>
    </row>
    <row r="348" spans="1:3" x14ac:dyDescent="0.25">
      <c r="A348" s="6"/>
      <c r="B348" s="27"/>
      <c r="C348" t="str">
        <f>CONCATENATE("    ",B344)</f>
        <v xml:space="preserve">    Your CHRNA3 gene has no variants. A normal gene is referred to as a "wild-type" gene.</v>
      </c>
    </row>
    <row r="349" spans="1:3" x14ac:dyDescent="0.25">
      <c r="A349" s="6"/>
      <c r="B349" s="27"/>
    </row>
    <row r="350" spans="1:3" x14ac:dyDescent="0.25">
      <c r="A350" s="6"/>
      <c r="B350" s="27"/>
      <c r="C350" t="s">
        <v>680</v>
      </c>
    </row>
    <row r="351" spans="1:3" x14ac:dyDescent="0.25">
      <c r="A351" s="6"/>
      <c r="B351" s="27"/>
    </row>
    <row r="352" spans="1:3" x14ac:dyDescent="0.25">
      <c r="A352" s="6"/>
      <c r="B352" s="27"/>
      <c r="C352" t="str">
        <f>CONCATENATE("    ",B345)</f>
        <v xml:space="preserve">    Your variant is not associated with any loss of function.</v>
      </c>
    </row>
    <row r="353" spans="1:3" x14ac:dyDescent="0.25">
      <c r="A353" s="6"/>
      <c r="B353" s="27"/>
    </row>
    <row r="354" spans="1:3" x14ac:dyDescent="0.25">
      <c r="A354" s="6"/>
      <c r="B354" s="27"/>
      <c r="C354" t="s">
        <v>681</v>
      </c>
    </row>
    <row r="355" spans="1:3" x14ac:dyDescent="0.25">
      <c r="A355" s="5"/>
      <c r="B355" s="27"/>
    </row>
    <row r="356" spans="1:3" x14ac:dyDescent="0.25">
      <c r="A356" s="6"/>
      <c r="B356" s="27"/>
      <c r="C356" t="str">
        <f>CONCATENATE( "    &lt;piechart percentage=",B346," /&gt;")</f>
        <v xml:space="preserve">    &lt;piechart percentage= /&gt;</v>
      </c>
    </row>
    <row r="357" spans="1:3" x14ac:dyDescent="0.25">
      <c r="A357" s="6"/>
      <c r="B357" s="27"/>
      <c r="C357" t="str">
        <f>"  &lt;/Genotype&gt;"</f>
        <v xml:space="preserve">  &lt;/Genotype&gt;</v>
      </c>
    </row>
    <row r="358" spans="1:3" x14ac:dyDescent="0.25">
      <c r="A358" s="6"/>
      <c r="B358" s="27"/>
      <c r="C358" t="str">
        <f>"&lt;/GeneAnalysis&gt;"</f>
        <v>&lt;/GeneAnalysis&gt;</v>
      </c>
    </row>
    <row r="359" spans="1:3" s="33" customFormat="1" x14ac:dyDescent="0.25"/>
    <row r="360" spans="1:3" s="33" customFormat="1" x14ac:dyDescent="0.25">
      <c r="A360" s="34"/>
      <c r="B360" s="32"/>
    </row>
    <row r="361" spans="1:3" x14ac:dyDescent="0.25">
      <c r="A361" s="6" t="s">
        <v>4</v>
      </c>
      <c r="B361" s="27" t="s">
        <v>342</v>
      </c>
      <c r="C361" t="str">
        <f>CONCATENATE("&lt;GeneAnalysis gene=",CHAR(34),B361,CHAR(34)," interval=",CHAR(34),B362,CHAR(34),"&gt; ")</f>
        <v xml:space="preserve">&lt;GeneAnalysis gene="CHRNA3" interval="NC_000015.10:g.78593052_78621295"&gt; </v>
      </c>
    </row>
    <row r="362" spans="1:3" x14ac:dyDescent="0.25">
      <c r="A362" s="6" t="s">
        <v>27</v>
      </c>
      <c r="B362" s="27" t="s">
        <v>343</v>
      </c>
    </row>
    <row r="363" spans="1:3" x14ac:dyDescent="0.25">
      <c r="A363" s="6" t="s">
        <v>28</v>
      </c>
      <c r="B363" s="27" t="s">
        <v>339</v>
      </c>
      <c r="C363" t="str">
        <f>CONCATENATE("# What are some common mutations of ",B361,"?")</f>
        <v># What are some common mutations of CHRNA3?</v>
      </c>
    </row>
    <row r="364" spans="1:3" x14ac:dyDescent="0.25">
      <c r="A364" s="6" t="s">
        <v>24</v>
      </c>
      <c r="B364" s="27" t="s">
        <v>25</v>
      </c>
      <c r="C364" t="s">
        <v>17</v>
      </c>
    </row>
    <row r="365" spans="1:3" x14ac:dyDescent="0.25">
      <c r="B365" s="27"/>
      <c r="C365" t="str">
        <f>CONCATENATE("There are ",B363," well-known variants in ",B361,": ",B372," and ",B378,".")</f>
        <v>There are two well-known variants in CHRNA3: [C78606381T](https://www.ncbi.nlm.nih.gov/projects/SNP/snp_ref.cgi?rs=12914385) and [C645T](https://www.ncbi.nlm.nih.gov/clinvar/variation/17503/).</v>
      </c>
    </row>
    <row r="366" spans="1:3" x14ac:dyDescent="0.25">
      <c r="B366" s="27"/>
    </row>
    <row r="367" spans="1:3" x14ac:dyDescent="0.25">
      <c r="A367" s="6"/>
      <c r="B367" s="27"/>
      <c r="C367" t="str">
        <f>CONCATENATE("&lt;# ",B369," #&gt;")</f>
        <v>&lt;# C78606381T #&gt;</v>
      </c>
    </row>
    <row r="368" spans="1:3" x14ac:dyDescent="0.25">
      <c r="A368" s="6" t="s">
        <v>29</v>
      </c>
      <c r="B368" s="1" t="s">
        <v>344</v>
      </c>
      <c r="C368" t="str">
        <f>CONCATENATE("  &lt;Variant hgvs=",CHAR(34),B368,CHAR(34)," name=",CHAR(34),B369,CHAR(34),"&gt; ")</f>
        <v xml:space="preserve">  &lt;Variant hgvs="NC_000015.10:g.78606381C&gt;T" name="C78606381T"&gt; </v>
      </c>
    </row>
    <row r="369" spans="1:3" x14ac:dyDescent="0.25">
      <c r="A369" s="5" t="s">
        <v>30</v>
      </c>
      <c r="B369" s="30" t="s">
        <v>346</v>
      </c>
    </row>
    <row r="370" spans="1:3" x14ac:dyDescent="0.25">
      <c r="A370" s="5" t="s">
        <v>31</v>
      </c>
      <c r="B370" s="27" t="s">
        <v>214</v>
      </c>
      <c r="C370" t="str">
        <f>CONCATENATE("    This variant is a change at a specific point in the ",B361," gene from ",B370," to ",B371," resulting in incorrect ",B364,"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371" spans="1:3" x14ac:dyDescent="0.25">
      <c r="A371" s="5" t="s">
        <v>32</v>
      </c>
      <c r="B371" s="27" t="s">
        <v>37</v>
      </c>
      <c r="C371" t="s">
        <v>17</v>
      </c>
    </row>
    <row r="372" spans="1:3" x14ac:dyDescent="0.25">
      <c r="A372" s="5" t="s">
        <v>40</v>
      </c>
      <c r="B372" s="30" t="s">
        <v>348</v>
      </c>
      <c r="C372" t="str">
        <f>"  &lt;/Variant&gt;"</f>
        <v xml:space="preserve">  &lt;/Variant&gt;</v>
      </c>
    </row>
    <row r="373" spans="1:3" x14ac:dyDescent="0.25">
      <c r="B373" s="27"/>
      <c r="C373" t="str">
        <f>CONCATENATE("&lt;# ",B375," #&gt;")</f>
        <v>&lt;# C645T  #&gt;</v>
      </c>
    </row>
    <row r="374" spans="1:3" x14ac:dyDescent="0.25">
      <c r="A374" s="6" t="s">
        <v>29</v>
      </c>
      <c r="B374" s="1" t="s">
        <v>345</v>
      </c>
      <c r="C374" t="str">
        <f>CONCATENATE("  &lt;Variant hgvs=",CHAR(34),B374,CHAR(34)," name=",CHAR(34),B375,CHAR(34),"&gt; ")</f>
        <v xml:space="preserve">  &lt;Variant hgvs="NC_000015.10:g.78601997G&gt;A" name="C645T "&gt; </v>
      </c>
    </row>
    <row r="375" spans="1:3" x14ac:dyDescent="0.25">
      <c r="A375" s="5" t="s">
        <v>30</v>
      </c>
      <c r="B375" s="30" t="s">
        <v>347</v>
      </c>
    </row>
    <row r="376" spans="1:3" x14ac:dyDescent="0.25">
      <c r="A376" s="5" t="s">
        <v>31</v>
      </c>
      <c r="B376" s="27" t="s">
        <v>38</v>
      </c>
      <c r="C376" t="str">
        <f>CONCATENATE("    This variant is a change at a specific point in the ",B361," gene from ",B376," to ",B377," resulting in incorrect ",B364,"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377" spans="1:3" x14ac:dyDescent="0.25">
      <c r="A377" s="5" t="s">
        <v>32</v>
      </c>
      <c r="B377" s="27" t="s">
        <v>66</v>
      </c>
    </row>
    <row r="378" spans="1:3" x14ac:dyDescent="0.25">
      <c r="A378" s="6" t="s">
        <v>40</v>
      </c>
      <c r="B378" s="30" t="s">
        <v>358</v>
      </c>
      <c r="C378" t="str">
        <f>"  &lt;/Variant&gt;"</f>
        <v xml:space="preserve">  &lt;/Variant&gt;</v>
      </c>
    </row>
    <row r="379" spans="1:3" s="33" customFormat="1" x14ac:dyDescent="0.25">
      <c r="A379" s="31"/>
      <c r="B379" s="32"/>
    </row>
    <row r="380" spans="1:3" s="33" customFormat="1" x14ac:dyDescent="0.25">
      <c r="A380" s="31"/>
      <c r="B380" s="32"/>
      <c r="C380" t="str">
        <f>C367</f>
        <v>&lt;# C78606381T #&gt;</v>
      </c>
    </row>
    <row r="381" spans="1:3" x14ac:dyDescent="0.25">
      <c r="A381" s="5" t="s">
        <v>39</v>
      </c>
      <c r="B381" s="40" t="s">
        <v>349</v>
      </c>
      <c r="C381" t="str">
        <f>CONCATENATE("  &lt;Genotype hgvs=",CHAR(34),B381,B382,";",B383,CHAR(34)," name=",CHAR(34),B369,CHAR(34),"&gt; ")</f>
        <v xml:space="preserve">  &lt;Genotype hgvs="NC_000015.10:g.[78606381C&gt;T];[78606381=]" name="C78606381T"&gt; </v>
      </c>
    </row>
    <row r="382" spans="1:3" x14ac:dyDescent="0.25">
      <c r="A382" s="5" t="s">
        <v>40</v>
      </c>
      <c r="B382" s="27" t="s">
        <v>350</v>
      </c>
    </row>
    <row r="383" spans="1:3" x14ac:dyDescent="0.25">
      <c r="A383" s="5" t="s">
        <v>31</v>
      </c>
      <c r="B383" s="27" t="s">
        <v>351</v>
      </c>
      <c r="C383" t="s">
        <v>679</v>
      </c>
    </row>
    <row r="384" spans="1:3" x14ac:dyDescent="0.25">
      <c r="A384" s="5" t="s">
        <v>45</v>
      </c>
      <c r="B384" s="27" t="str">
        <f>CONCATENATE("People with this variant have one copy of the ",B372,"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84" t="s">
        <v>17</v>
      </c>
    </row>
    <row r="385" spans="1:3" x14ac:dyDescent="0.25">
      <c r="A385" s="6" t="s">
        <v>46</v>
      </c>
      <c r="B385" s="27" t="s">
        <v>223</v>
      </c>
      <c r="C385" t="str">
        <f>CONCATENATE("    ",B384)</f>
        <v xml:space="preserve">    People with this variant have one copy of the [C78606381T](https://www.ncbi.nlm.nih.gov/projects/SNP/snp_ref.cgi?rs=12914385) variant. This substitution of a single nucleotide is known as a missense mutation.</v>
      </c>
    </row>
    <row r="386" spans="1:3" x14ac:dyDescent="0.25">
      <c r="A386" s="6" t="s">
        <v>47</v>
      </c>
      <c r="B386" s="27">
        <v>37.9</v>
      </c>
    </row>
    <row r="387" spans="1:3" x14ac:dyDescent="0.25">
      <c r="A387" s="5"/>
      <c r="B387" s="27"/>
      <c r="C387" t="s">
        <v>680</v>
      </c>
    </row>
    <row r="388" spans="1:3" x14ac:dyDescent="0.25">
      <c r="A388" s="6"/>
      <c r="B388" s="27"/>
    </row>
    <row r="389" spans="1:3" x14ac:dyDescent="0.25">
      <c r="A389" s="6"/>
      <c r="B389" s="27"/>
      <c r="C389" t="str">
        <f>CONCATENATE("    ",B385)</f>
        <v xml:space="preserve">    You are in the Mild Loss of Function category. See below for more information.</v>
      </c>
    </row>
    <row r="390" spans="1:3" x14ac:dyDescent="0.25">
      <c r="A390" s="6"/>
      <c r="B390" s="27"/>
    </row>
    <row r="391" spans="1:3" x14ac:dyDescent="0.25">
      <c r="A391" s="6"/>
      <c r="B391" s="27"/>
      <c r="C391" t="s">
        <v>681</v>
      </c>
    </row>
    <row r="392" spans="1:3" x14ac:dyDescent="0.25">
      <c r="A392" s="5"/>
      <c r="B392" s="27"/>
    </row>
    <row r="393" spans="1:3" x14ac:dyDescent="0.25">
      <c r="A393" s="5"/>
      <c r="B393" s="27"/>
      <c r="C393" t="str">
        <f>CONCATENATE( "    &lt;piechart percentage=",B386," /&gt;")</f>
        <v xml:space="preserve">    &lt;piechart percentage=37.9 /&gt;</v>
      </c>
    </row>
    <row r="394" spans="1:3" x14ac:dyDescent="0.25">
      <c r="A394" s="5"/>
      <c r="B394" s="27"/>
      <c r="C394" t="str">
        <f>"  &lt;/Genotype&gt;"</f>
        <v xml:space="preserve">  &lt;/Genotype&gt;</v>
      </c>
    </row>
    <row r="395" spans="1:3" x14ac:dyDescent="0.25">
      <c r="A395" s="5" t="s">
        <v>48</v>
      </c>
      <c r="B395" s="27" t="s">
        <v>352</v>
      </c>
      <c r="C395" t="str">
        <f>CONCATENATE("  &lt;Genotype hgvs=",CHAR(34),B381,B382,";",B382,CHAR(34)," name=",CHAR(34),B369,CHAR(34),"&gt; ")</f>
        <v xml:space="preserve">  &lt;Genotype hgvs="NC_000015.10:g.[78606381C&gt;T];[78606381C&gt;T]" name="C78606381T"&gt; </v>
      </c>
    </row>
    <row r="396" spans="1:3" x14ac:dyDescent="0.25">
      <c r="A396" s="6" t="s">
        <v>49</v>
      </c>
      <c r="B396" s="27" t="s">
        <v>198</v>
      </c>
      <c r="C396" t="s">
        <v>17</v>
      </c>
    </row>
    <row r="397" spans="1:3" x14ac:dyDescent="0.25">
      <c r="A397" s="6" t="s">
        <v>47</v>
      </c>
      <c r="B397" s="27">
        <v>15.9</v>
      </c>
      <c r="C397" t="s">
        <v>679</v>
      </c>
    </row>
    <row r="398" spans="1:3" x14ac:dyDescent="0.25">
      <c r="A398" s="6"/>
      <c r="B398" s="27"/>
    </row>
    <row r="399" spans="1:3" x14ac:dyDescent="0.25">
      <c r="A399" s="5"/>
      <c r="B399" s="27"/>
      <c r="C399" t="str">
        <f>CONCATENATE("    ",B395)</f>
        <v xml:space="preserve">    People with this variant have two copies of the [C78606381T](https://www.ncbi.nlm.nih.gov/projects/SNP/snp_ref.cgi?rs=12914385) variant. This substitution of a single nucleotide is known as a missense mutation.
</v>
      </c>
    </row>
    <row r="400" spans="1:3" x14ac:dyDescent="0.25">
      <c r="A400" s="6"/>
      <c r="B400" s="27"/>
    </row>
    <row r="401" spans="1:3" x14ac:dyDescent="0.25">
      <c r="A401" s="6"/>
      <c r="B401" s="27"/>
      <c r="C401" t="s">
        <v>680</v>
      </c>
    </row>
    <row r="402" spans="1:3" x14ac:dyDescent="0.25">
      <c r="A402" s="6"/>
      <c r="B402" s="27"/>
    </row>
    <row r="403" spans="1:3" x14ac:dyDescent="0.25">
      <c r="A403" s="6"/>
      <c r="B403" s="27"/>
      <c r="C403" t="str">
        <f>CONCATENATE("    ",B396)</f>
        <v xml:space="preserve">    You are in the Moderate Loss of Function category. See below for more information.</v>
      </c>
    </row>
    <row r="404" spans="1:3" x14ac:dyDescent="0.25">
      <c r="A404" s="6"/>
      <c r="B404" s="27"/>
    </row>
    <row r="405" spans="1:3" x14ac:dyDescent="0.25">
      <c r="A405" s="5"/>
      <c r="B405" s="27"/>
      <c r="C405" t="s">
        <v>681</v>
      </c>
    </row>
    <row r="406" spans="1:3" x14ac:dyDescent="0.25">
      <c r="A406" s="5"/>
      <c r="B406" s="27"/>
    </row>
    <row r="407" spans="1:3" x14ac:dyDescent="0.25">
      <c r="A407" s="5"/>
      <c r="B407" s="27"/>
      <c r="C407" t="str">
        <f>CONCATENATE( "    &lt;piechart percentage=",B397," /&gt;")</f>
        <v xml:space="preserve">    &lt;piechart percentage=15.9 /&gt;</v>
      </c>
    </row>
    <row r="408" spans="1:3" x14ac:dyDescent="0.25">
      <c r="A408" s="5"/>
      <c r="B408" s="27"/>
      <c r="C408" t="str">
        <f>"  &lt;/Genotype&gt;"</f>
        <v xml:space="preserve">  &lt;/Genotype&gt;</v>
      </c>
    </row>
    <row r="409" spans="1:3" x14ac:dyDescent="0.25">
      <c r="A409" s="5" t="s">
        <v>50</v>
      </c>
      <c r="B409" s="27" t="str">
        <f>CONCATENATE("Your ",B361," gene has no variants. A normal gene is referred to as a ",CHAR(34),"wild-type",CHAR(34)," gene.")</f>
        <v>Your CHRNA3 gene has no variants. A normal gene is referred to as a "wild-type" gene.</v>
      </c>
      <c r="C409" t="str">
        <f>CONCATENATE("  &lt;Genotype hgvs=",CHAR(34),B381,B383,";",B383,CHAR(34)," name=",CHAR(34),B369,CHAR(34),"&gt; ")</f>
        <v xml:space="preserve">  &lt;Genotype hgvs="NC_000015.10:g.[78606381=];[78606381=]" name="C78606381T"&gt; </v>
      </c>
    </row>
    <row r="410" spans="1:3" x14ac:dyDescent="0.25">
      <c r="A410" s="6" t="s">
        <v>51</v>
      </c>
      <c r="B410" s="27" t="s">
        <v>152</v>
      </c>
      <c r="C410" t="s">
        <v>17</v>
      </c>
    </row>
    <row r="411" spans="1:3" x14ac:dyDescent="0.25">
      <c r="A411" s="6" t="s">
        <v>47</v>
      </c>
      <c r="B411" s="27">
        <v>46.2</v>
      </c>
      <c r="C411" t="s">
        <v>679</v>
      </c>
    </row>
    <row r="412" spans="1:3" x14ac:dyDescent="0.25">
      <c r="A412" s="5"/>
      <c r="B412" s="27"/>
    </row>
    <row r="413" spans="1:3" x14ac:dyDescent="0.25">
      <c r="A413" s="6"/>
      <c r="B413" s="27"/>
      <c r="C413" t="str">
        <f>CONCATENATE("    ",B409)</f>
        <v xml:space="preserve">    Your CHRNA3 gene has no variants. A normal gene is referred to as a "wild-type" gene.</v>
      </c>
    </row>
    <row r="414" spans="1:3" x14ac:dyDescent="0.25">
      <c r="A414" s="6"/>
      <c r="B414" s="27"/>
    </row>
    <row r="415" spans="1:3" x14ac:dyDescent="0.25">
      <c r="A415" s="6"/>
      <c r="B415" s="27"/>
      <c r="C415" t="s">
        <v>680</v>
      </c>
    </row>
    <row r="416" spans="1:3" x14ac:dyDescent="0.25">
      <c r="A416" s="6"/>
      <c r="B416" s="27"/>
    </row>
    <row r="417" spans="1:3" x14ac:dyDescent="0.25">
      <c r="A417" s="6"/>
      <c r="B417" s="27"/>
      <c r="C417" t="str">
        <f>CONCATENATE("    ",B410)</f>
        <v xml:space="preserve">    This variant is not associated with increased risk.</v>
      </c>
    </row>
    <row r="418" spans="1:3" x14ac:dyDescent="0.25">
      <c r="A418" s="5"/>
      <c r="B418" s="27"/>
    </row>
    <row r="419" spans="1:3" x14ac:dyDescent="0.25">
      <c r="A419" s="5"/>
      <c r="B419" s="27"/>
      <c r="C419" t="s">
        <v>681</v>
      </c>
    </row>
    <row r="420" spans="1:3" x14ac:dyDescent="0.25">
      <c r="A420" s="5"/>
      <c r="B420" s="27"/>
    </row>
    <row r="421" spans="1:3" x14ac:dyDescent="0.25">
      <c r="A421" s="5"/>
      <c r="B421" s="27"/>
      <c r="C421" t="str">
        <f>CONCATENATE( "    &lt;piechart percentage=",B411," /&gt;")</f>
        <v xml:space="preserve">    &lt;piechart percentage=46.2 /&gt;</v>
      </c>
    </row>
    <row r="422" spans="1:3" x14ac:dyDescent="0.25">
      <c r="A422" s="5"/>
      <c r="B422" s="27"/>
      <c r="C422" t="str">
        <f>"  &lt;/Genotype&gt;"</f>
        <v xml:space="preserve">  &lt;/Genotype&gt;</v>
      </c>
    </row>
    <row r="423" spans="1:3" x14ac:dyDescent="0.25">
      <c r="A423" s="5"/>
      <c r="B423" s="27"/>
      <c r="C423" t="str">
        <f>C373</f>
        <v>&lt;# C645T  #&gt;</v>
      </c>
    </row>
    <row r="424" spans="1:3" x14ac:dyDescent="0.25">
      <c r="A424" s="5" t="s">
        <v>39</v>
      </c>
      <c r="B424" s="1" t="s">
        <v>242</v>
      </c>
      <c r="C424" t="str">
        <f>CONCATENATE("  &lt;Genotype hgvs=",CHAR(34),B424,B425,";",B426,CHAR(34)," name=",CHAR(34),B375,CHAR(34),"&gt; ")</f>
        <v xml:space="preserve">  &lt;Genotype hgvs="NC_000017.11:g.[30237328T&gt;C];[30237328=]" name="C645T "&gt; </v>
      </c>
    </row>
    <row r="425" spans="1:3" x14ac:dyDescent="0.25">
      <c r="A425" s="5" t="s">
        <v>40</v>
      </c>
      <c r="B425" s="27" t="s">
        <v>262</v>
      </c>
    </row>
    <row r="426" spans="1:3" x14ac:dyDescent="0.25">
      <c r="A426" s="5" t="s">
        <v>31</v>
      </c>
      <c r="B426" s="27" t="s">
        <v>263</v>
      </c>
      <c r="C426" t="s">
        <v>679</v>
      </c>
    </row>
    <row r="427" spans="1:3" x14ac:dyDescent="0.25">
      <c r="A427" s="5" t="s">
        <v>45</v>
      </c>
      <c r="B427" s="27" t="str">
        <f>CONCATENATE("People with this variant have one copy of the ",B378," variant. This substitution of a single nucleotide is known as a missense mutation.")</f>
        <v>People with this variant have one copy of the [C645T](https://www.ncbi.nlm.nih.gov/clinvar/variation/17503/) variant. This substitution of a single nucleotide is known as a missense mutation.</v>
      </c>
      <c r="C427" t="s">
        <v>17</v>
      </c>
    </row>
    <row r="428" spans="1:3" x14ac:dyDescent="0.25">
      <c r="A428" s="6" t="s">
        <v>46</v>
      </c>
      <c r="B428" s="27" t="s">
        <v>223</v>
      </c>
      <c r="C428" t="str">
        <f>CONCATENATE("    ",B427)</f>
        <v xml:space="preserve">    People with this variant have one copy of the [C645T](https://www.ncbi.nlm.nih.gov/clinvar/variation/17503/) variant. This substitution of a single nucleotide is known as a missense mutation.</v>
      </c>
    </row>
    <row r="429" spans="1:3" x14ac:dyDescent="0.25">
      <c r="A429" s="6" t="s">
        <v>47</v>
      </c>
      <c r="B429" s="27">
        <v>39.700000000000003</v>
      </c>
    </row>
    <row r="430" spans="1:3" x14ac:dyDescent="0.25">
      <c r="A430" s="5"/>
      <c r="B430" s="27"/>
      <c r="C430" t="s">
        <v>680</v>
      </c>
    </row>
    <row r="431" spans="1:3" x14ac:dyDescent="0.25">
      <c r="A431" s="6"/>
      <c r="B431" s="27"/>
    </row>
    <row r="432" spans="1:3" x14ac:dyDescent="0.25">
      <c r="A432" s="6"/>
      <c r="B432" s="27"/>
      <c r="C432" t="str">
        <f>CONCATENATE("    ",B428)</f>
        <v xml:space="preserve">    You are in the Mild Loss of Function category. See below for more information.</v>
      </c>
    </row>
    <row r="433" spans="1:3" x14ac:dyDescent="0.25">
      <c r="A433" s="6"/>
      <c r="B433" s="27"/>
    </row>
    <row r="434" spans="1:3" x14ac:dyDescent="0.25">
      <c r="A434" s="6"/>
      <c r="B434" s="27"/>
      <c r="C434" t="s">
        <v>681</v>
      </c>
    </row>
    <row r="435" spans="1:3" x14ac:dyDescent="0.25">
      <c r="A435" s="5"/>
      <c r="B435" s="27"/>
    </row>
    <row r="436" spans="1:3" x14ac:dyDescent="0.25">
      <c r="A436" s="5"/>
      <c r="B436" s="27"/>
      <c r="C436" t="str">
        <f>CONCATENATE( "    &lt;piechart percentage=",B429," /&gt;")</f>
        <v xml:space="preserve">    &lt;piechart percentage=39.7 /&gt;</v>
      </c>
    </row>
    <row r="437" spans="1:3" x14ac:dyDescent="0.25">
      <c r="A437" s="5"/>
      <c r="B437" s="27"/>
      <c r="C437" t="str">
        <f>"  &lt;/Genotype&gt;"</f>
        <v xml:space="preserve">  &lt;/Genotype&gt;</v>
      </c>
    </row>
    <row r="438" spans="1:3" x14ac:dyDescent="0.25">
      <c r="A438" s="5" t="s">
        <v>48</v>
      </c>
      <c r="B438" s="27" t="str">
        <f>CONCATENATE("People with this variant have two copies of the ",B378," variant. This substitution of a single nucleotide is known as a missense mutation.")</f>
        <v>People with this variant have two copies of the [C645T](https://www.ncbi.nlm.nih.gov/clinvar/variation/17503/) variant. This substitution of a single nucleotide is known as a missense mutation.</v>
      </c>
      <c r="C438" t="str">
        <f>CONCATENATE("  &lt;Genotype hgvs=",CHAR(34),B424,B425,";",B425,CHAR(34)," name=",CHAR(34),B375,CHAR(34),"&gt; ")</f>
        <v xml:space="preserve">  &lt;Genotype hgvs="NC_000017.11:g.[30237328T&gt;C];[30237328T&gt;C]" name="C645T "&gt; </v>
      </c>
    </row>
    <row r="439" spans="1:3" x14ac:dyDescent="0.25">
      <c r="A439" s="6" t="s">
        <v>49</v>
      </c>
      <c r="B439" s="27" t="s">
        <v>198</v>
      </c>
      <c r="C439" t="s">
        <v>17</v>
      </c>
    </row>
    <row r="440" spans="1:3" x14ac:dyDescent="0.25">
      <c r="A440" s="6" t="s">
        <v>47</v>
      </c>
      <c r="B440" s="27">
        <v>42.9</v>
      </c>
      <c r="C440" t="s">
        <v>679</v>
      </c>
    </row>
    <row r="441" spans="1:3" x14ac:dyDescent="0.25">
      <c r="A441" s="6"/>
      <c r="B441" s="27"/>
    </row>
    <row r="442" spans="1:3" x14ac:dyDescent="0.25">
      <c r="A442" s="5"/>
      <c r="B442" s="27"/>
      <c r="C442" t="str">
        <f>CONCATENATE("    ",B438)</f>
        <v xml:space="preserve">    People with this variant have two copies of the [C645T](https://www.ncbi.nlm.nih.gov/clinvar/variation/17503/) variant. This substitution of a single nucleotide is known as a missense mutation.</v>
      </c>
    </row>
    <row r="443" spans="1:3" x14ac:dyDescent="0.25">
      <c r="A443" s="6"/>
      <c r="B443" s="27"/>
    </row>
    <row r="444" spans="1:3" x14ac:dyDescent="0.25">
      <c r="A444" s="6"/>
      <c r="B444" s="27"/>
      <c r="C444" t="s">
        <v>680</v>
      </c>
    </row>
    <row r="445" spans="1:3" x14ac:dyDescent="0.25">
      <c r="A445" s="6"/>
      <c r="B445" s="27"/>
    </row>
    <row r="446" spans="1:3" x14ac:dyDescent="0.25">
      <c r="A446" s="6"/>
      <c r="B446" s="27"/>
      <c r="C446" t="str">
        <f>CONCATENATE("    ",B439)</f>
        <v xml:space="preserve">    You are in the Moderate Loss of Function category. See below for more information.</v>
      </c>
    </row>
    <row r="447" spans="1:3" x14ac:dyDescent="0.25">
      <c r="A447" s="6"/>
      <c r="B447" s="27"/>
    </row>
    <row r="448" spans="1:3" x14ac:dyDescent="0.25">
      <c r="A448" s="5"/>
      <c r="B448" s="27"/>
      <c r="C448" t="s">
        <v>681</v>
      </c>
    </row>
    <row r="449" spans="1:3" x14ac:dyDescent="0.25">
      <c r="A449" s="5"/>
      <c r="B449" s="27"/>
    </row>
    <row r="450" spans="1:3" x14ac:dyDescent="0.25">
      <c r="A450" s="5"/>
      <c r="B450" s="27"/>
      <c r="C450" t="str">
        <f>CONCATENATE( "    &lt;piechart percentage=",B440," /&gt;")</f>
        <v xml:space="preserve">    &lt;piechart percentage=42.9 /&gt;</v>
      </c>
    </row>
    <row r="451" spans="1:3" x14ac:dyDescent="0.25">
      <c r="A451" s="5"/>
      <c r="B451" s="27"/>
      <c r="C451" t="str">
        <f>"  &lt;/Genotype&gt;"</f>
        <v xml:space="preserve">  &lt;/Genotype&gt;</v>
      </c>
    </row>
    <row r="452" spans="1:3" x14ac:dyDescent="0.25">
      <c r="A452" s="5" t="s">
        <v>50</v>
      </c>
      <c r="B452" s="27" t="str">
        <f>CONCATENATE("Your ",B361," gene has no variants. A normal gene is referred to as a ",CHAR(34),"wild-type",CHAR(34)," gene.")</f>
        <v>Your CHRNA3 gene has no variants. A normal gene is referred to as a "wild-type" gene.</v>
      </c>
      <c r="C452" t="str">
        <f>CONCATENATE("  &lt;Genotype hgvs=",CHAR(34),B424,B426,";",B426,CHAR(34)," name=",CHAR(34),B375,CHAR(34),"&gt; ")</f>
        <v xml:space="preserve">  &lt;Genotype hgvs="NC_000017.11:g.[30237328=];[30237328=]" name="C645T "&gt; </v>
      </c>
    </row>
    <row r="453" spans="1:3" x14ac:dyDescent="0.25">
      <c r="A453" s="6" t="s">
        <v>51</v>
      </c>
      <c r="B453" s="27" t="s">
        <v>152</v>
      </c>
      <c r="C453" t="s">
        <v>17</v>
      </c>
    </row>
    <row r="454" spans="1:3" x14ac:dyDescent="0.25">
      <c r="A454" s="6" t="s">
        <v>47</v>
      </c>
      <c r="B454" s="27">
        <v>17.399999999999999</v>
      </c>
      <c r="C454" t="s">
        <v>679</v>
      </c>
    </row>
    <row r="455" spans="1:3" x14ac:dyDescent="0.25">
      <c r="A455" s="5"/>
      <c r="B455" s="27"/>
    </row>
    <row r="456" spans="1:3" x14ac:dyDescent="0.25">
      <c r="A456" s="6"/>
      <c r="B456" s="27"/>
      <c r="C456" t="str">
        <f>CONCATENATE("    ",B452)</f>
        <v xml:space="preserve">    Your CHRNA3 gene has no variants. A normal gene is referred to as a "wild-type" gene.</v>
      </c>
    </row>
    <row r="457" spans="1:3" x14ac:dyDescent="0.25">
      <c r="A457" s="6"/>
      <c r="B457" s="27"/>
    </row>
    <row r="458" spans="1:3" x14ac:dyDescent="0.25">
      <c r="A458" s="6"/>
      <c r="B458" s="27"/>
      <c r="C458" t="s">
        <v>680</v>
      </c>
    </row>
    <row r="459" spans="1:3" x14ac:dyDescent="0.25">
      <c r="A459" s="6"/>
      <c r="B459" s="27"/>
    </row>
    <row r="460" spans="1:3" x14ac:dyDescent="0.25">
      <c r="A460" s="6"/>
      <c r="B460" s="27"/>
      <c r="C460" t="str">
        <f>CONCATENATE("    ",B453)</f>
        <v xml:space="preserve">    This variant is not associated with increased risk.</v>
      </c>
    </row>
    <row r="461" spans="1:3" x14ac:dyDescent="0.25">
      <c r="A461" s="5"/>
      <c r="B461" s="27"/>
    </row>
    <row r="462" spans="1:3" x14ac:dyDescent="0.25">
      <c r="A462" s="5"/>
      <c r="B462" s="27"/>
      <c r="C462" t="s">
        <v>681</v>
      </c>
    </row>
    <row r="463" spans="1:3" x14ac:dyDescent="0.25">
      <c r="A463" s="5"/>
      <c r="B463" s="27"/>
    </row>
    <row r="464" spans="1:3" x14ac:dyDescent="0.25">
      <c r="A464" s="5"/>
      <c r="B464" s="27"/>
      <c r="C464" t="str">
        <f>CONCATENATE( "    &lt;piechart percentage=",B454," /&gt;")</f>
        <v xml:space="preserve">    &lt;piechart percentage=17.4 /&gt;</v>
      </c>
    </row>
    <row r="465" spans="1:3" x14ac:dyDescent="0.25">
      <c r="A465" s="5"/>
      <c r="B465" s="27"/>
      <c r="C465" t="str">
        <f>"  &lt;/Genotype&gt;"</f>
        <v xml:space="preserve">  &lt;/Genotype&gt;</v>
      </c>
    </row>
    <row r="466" spans="1:3" x14ac:dyDescent="0.25">
      <c r="A466" s="5" t="s">
        <v>52</v>
      </c>
      <c r="B466" s="27" t="str">
        <f>CONCATENATE("Your ",B361," gene has an unknown variant.")</f>
        <v>Your CHRNA3 gene has an unknown variant.</v>
      </c>
      <c r="C466" t="str">
        <f>CONCATENATE("  &lt;Genotype hgvs=",CHAR(34),"unknown",CHAR(34),"&gt; ")</f>
        <v xml:space="preserve">  &lt;Genotype hgvs="unknown"&gt; </v>
      </c>
    </row>
    <row r="467" spans="1:3" x14ac:dyDescent="0.25">
      <c r="A467" s="6" t="s">
        <v>52</v>
      </c>
      <c r="B467" s="27" t="s">
        <v>154</v>
      </c>
      <c r="C467" t="s">
        <v>17</v>
      </c>
    </row>
    <row r="468" spans="1:3" x14ac:dyDescent="0.25">
      <c r="A468" s="6" t="s">
        <v>47</v>
      </c>
      <c r="B468" s="27"/>
      <c r="C468" t="s">
        <v>679</v>
      </c>
    </row>
    <row r="469" spans="1:3" x14ac:dyDescent="0.25">
      <c r="A469" s="6"/>
      <c r="B469" s="27"/>
    </row>
    <row r="470" spans="1:3" x14ac:dyDescent="0.25">
      <c r="A470" s="6"/>
      <c r="B470" s="27"/>
      <c r="C470" t="str">
        <f>CONCATENATE("    ",B466)</f>
        <v xml:space="preserve">    Your CHRNA3 gene has an unknown variant.</v>
      </c>
    </row>
    <row r="471" spans="1:3" x14ac:dyDescent="0.25">
      <c r="A471" s="6"/>
      <c r="B471" s="27"/>
    </row>
    <row r="472" spans="1:3" x14ac:dyDescent="0.25">
      <c r="A472" s="6"/>
      <c r="B472" s="27"/>
      <c r="C472" t="s">
        <v>680</v>
      </c>
    </row>
    <row r="473" spans="1:3" x14ac:dyDescent="0.25">
      <c r="A473" s="6"/>
      <c r="B473" s="27"/>
    </row>
    <row r="474" spans="1:3" x14ac:dyDescent="0.25">
      <c r="A474" s="5"/>
      <c r="B474" s="27"/>
      <c r="C474" t="str">
        <f>CONCATENATE("    ",B467)</f>
        <v xml:space="preserve">    The effect is unknown.</v>
      </c>
    </row>
    <row r="475" spans="1:3" x14ac:dyDescent="0.25">
      <c r="A475" s="6"/>
      <c r="B475" s="27"/>
    </row>
    <row r="476" spans="1:3" x14ac:dyDescent="0.25">
      <c r="A476" s="5"/>
      <c r="B476" s="27"/>
      <c r="C476" t="s">
        <v>681</v>
      </c>
    </row>
    <row r="477" spans="1:3" x14ac:dyDescent="0.25">
      <c r="A477" s="5"/>
      <c r="B477" s="27"/>
    </row>
    <row r="478" spans="1:3" x14ac:dyDescent="0.25">
      <c r="A478" s="5"/>
      <c r="B478" s="27"/>
      <c r="C478" t="str">
        <f>CONCATENATE( "    &lt;piechart percentage=",B468," /&gt;")</f>
        <v xml:space="preserve">    &lt;piechart percentage= /&gt;</v>
      </c>
    </row>
    <row r="479" spans="1:3" x14ac:dyDescent="0.25">
      <c r="A479" s="5"/>
      <c r="B479" s="27"/>
      <c r="C479" t="str">
        <f>"  &lt;/Genotype&gt;"</f>
        <v xml:space="preserve">  &lt;/Genotype&gt;</v>
      </c>
    </row>
    <row r="480" spans="1:3" x14ac:dyDescent="0.25">
      <c r="A480" s="5" t="s">
        <v>50</v>
      </c>
      <c r="B480" s="27" t="str">
        <f>CONCATENATE("Your ",B361," gene has no variants. A normal gene is referred to as a ",CHAR(34),"wild-type",CHAR(34)," gene.")</f>
        <v>Your CHRNA3 gene has no variants. A normal gene is referred to as a "wild-type" gene.</v>
      </c>
      <c r="C480" t="str">
        <f>CONCATENATE("  &lt;Genotype hgvs=",CHAR(34),"wild-type",CHAR(34),"&gt;")</f>
        <v xml:space="preserve">  &lt;Genotype hgvs="wild-type"&gt;</v>
      </c>
    </row>
    <row r="481" spans="1:3" x14ac:dyDescent="0.25">
      <c r="A481" s="6" t="s">
        <v>51</v>
      </c>
      <c r="B481" s="27" t="s">
        <v>224</v>
      </c>
      <c r="C481" t="s">
        <v>17</v>
      </c>
    </row>
    <row r="482" spans="1:3" x14ac:dyDescent="0.25">
      <c r="A482" s="6" t="s">
        <v>47</v>
      </c>
      <c r="B482" s="27"/>
      <c r="C482" t="s">
        <v>679</v>
      </c>
    </row>
    <row r="483" spans="1:3" x14ac:dyDescent="0.25">
      <c r="A483" s="6"/>
      <c r="B483" s="27"/>
    </row>
    <row r="484" spans="1:3" x14ac:dyDescent="0.25">
      <c r="A484" s="6"/>
      <c r="B484" s="27"/>
      <c r="C484" t="str">
        <f>CONCATENATE("    ",B480)</f>
        <v xml:space="preserve">    Your CHRNA3 gene has no variants. A normal gene is referred to as a "wild-type" gene.</v>
      </c>
    </row>
    <row r="485" spans="1:3" x14ac:dyDescent="0.25">
      <c r="A485" s="6"/>
      <c r="B485" s="27"/>
    </row>
    <row r="486" spans="1:3" x14ac:dyDescent="0.25">
      <c r="A486" s="6"/>
      <c r="B486" s="27"/>
      <c r="C486" t="s">
        <v>680</v>
      </c>
    </row>
    <row r="487" spans="1:3" x14ac:dyDescent="0.25">
      <c r="A487" s="6"/>
      <c r="B487" s="27"/>
    </row>
    <row r="488" spans="1:3" x14ac:dyDescent="0.25">
      <c r="A488" s="6"/>
      <c r="B488" s="27"/>
      <c r="C488" t="str">
        <f>CONCATENATE("    ",B481)</f>
        <v xml:space="preserve">    Your variant is not associated with any loss of function.</v>
      </c>
    </row>
    <row r="489" spans="1:3" x14ac:dyDescent="0.25">
      <c r="A489" s="6"/>
      <c r="B489" s="27"/>
    </row>
    <row r="490" spans="1:3" x14ac:dyDescent="0.25">
      <c r="A490" s="6"/>
      <c r="B490" s="27"/>
      <c r="C490" t="s">
        <v>681</v>
      </c>
    </row>
    <row r="491" spans="1:3" x14ac:dyDescent="0.25">
      <c r="A491" s="5"/>
      <c r="B491" s="27"/>
    </row>
    <row r="492" spans="1:3" x14ac:dyDescent="0.25">
      <c r="A492" s="6"/>
      <c r="B492" s="27"/>
      <c r="C492" t="str">
        <f>CONCATENATE( "    &lt;piechart percentage=",B482," /&gt;")</f>
        <v xml:space="preserve">    &lt;piechart percentage= /&gt;</v>
      </c>
    </row>
    <row r="493" spans="1:3" x14ac:dyDescent="0.25">
      <c r="A493" s="6"/>
      <c r="B493" s="27"/>
      <c r="C493" t="str">
        <f>"  &lt;/Genotype&gt;"</f>
        <v xml:space="preserve">  &lt;/Genotype&gt;</v>
      </c>
    </row>
    <row r="494" spans="1:3" x14ac:dyDescent="0.25">
      <c r="A494" s="6"/>
      <c r="B494" s="27"/>
      <c r="C494" t="str">
        <f>"&lt;/GeneAnalysis&gt;"</f>
        <v>&lt;/GeneAnalysis&gt;</v>
      </c>
    </row>
    <row r="495" spans="1:3" s="33" customFormat="1" x14ac:dyDescent="0.25"/>
    <row r="496" spans="1:3" s="33" customFormat="1" x14ac:dyDescent="0.25">
      <c r="A496" s="34"/>
      <c r="B496" s="32"/>
    </row>
    <row r="497" spans="1:3" x14ac:dyDescent="0.25">
      <c r="A497" s="6" t="s">
        <v>4</v>
      </c>
      <c r="B497" s="27" t="s">
        <v>342</v>
      </c>
      <c r="C497" t="str">
        <f>CONCATENATE("&lt;GeneAnalysis gene=",CHAR(34),B497,CHAR(34)," interval=",CHAR(34),B498,CHAR(34),"&gt; ")</f>
        <v xml:space="preserve">&lt;GeneAnalysis gene="CHRNA3" interval="NC_000015.10:g.78593052_78621295"&gt; </v>
      </c>
    </row>
    <row r="498" spans="1:3" x14ac:dyDescent="0.25">
      <c r="A498" s="6" t="s">
        <v>27</v>
      </c>
      <c r="B498" s="27" t="s">
        <v>343</v>
      </c>
    </row>
    <row r="499" spans="1:3" x14ac:dyDescent="0.25">
      <c r="A499" s="6" t="s">
        <v>28</v>
      </c>
      <c r="B499" s="27" t="s">
        <v>339</v>
      </c>
      <c r="C499" t="str">
        <f>CONCATENATE("# What are some common mutations of ",B497,"?")</f>
        <v># What are some common mutations of CHRNA3?</v>
      </c>
    </row>
    <row r="500" spans="1:3" x14ac:dyDescent="0.25">
      <c r="A500" s="6" t="s">
        <v>24</v>
      </c>
      <c r="B500" s="27" t="s">
        <v>25</v>
      </c>
      <c r="C500" t="s">
        <v>17</v>
      </c>
    </row>
    <row r="501" spans="1:3" x14ac:dyDescent="0.25">
      <c r="B501" s="27"/>
      <c r="C501" t="str">
        <f>CONCATENATE("There are ",B499," well-known variants in ",B497,": ",B508," and ",B514,".")</f>
        <v>There are two well-known variants in CHRNA3: [C78606381T](https://www.ncbi.nlm.nih.gov/projects/SNP/snp_ref.cgi?rs=12914385) and [C645T](https://www.ncbi.nlm.nih.gov/clinvar/variation/17503/).</v>
      </c>
    </row>
    <row r="502" spans="1:3" x14ac:dyDescent="0.25">
      <c r="B502" s="27"/>
    </row>
    <row r="503" spans="1:3" x14ac:dyDescent="0.25">
      <c r="A503" s="6"/>
      <c r="B503" s="27"/>
      <c r="C503" t="str">
        <f>CONCATENATE("&lt;# ",B505," #&gt;")</f>
        <v>&lt;# C78606381T #&gt;</v>
      </c>
    </row>
    <row r="504" spans="1:3" x14ac:dyDescent="0.25">
      <c r="A504" s="6" t="s">
        <v>29</v>
      </c>
      <c r="B504" s="1" t="s">
        <v>344</v>
      </c>
      <c r="C504" t="str">
        <f>CONCATENATE("  &lt;Variant hgvs=",CHAR(34),B504,CHAR(34)," name=",CHAR(34),B505,CHAR(34),"&gt; ")</f>
        <v xml:space="preserve">  &lt;Variant hgvs="NC_000015.10:g.78606381C&gt;T" name="C78606381T"&gt; </v>
      </c>
    </row>
    <row r="505" spans="1:3" x14ac:dyDescent="0.25">
      <c r="A505" s="5" t="s">
        <v>30</v>
      </c>
      <c r="B505" s="30" t="s">
        <v>346</v>
      </c>
    </row>
    <row r="506" spans="1:3" x14ac:dyDescent="0.25">
      <c r="A506" s="5" t="s">
        <v>31</v>
      </c>
      <c r="B506" s="27" t="s">
        <v>214</v>
      </c>
      <c r="C506" t="str">
        <f>CONCATENATE("    This variant is a change at a specific point in the ",B497," gene from ",B506," to ",B507," resulting in incorrect ",B500,"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507" spans="1:3" x14ac:dyDescent="0.25">
      <c r="A507" s="5" t="s">
        <v>32</v>
      </c>
      <c r="B507" s="27" t="s">
        <v>37</v>
      </c>
      <c r="C507" t="s">
        <v>17</v>
      </c>
    </row>
    <row r="508" spans="1:3" x14ac:dyDescent="0.25">
      <c r="A508" s="5" t="s">
        <v>40</v>
      </c>
      <c r="B508" s="30" t="s">
        <v>348</v>
      </c>
      <c r="C508" t="str">
        <f>"  &lt;/Variant&gt;"</f>
        <v xml:space="preserve">  &lt;/Variant&gt;</v>
      </c>
    </row>
    <row r="509" spans="1:3" x14ac:dyDescent="0.25">
      <c r="B509" s="27"/>
      <c r="C509" t="str">
        <f>CONCATENATE("&lt;# ",B511," #&gt;")</f>
        <v>&lt;# C645T  #&gt;</v>
      </c>
    </row>
    <row r="510" spans="1:3" x14ac:dyDescent="0.25">
      <c r="A510" s="6" t="s">
        <v>29</v>
      </c>
      <c r="B510" s="1" t="s">
        <v>345</v>
      </c>
      <c r="C510" t="str">
        <f>CONCATENATE("  &lt;Variant hgvs=",CHAR(34),B510,CHAR(34)," name=",CHAR(34),B511,CHAR(34),"&gt; ")</f>
        <v xml:space="preserve">  &lt;Variant hgvs="NC_000015.10:g.78601997G&gt;A" name="C645T "&gt; </v>
      </c>
    </row>
    <row r="511" spans="1:3" x14ac:dyDescent="0.25">
      <c r="A511" s="5" t="s">
        <v>30</v>
      </c>
      <c r="B511" s="30" t="s">
        <v>347</v>
      </c>
    </row>
    <row r="512" spans="1:3" x14ac:dyDescent="0.25">
      <c r="A512" s="5" t="s">
        <v>31</v>
      </c>
      <c r="B512" s="27" t="s">
        <v>38</v>
      </c>
      <c r="C512" t="str">
        <f>CONCATENATE("    This variant is a change at a specific point in the ",B497," gene from ",B512," to ",B513," resulting in incorrect ",B500,"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513" spans="1:3" x14ac:dyDescent="0.25">
      <c r="A513" s="5" t="s">
        <v>32</v>
      </c>
      <c r="B513" s="27" t="s">
        <v>66</v>
      </c>
    </row>
    <row r="514" spans="1:3" x14ac:dyDescent="0.25">
      <c r="A514" s="6" t="s">
        <v>40</v>
      </c>
      <c r="B514" s="30" t="s">
        <v>358</v>
      </c>
      <c r="C514" t="str">
        <f>"  &lt;/Variant&gt;"</f>
        <v xml:space="preserve">  &lt;/Variant&gt;</v>
      </c>
    </row>
    <row r="515" spans="1:3" s="33" customFormat="1" x14ac:dyDescent="0.25">
      <c r="A515" s="31"/>
      <c r="B515" s="32"/>
    </row>
    <row r="516" spans="1:3" s="33" customFormat="1" x14ac:dyDescent="0.25">
      <c r="A516" s="31"/>
      <c r="B516" s="32"/>
      <c r="C516" t="str">
        <f>C503</f>
        <v>&lt;# C78606381T #&gt;</v>
      </c>
    </row>
    <row r="517" spans="1:3" x14ac:dyDescent="0.25">
      <c r="A517" s="5" t="s">
        <v>39</v>
      </c>
      <c r="B517" s="40" t="s">
        <v>349</v>
      </c>
      <c r="C517" t="str">
        <f>CONCATENATE("  &lt;Genotype hgvs=",CHAR(34),B517,B518,";",B519,CHAR(34)," name=",CHAR(34),B505,CHAR(34),"&gt; ")</f>
        <v xml:space="preserve">  &lt;Genotype hgvs="NC_000015.10:g.[78606381C&gt;T];[78606381=]" name="C78606381T"&gt; </v>
      </c>
    </row>
    <row r="518" spans="1:3" x14ac:dyDescent="0.25">
      <c r="A518" s="5" t="s">
        <v>40</v>
      </c>
      <c r="B518" s="27" t="s">
        <v>350</v>
      </c>
    </row>
    <row r="519" spans="1:3" x14ac:dyDescent="0.25">
      <c r="A519" s="5" t="s">
        <v>31</v>
      </c>
      <c r="B519" s="27" t="s">
        <v>351</v>
      </c>
      <c r="C519" t="s">
        <v>679</v>
      </c>
    </row>
    <row r="520" spans="1:3" x14ac:dyDescent="0.25">
      <c r="A520" s="5" t="s">
        <v>45</v>
      </c>
      <c r="B520" s="27" t="str">
        <f>CONCATENATE("People with this variant have one copy of the ",B508,"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520" t="s">
        <v>17</v>
      </c>
    </row>
    <row r="521" spans="1:3" x14ac:dyDescent="0.25">
      <c r="A521" s="6" t="s">
        <v>46</v>
      </c>
      <c r="B521" s="27" t="s">
        <v>223</v>
      </c>
      <c r="C521" t="str">
        <f>CONCATENATE("    ",B520)</f>
        <v xml:space="preserve">    People with this variant have one copy of the [C78606381T](https://www.ncbi.nlm.nih.gov/projects/SNP/snp_ref.cgi?rs=12914385) variant. This substitution of a single nucleotide is known as a missense mutation.</v>
      </c>
    </row>
    <row r="522" spans="1:3" x14ac:dyDescent="0.25">
      <c r="A522" s="6" t="s">
        <v>47</v>
      </c>
      <c r="B522" s="27">
        <v>37.9</v>
      </c>
    </row>
    <row r="523" spans="1:3" x14ac:dyDescent="0.25">
      <c r="A523" s="5"/>
      <c r="B523" s="27"/>
      <c r="C523" t="s">
        <v>680</v>
      </c>
    </row>
    <row r="524" spans="1:3" x14ac:dyDescent="0.25">
      <c r="A524" s="6"/>
      <c r="B524" s="27"/>
    </row>
    <row r="525" spans="1:3" x14ac:dyDescent="0.25">
      <c r="A525" s="6"/>
      <c r="B525" s="27"/>
      <c r="C525" t="str">
        <f>CONCATENATE("    ",B521)</f>
        <v xml:space="preserve">    You are in the Mild Loss of Function category. See below for more information.</v>
      </c>
    </row>
    <row r="526" spans="1:3" x14ac:dyDescent="0.25">
      <c r="A526" s="6"/>
      <c r="B526" s="27"/>
    </row>
    <row r="527" spans="1:3" x14ac:dyDescent="0.25">
      <c r="A527" s="6"/>
      <c r="B527" s="27"/>
      <c r="C527" t="s">
        <v>681</v>
      </c>
    </row>
    <row r="528" spans="1:3" x14ac:dyDescent="0.25">
      <c r="A528" s="5"/>
      <c r="B528" s="27"/>
    </row>
    <row r="529" spans="1:3" x14ac:dyDescent="0.25">
      <c r="A529" s="5"/>
      <c r="B529" s="27"/>
      <c r="C529" t="str">
        <f>CONCATENATE( "    &lt;piechart percentage=",B522," /&gt;")</f>
        <v xml:space="preserve">    &lt;piechart percentage=37.9 /&gt;</v>
      </c>
    </row>
    <row r="530" spans="1:3" x14ac:dyDescent="0.25">
      <c r="A530" s="5"/>
      <c r="B530" s="27"/>
      <c r="C530" t="str">
        <f>"  &lt;/Genotype&gt;"</f>
        <v xml:space="preserve">  &lt;/Genotype&gt;</v>
      </c>
    </row>
    <row r="531" spans="1:3" x14ac:dyDescent="0.25">
      <c r="A531" s="5" t="s">
        <v>48</v>
      </c>
      <c r="B531" s="27" t="s">
        <v>352</v>
      </c>
      <c r="C531" t="str">
        <f>CONCATENATE("  &lt;Genotype hgvs=",CHAR(34),B517,B518,";",B518,CHAR(34)," name=",CHAR(34),B505,CHAR(34),"&gt; ")</f>
        <v xml:space="preserve">  &lt;Genotype hgvs="NC_000015.10:g.[78606381C&gt;T];[78606381C&gt;T]" name="C78606381T"&gt; </v>
      </c>
    </row>
    <row r="532" spans="1:3" x14ac:dyDescent="0.25">
      <c r="A532" s="6" t="s">
        <v>49</v>
      </c>
      <c r="B532" s="27" t="s">
        <v>198</v>
      </c>
      <c r="C532" t="s">
        <v>17</v>
      </c>
    </row>
    <row r="533" spans="1:3" x14ac:dyDescent="0.25">
      <c r="A533" s="6" t="s">
        <v>47</v>
      </c>
      <c r="B533" s="27">
        <v>15.9</v>
      </c>
      <c r="C533" t="s">
        <v>679</v>
      </c>
    </row>
    <row r="534" spans="1:3" x14ac:dyDescent="0.25">
      <c r="A534" s="6"/>
      <c r="B534" s="27"/>
    </row>
    <row r="535" spans="1:3" x14ac:dyDescent="0.25">
      <c r="A535" s="5"/>
      <c r="B535" s="27"/>
      <c r="C535" t="str">
        <f>CONCATENATE("    ",B531)</f>
        <v xml:space="preserve">    People with this variant have two copies of the [C78606381T](https://www.ncbi.nlm.nih.gov/projects/SNP/snp_ref.cgi?rs=12914385) variant. This substitution of a single nucleotide is known as a missense mutation.
</v>
      </c>
    </row>
    <row r="536" spans="1:3" x14ac:dyDescent="0.25">
      <c r="A536" s="6"/>
      <c r="B536" s="27"/>
    </row>
    <row r="537" spans="1:3" x14ac:dyDescent="0.25">
      <c r="A537" s="6"/>
      <c r="B537" s="27"/>
      <c r="C537" t="s">
        <v>680</v>
      </c>
    </row>
    <row r="538" spans="1:3" x14ac:dyDescent="0.25">
      <c r="A538" s="6"/>
      <c r="B538" s="27"/>
    </row>
    <row r="539" spans="1:3" x14ac:dyDescent="0.25">
      <c r="A539" s="6"/>
      <c r="B539" s="27"/>
      <c r="C539" t="str">
        <f>CONCATENATE("    ",B532)</f>
        <v xml:space="preserve">    You are in the Moderate Loss of Function category. See below for more information.</v>
      </c>
    </row>
    <row r="540" spans="1:3" x14ac:dyDescent="0.25">
      <c r="A540" s="6"/>
      <c r="B540" s="27"/>
    </row>
    <row r="541" spans="1:3" x14ac:dyDescent="0.25">
      <c r="A541" s="5"/>
      <c r="B541" s="27"/>
      <c r="C541" t="s">
        <v>681</v>
      </c>
    </row>
    <row r="542" spans="1:3" x14ac:dyDescent="0.25">
      <c r="A542" s="5"/>
      <c r="B542" s="27"/>
    </row>
    <row r="543" spans="1:3" x14ac:dyDescent="0.25">
      <c r="A543" s="5"/>
      <c r="B543" s="27"/>
      <c r="C543" t="str">
        <f>CONCATENATE( "    &lt;piechart percentage=",B533," /&gt;")</f>
        <v xml:space="preserve">    &lt;piechart percentage=15.9 /&gt;</v>
      </c>
    </row>
    <row r="544" spans="1:3" x14ac:dyDescent="0.25">
      <c r="A544" s="5"/>
      <c r="B544" s="27"/>
      <c r="C544" t="str">
        <f>"  &lt;/Genotype&gt;"</f>
        <v xml:space="preserve">  &lt;/Genotype&gt;</v>
      </c>
    </row>
    <row r="545" spans="1:3" x14ac:dyDescent="0.25">
      <c r="A545" s="5" t="s">
        <v>50</v>
      </c>
      <c r="B545" s="27" t="str">
        <f>CONCATENATE("Your ",B497," gene has no variants. A normal gene is referred to as a ",CHAR(34),"wild-type",CHAR(34)," gene.")</f>
        <v>Your CHRNA3 gene has no variants. A normal gene is referred to as a "wild-type" gene.</v>
      </c>
      <c r="C545" t="str">
        <f>CONCATENATE("  &lt;Genotype hgvs=",CHAR(34),B517,B519,";",B519,CHAR(34)," name=",CHAR(34),B505,CHAR(34),"&gt; ")</f>
        <v xml:space="preserve">  &lt;Genotype hgvs="NC_000015.10:g.[78606381=];[78606381=]" name="C78606381T"&gt; </v>
      </c>
    </row>
    <row r="546" spans="1:3" x14ac:dyDescent="0.25">
      <c r="A546" s="6" t="s">
        <v>51</v>
      </c>
      <c r="B546" s="27" t="s">
        <v>152</v>
      </c>
      <c r="C546" t="s">
        <v>17</v>
      </c>
    </row>
    <row r="547" spans="1:3" x14ac:dyDescent="0.25">
      <c r="A547" s="6" t="s">
        <v>47</v>
      </c>
      <c r="B547" s="27">
        <v>46.2</v>
      </c>
      <c r="C547" t="s">
        <v>679</v>
      </c>
    </row>
    <row r="548" spans="1:3" x14ac:dyDescent="0.25">
      <c r="A548" s="5"/>
      <c r="B548" s="27"/>
    </row>
    <row r="549" spans="1:3" x14ac:dyDescent="0.25">
      <c r="A549" s="6"/>
      <c r="B549" s="27"/>
      <c r="C549" t="str">
        <f>CONCATENATE("    ",B545)</f>
        <v xml:space="preserve">    Your CHRNA3 gene has no variants. A normal gene is referred to as a "wild-type" gene.</v>
      </c>
    </row>
    <row r="550" spans="1:3" x14ac:dyDescent="0.25">
      <c r="A550" s="6"/>
      <c r="B550" s="27"/>
    </row>
    <row r="551" spans="1:3" x14ac:dyDescent="0.25">
      <c r="A551" s="6"/>
      <c r="B551" s="27"/>
      <c r="C551" t="s">
        <v>680</v>
      </c>
    </row>
    <row r="552" spans="1:3" x14ac:dyDescent="0.25">
      <c r="A552" s="6"/>
      <c r="B552" s="27"/>
    </row>
    <row r="553" spans="1:3" x14ac:dyDescent="0.25">
      <c r="A553" s="6"/>
      <c r="B553" s="27"/>
      <c r="C553" t="str">
        <f>CONCATENATE("    ",B546)</f>
        <v xml:space="preserve">    This variant is not associated with increased risk.</v>
      </c>
    </row>
    <row r="554" spans="1:3" x14ac:dyDescent="0.25">
      <c r="A554" s="5"/>
      <c r="B554" s="27"/>
    </row>
    <row r="555" spans="1:3" x14ac:dyDescent="0.25">
      <c r="A555" s="5"/>
      <c r="B555" s="27"/>
      <c r="C555" t="s">
        <v>681</v>
      </c>
    </row>
    <row r="556" spans="1:3" x14ac:dyDescent="0.25">
      <c r="A556" s="5"/>
      <c r="B556" s="27"/>
    </row>
    <row r="557" spans="1:3" x14ac:dyDescent="0.25">
      <c r="A557" s="5"/>
      <c r="B557" s="27"/>
      <c r="C557" t="str">
        <f>CONCATENATE( "    &lt;piechart percentage=",B547," /&gt;")</f>
        <v xml:space="preserve">    &lt;piechart percentage=46.2 /&gt;</v>
      </c>
    </row>
    <row r="558" spans="1:3" x14ac:dyDescent="0.25">
      <c r="A558" s="5"/>
      <c r="B558" s="27"/>
      <c r="C558" t="str">
        <f>"  &lt;/Genotype&gt;"</f>
        <v xml:space="preserve">  &lt;/Genotype&gt;</v>
      </c>
    </row>
    <row r="559" spans="1:3" x14ac:dyDescent="0.25">
      <c r="A559" s="5"/>
      <c r="B559" s="27"/>
      <c r="C559" t="str">
        <f>C509</f>
        <v>&lt;# C645T  #&gt;</v>
      </c>
    </row>
    <row r="560" spans="1:3" x14ac:dyDescent="0.25">
      <c r="A560" s="5" t="s">
        <v>39</v>
      </c>
      <c r="B560" s="1" t="s">
        <v>242</v>
      </c>
      <c r="C560" t="str">
        <f>CONCATENATE("  &lt;Genotype hgvs=",CHAR(34),B560,B561,";",B562,CHAR(34)," name=",CHAR(34),B511,CHAR(34),"&gt; ")</f>
        <v xml:space="preserve">  &lt;Genotype hgvs="NC_000017.11:g.[30237328T&gt;C];[30237328=]" name="C645T "&gt; </v>
      </c>
    </row>
    <row r="561" spans="1:3" x14ac:dyDescent="0.25">
      <c r="A561" s="5" t="s">
        <v>40</v>
      </c>
      <c r="B561" s="27" t="s">
        <v>262</v>
      </c>
    </row>
    <row r="562" spans="1:3" x14ac:dyDescent="0.25">
      <c r="A562" s="5" t="s">
        <v>31</v>
      </c>
      <c r="B562" s="27" t="s">
        <v>263</v>
      </c>
      <c r="C562" t="s">
        <v>679</v>
      </c>
    </row>
    <row r="563" spans="1:3" x14ac:dyDescent="0.25">
      <c r="A563" s="5" t="s">
        <v>45</v>
      </c>
      <c r="B563" s="27" t="str">
        <f>CONCATENATE("People with this variant have one copy of the ",B514," variant. This substitution of a single nucleotide is known as a missense mutation.")</f>
        <v>People with this variant have one copy of the [C645T](https://www.ncbi.nlm.nih.gov/clinvar/variation/17503/) variant. This substitution of a single nucleotide is known as a missense mutation.</v>
      </c>
      <c r="C563" t="s">
        <v>17</v>
      </c>
    </row>
    <row r="564" spans="1:3" x14ac:dyDescent="0.25">
      <c r="A564" s="6" t="s">
        <v>46</v>
      </c>
      <c r="B564" s="27" t="s">
        <v>223</v>
      </c>
      <c r="C564" t="str">
        <f>CONCATENATE("    ",B563)</f>
        <v xml:space="preserve">    People with this variant have one copy of the [C645T](https://www.ncbi.nlm.nih.gov/clinvar/variation/17503/) variant. This substitution of a single nucleotide is known as a missense mutation.</v>
      </c>
    </row>
    <row r="565" spans="1:3" x14ac:dyDescent="0.25">
      <c r="A565" s="6" t="s">
        <v>47</v>
      </c>
      <c r="B565" s="27">
        <v>39.700000000000003</v>
      </c>
    </row>
    <row r="566" spans="1:3" x14ac:dyDescent="0.25">
      <c r="A566" s="5"/>
      <c r="B566" s="27"/>
      <c r="C566" t="s">
        <v>680</v>
      </c>
    </row>
    <row r="567" spans="1:3" x14ac:dyDescent="0.25">
      <c r="A567" s="6"/>
      <c r="B567" s="27"/>
    </row>
    <row r="568" spans="1:3" x14ac:dyDescent="0.25">
      <c r="A568" s="6"/>
      <c r="B568" s="27"/>
      <c r="C568" t="str">
        <f>CONCATENATE("    ",B564)</f>
        <v xml:space="preserve">    You are in the Mild Loss of Function category. See below for more information.</v>
      </c>
    </row>
    <row r="569" spans="1:3" x14ac:dyDescent="0.25">
      <c r="A569" s="6"/>
      <c r="B569" s="27"/>
    </row>
    <row r="570" spans="1:3" x14ac:dyDescent="0.25">
      <c r="A570" s="6"/>
      <c r="B570" s="27"/>
      <c r="C570" t="s">
        <v>681</v>
      </c>
    </row>
    <row r="571" spans="1:3" x14ac:dyDescent="0.25">
      <c r="A571" s="5"/>
      <c r="B571" s="27"/>
    </row>
    <row r="572" spans="1:3" x14ac:dyDescent="0.25">
      <c r="A572" s="5"/>
      <c r="B572" s="27"/>
      <c r="C572" t="str">
        <f>CONCATENATE( "    &lt;piechart percentage=",B565," /&gt;")</f>
        <v xml:space="preserve">    &lt;piechart percentage=39.7 /&gt;</v>
      </c>
    </row>
    <row r="573" spans="1:3" x14ac:dyDescent="0.25">
      <c r="A573" s="5"/>
      <c r="B573" s="27"/>
      <c r="C573" t="str">
        <f>"  &lt;/Genotype&gt;"</f>
        <v xml:space="preserve">  &lt;/Genotype&gt;</v>
      </c>
    </row>
    <row r="574" spans="1:3" x14ac:dyDescent="0.25">
      <c r="A574" s="5" t="s">
        <v>48</v>
      </c>
      <c r="B574" s="27" t="str">
        <f>CONCATENATE("People with this variant have two copies of the ",B514," variant. This substitution of a single nucleotide is known as a missense mutation.")</f>
        <v>People with this variant have two copies of the [C645T](https://www.ncbi.nlm.nih.gov/clinvar/variation/17503/) variant. This substitution of a single nucleotide is known as a missense mutation.</v>
      </c>
      <c r="C574" t="str">
        <f>CONCATENATE("  &lt;Genotype hgvs=",CHAR(34),B560,B561,";",B561,CHAR(34)," name=",CHAR(34),B511,CHAR(34),"&gt; ")</f>
        <v xml:space="preserve">  &lt;Genotype hgvs="NC_000017.11:g.[30237328T&gt;C];[30237328T&gt;C]" name="C645T "&gt; </v>
      </c>
    </row>
    <row r="575" spans="1:3" x14ac:dyDescent="0.25">
      <c r="A575" s="6" t="s">
        <v>49</v>
      </c>
      <c r="B575" s="27" t="s">
        <v>198</v>
      </c>
      <c r="C575" t="s">
        <v>17</v>
      </c>
    </row>
    <row r="576" spans="1:3" x14ac:dyDescent="0.25">
      <c r="A576" s="6" t="s">
        <v>47</v>
      </c>
      <c r="B576" s="27">
        <v>42.9</v>
      </c>
      <c r="C576" t="s">
        <v>679</v>
      </c>
    </row>
    <row r="577" spans="1:3" x14ac:dyDescent="0.25">
      <c r="A577" s="6"/>
      <c r="B577" s="27"/>
    </row>
    <row r="578" spans="1:3" x14ac:dyDescent="0.25">
      <c r="A578" s="5"/>
      <c r="B578" s="27"/>
      <c r="C578" t="str">
        <f>CONCATENATE("    ",B574)</f>
        <v xml:space="preserve">    People with this variant have two copies of the [C645T](https://www.ncbi.nlm.nih.gov/clinvar/variation/17503/) variant. This substitution of a single nucleotide is known as a missense mutation.</v>
      </c>
    </row>
    <row r="579" spans="1:3" x14ac:dyDescent="0.25">
      <c r="A579" s="6"/>
      <c r="B579" s="27"/>
    </row>
    <row r="580" spans="1:3" x14ac:dyDescent="0.25">
      <c r="A580" s="6"/>
      <c r="B580" s="27"/>
      <c r="C580" t="s">
        <v>680</v>
      </c>
    </row>
    <row r="581" spans="1:3" x14ac:dyDescent="0.25">
      <c r="A581" s="6"/>
      <c r="B581" s="27"/>
    </row>
    <row r="582" spans="1:3" x14ac:dyDescent="0.25">
      <c r="A582" s="6"/>
      <c r="B582" s="27"/>
      <c r="C582" t="str">
        <f>CONCATENATE("    ",B575)</f>
        <v xml:space="preserve">    You are in the Moderate Loss of Function category. See below for more information.</v>
      </c>
    </row>
    <row r="583" spans="1:3" x14ac:dyDescent="0.25">
      <c r="A583" s="6"/>
      <c r="B583" s="27"/>
    </row>
    <row r="584" spans="1:3" x14ac:dyDescent="0.25">
      <c r="A584" s="5"/>
      <c r="B584" s="27"/>
      <c r="C584" t="s">
        <v>681</v>
      </c>
    </row>
    <row r="585" spans="1:3" x14ac:dyDescent="0.25">
      <c r="A585" s="5"/>
      <c r="B585" s="27"/>
    </row>
    <row r="586" spans="1:3" x14ac:dyDescent="0.25">
      <c r="A586" s="5"/>
      <c r="B586" s="27"/>
      <c r="C586" t="str">
        <f>CONCATENATE( "    &lt;piechart percentage=",B576," /&gt;")</f>
        <v xml:space="preserve">    &lt;piechart percentage=42.9 /&gt;</v>
      </c>
    </row>
    <row r="587" spans="1:3" x14ac:dyDescent="0.25">
      <c r="A587" s="5"/>
      <c r="B587" s="27"/>
      <c r="C587" t="str">
        <f>"  &lt;/Genotype&gt;"</f>
        <v xml:space="preserve">  &lt;/Genotype&gt;</v>
      </c>
    </row>
    <row r="588" spans="1:3" x14ac:dyDescent="0.25">
      <c r="A588" s="5" t="s">
        <v>50</v>
      </c>
      <c r="B588" s="27" t="str">
        <f>CONCATENATE("Your ",B497," gene has no variants. A normal gene is referred to as a ",CHAR(34),"wild-type",CHAR(34)," gene.")</f>
        <v>Your CHRNA3 gene has no variants. A normal gene is referred to as a "wild-type" gene.</v>
      </c>
      <c r="C588" t="str">
        <f>CONCATENATE("  &lt;Genotype hgvs=",CHAR(34),B560,B562,";",B562,CHAR(34)," name=",CHAR(34),B511,CHAR(34),"&gt; ")</f>
        <v xml:space="preserve">  &lt;Genotype hgvs="NC_000017.11:g.[30237328=];[30237328=]" name="C645T "&gt; </v>
      </c>
    </row>
    <row r="589" spans="1:3" x14ac:dyDescent="0.25">
      <c r="A589" s="6" t="s">
        <v>51</v>
      </c>
      <c r="B589" s="27" t="s">
        <v>152</v>
      </c>
      <c r="C589" t="s">
        <v>17</v>
      </c>
    </row>
    <row r="590" spans="1:3" x14ac:dyDescent="0.25">
      <c r="A590" s="6" t="s">
        <v>47</v>
      </c>
      <c r="B590" s="27">
        <v>17.399999999999999</v>
      </c>
      <c r="C590" t="s">
        <v>679</v>
      </c>
    </row>
    <row r="591" spans="1:3" x14ac:dyDescent="0.25">
      <c r="A591" s="5"/>
      <c r="B591" s="27"/>
    </row>
    <row r="592" spans="1:3" x14ac:dyDescent="0.25">
      <c r="A592" s="6"/>
      <c r="B592" s="27"/>
      <c r="C592" t="str">
        <f>CONCATENATE("    ",B588)</f>
        <v xml:space="preserve">    Your CHRNA3 gene has no variants. A normal gene is referred to as a "wild-type" gene.</v>
      </c>
    </row>
    <row r="593" spans="1:3" x14ac:dyDescent="0.25">
      <c r="A593" s="6"/>
      <c r="B593" s="27"/>
    </row>
    <row r="594" spans="1:3" x14ac:dyDescent="0.25">
      <c r="A594" s="6"/>
      <c r="B594" s="27"/>
      <c r="C594" t="s">
        <v>680</v>
      </c>
    </row>
    <row r="595" spans="1:3" x14ac:dyDescent="0.25">
      <c r="A595" s="6"/>
      <c r="B595" s="27"/>
    </row>
    <row r="596" spans="1:3" x14ac:dyDescent="0.25">
      <c r="A596" s="6"/>
      <c r="B596" s="27"/>
      <c r="C596" t="str">
        <f>CONCATENATE("    ",B589)</f>
        <v xml:space="preserve">    This variant is not associated with increased risk.</v>
      </c>
    </row>
    <row r="597" spans="1:3" x14ac:dyDescent="0.25">
      <c r="A597" s="5"/>
      <c r="B597" s="27"/>
    </row>
    <row r="598" spans="1:3" x14ac:dyDescent="0.25">
      <c r="A598" s="5"/>
      <c r="B598" s="27"/>
      <c r="C598" t="s">
        <v>681</v>
      </c>
    </row>
    <row r="599" spans="1:3" x14ac:dyDescent="0.25">
      <c r="A599" s="5"/>
      <c r="B599" s="27"/>
    </row>
    <row r="600" spans="1:3" x14ac:dyDescent="0.25">
      <c r="A600" s="5"/>
      <c r="B600" s="27"/>
      <c r="C600" t="str">
        <f>CONCATENATE( "    &lt;piechart percentage=",B590," /&gt;")</f>
        <v xml:space="preserve">    &lt;piechart percentage=17.4 /&gt;</v>
      </c>
    </row>
    <row r="601" spans="1:3" x14ac:dyDescent="0.25">
      <c r="A601" s="5"/>
      <c r="B601" s="27"/>
      <c r="C601" t="str">
        <f>"  &lt;/Genotype&gt;"</f>
        <v xml:space="preserve">  &lt;/Genotype&gt;</v>
      </c>
    </row>
    <row r="602" spans="1:3" x14ac:dyDescent="0.25">
      <c r="A602" s="5" t="s">
        <v>52</v>
      </c>
      <c r="B602" s="27" t="str">
        <f>CONCATENATE("Your ",B497," gene has an unknown variant.")</f>
        <v>Your CHRNA3 gene has an unknown variant.</v>
      </c>
      <c r="C602" t="str">
        <f>CONCATENATE("  &lt;Genotype hgvs=",CHAR(34),"unknown",CHAR(34),"&gt; ")</f>
        <v xml:space="preserve">  &lt;Genotype hgvs="unknown"&gt; </v>
      </c>
    </row>
    <row r="603" spans="1:3" x14ac:dyDescent="0.25">
      <c r="A603" s="6" t="s">
        <v>52</v>
      </c>
      <c r="B603" s="27" t="s">
        <v>154</v>
      </c>
      <c r="C603" t="s">
        <v>17</v>
      </c>
    </row>
    <row r="604" spans="1:3" x14ac:dyDescent="0.25">
      <c r="A604" s="6" t="s">
        <v>47</v>
      </c>
      <c r="B604" s="27"/>
      <c r="C604" t="s">
        <v>679</v>
      </c>
    </row>
    <row r="605" spans="1:3" x14ac:dyDescent="0.25">
      <c r="A605" s="6"/>
      <c r="B605" s="27"/>
    </row>
    <row r="606" spans="1:3" x14ac:dyDescent="0.25">
      <c r="A606" s="6"/>
      <c r="B606" s="27"/>
      <c r="C606" t="str">
        <f>CONCATENATE("    ",B602)</f>
        <v xml:space="preserve">    Your CHRNA3 gene has an unknown variant.</v>
      </c>
    </row>
    <row r="607" spans="1:3" x14ac:dyDescent="0.25">
      <c r="A607" s="6"/>
      <c r="B607" s="27"/>
    </row>
    <row r="608" spans="1:3" x14ac:dyDescent="0.25">
      <c r="A608" s="6"/>
      <c r="B608" s="27"/>
      <c r="C608" t="s">
        <v>680</v>
      </c>
    </row>
    <row r="609" spans="1:3" x14ac:dyDescent="0.25">
      <c r="A609" s="6"/>
      <c r="B609" s="27"/>
    </row>
    <row r="610" spans="1:3" x14ac:dyDescent="0.25">
      <c r="A610" s="5"/>
      <c r="B610" s="27"/>
      <c r="C610" t="str">
        <f>CONCATENATE("    ",B603)</f>
        <v xml:space="preserve">    The effect is unknown.</v>
      </c>
    </row>
    <row r="611" spans="1:3" x14ac:dyDescent="0.25">
      <c r="A611" s="6"/>
      <c r="B611" s="27"/>
    </row>
    <row r="612" spans="1:3" x14ac:dyDescent="0.25">
      <c r="A612" s="5"/>
      <c r="B612" s="27"/>
      <c r="C612" t="s">
        <v>681</v>
      </c>
    </row>
    <row r="613" spans="1:3" x14ac:dyDescent="0.25">
      <c r="A613" s="5"/>
      <c r="B613" s="27"/>
    </row>
    <row r="614" spans="1:3" x14ac:dyDescent="0.25">
      <c r="A614" s="5"/>
      <c r="B614" s="27"/>
      <c r="C614" t="str">
        <f>CONCATENATE( "    &lt;piechart percentage=",B604," /&gt;")</f>
        <v xml:space="preserve">    &lt;piechart percentage= /&gt;</v>
      </c>
    </row>
    <row r="615" spans="1:3" x14ac:dyDescent="0.25">
      <c r="A615" s="5"/>
      <c r="B615" s="27"/>
      <c r="C615" t="str">
        <f>"  &lt;/Genotype&gt;"</f>
        <v xml:space="preserve">  &lt;/Genotype&gt;</v>
      </c>
    </row>
    <row r="616" spans="1:3" x14ac:dyDescent="0.25">
      <c r="A616" s="5" t="s">
        <v>50</v>
      </c>
      <c r="B616" s="27" t="str">
        <f>CONCATENATE("Your ",B497," gene has no variants. A normal gene is referred to as a ",CHAR(34),"wild-type",CHAR(34)," gene.")</f>
        <v>Your CHRNA3 gene has no variants. A normal gene is referred to as a "wild-type" gene.</v>
      </c>
      <c r="C616" t="str">
        <f>CONCATENATE("  &lt;Genotype hgvs=",CHAR(34),"wild-type",CHAR(34),"&gt;")</f>
        <v xml:space="preserve">  &lt;Genotype hgvs="wild-type"&gt;</v>
      </c>
    </row>
    <row r="617" spans="1:3" x14ac:dyDescent="0.25">
      <c r="A617" s="6" t="s">
        <v>51</v>
      </c>
      <c r="B617" s="27" t="s">
        <v>224</v>
      </c>
      <c r="C617" t="s">
        <v>17</v>
      </c>
    </row>
    <row r="618" spans="1:3" x14ac:dyDescent="0.25">
      <c r="A618" s="6" t="s">
        <v>47</v>
      </c>
      <c r="B618" s="27"/>
      <c r="C618" t="s">
        <v>679</v>
      </c>
    </row>
    <row r="619" spans="1:3" x14ac:dyDescent="0.25">
      <c r="A619" s="6"/>
      <c r="B619" s="27"/>
    </row>
    <row r="620" spans="1:3" x14ac:dyDescent="0.25">
      <c r="A620" s="6"/>
      <c r="B620" s="27"/>
      <c r="C620" t="str">
        <f>CONCATENATE("    ",B616)</f>
        <v xml:space="preserve">    Your CHRNA3 gene has no variants. A normal gene is referred to as a "wild-type" gene.</v>
      </c>
    </row>
    <row r="621" spans="1:3" x14ac:dyDescent="0.25">
      <c r="A621" s="6"/>
      <c r="B621" s="27"/>
    </row>
    <row r="622" spans="1:3" x14ac:dyDescent="0.25">
      <c r="A622" s="6"/>
      <c r="B622" s="27"/>
      <c r="C622" t="s">
        <v>680</v>
      </c>
    </row>
    <row r="623" spans="1:3" x14ac:dyDescent="0.25">
      <c r="A623" s="6"/>
      <c r="B623" s="27"/>
    </row>
    <row r="624" spans="1:3" x14ac:dyDescent="0.25">
      <c r="A624" s="6"/>
      <c r="B624" s="27"/>
      <c r="C624" t="str">
        <f>CONCATENATE("    ",B617)</f>
        <v xml:space="preserve">    Your variant is not associated with any loss of function.</v>
      </c>
    </row>
    <row r="625" spans="1:3" x14ac:dyDescent="0.25">
      <c r="A625" s="6"/>
      <c r="B625" s="27"/>
    </row>
    <row r="626" spans="1:3" x14ac:dyDescent="0.25">
      <c r="A626" s="6"/>
      <c r="B626" s="27"/>
      <c r="C626" t="s">
        <v>681</v>
      </c>
    </row>
    <row r="627" spans="1:3" x14ac:dyDescent="0.25">
      <c r="A627" s="5"/>
      <c r="B627" s="27"/>
    </row>
    <row r="628" spans="1:3" x14ac:dyDescent="0.25">
      <c r="A628" s="6"/>
      <c r="B628" s="27"/>
      <c r="C628" t="str">
        <f>CONCATENATE( "    &lt;piechart percentage=",B618," /&gt;")</f>
        <v xml:space="preserve">    &lt;piechart percentage= /&gt;</v>
      </c>
    </row>
    <row r="629" spans="1:3" x14ac:dyDescent="0.25">
      <c r="A629" s="6"/>
      <c r="B629" s="27"/>
      <c r="C629" t="str">
        <f>"  &lt;/Genotype&gt;"</f>
        <v xml:space="preserve">  &lt;/Genotype&gt;</v>
      </c>
    </row>
    <row r="630" spans="1:3" x14ac:dyDescent="0.25">
      <c r="A630" s="6"/>
      <c r="B630" s="27"/>
      <c r="C630" t="str">
        <f>"&lt;/GeneAnalysis&gt;"</f>
        <v>&lt;/GeneAnalysis&gt;</v>
      </c>
    </row>
    <row r="631" spans="1:3" s="33" customFormat="1" x14ac:dyDescent="0.25"/>
    <row r="632" spans="1:3" s="33" customFormat="1" x14ac:dyDescent="0.25">
      <c r="A632" s="34"/>
      <c r="B632" s="32"/>
    </row>
    <row r="633" spans="1:3" x14ac:dyDescent="0.25">
      <c r="A633" s="6" t="s">
        <v>4</v>
      </c>
      <c r="B633" s="27" t="s">
        <v>342</v>
      </c>
      <c r="C633" t="str">
        <f>CONCATENATE("&lt;GeneAnalysis gene=",CHAR(34),B633,CHAR(34)," interval=",CHAR(34),B634,CHAR(34),"&gt; ")</f>
        <v xml:space="preserve">&lt;GeneAnalysis gene="CHRNA3" interval="NC_000015.10:g.78593052_78621295"&gt; </v>
      </c>
    </row>
    <row r="634" spans="1:3" x14ac:dyDescent="0.25">
      <c r="A634" s="6" t="s">
        <v>27</v>
      </c>
      <c r="B634" s="27" t="s">
        <v>343</v>
      </c>
    </row>
    <row r="635" spans="1:3" x14ac:dyDescent="0.25">
      <c r="A635" s="6" t="s">
        <v>28</v>
      </c>
      <c r="B635" s="27" t="s">
        <v>339</v>
      </c>
      <c r="C635" t="str">
        <f>CONCATENATE("# What are some common mutations of ",B633,"?")</f>
        <v># What are some common mutations of CHRNA3?</v>
      </c>
    </row>
    <row r="636" spans="1:3" x14ac:dyDescent="0.25">
      <c r="A636" s="6" t="s">
        <v>24</v>
      </c>
      <c r="B636" s="27" t="s">
        <v>25</v>
      </c>
      <c r="C636" t="s">
        <v>17</v>
      </c>
    </row>
    <row r="637" spans="1:3" x14ac:dyDescent="0.25">
      <c r="B637" s="27"/>
      <c r="C637" t="str">
        <f>CONCATENATE("There are ",B635," well-known variants in ",B633,": ",B644," and ",B650,".")</f>
        <v>There are two well-known variants in CHRNA3: [C78606381T](https://www.ncbi.nlm.nih.gov/projects/SNP/snp_ref.cgi?rs=12914385) and [C645T](https://www.ncbi.nlm.nih.gov/clinvar/variation/17503/).</v>
      </c>
    </row>
    <row r="638" spans="1:3" x14ac:dyDescent="0.25">
      <c r="B638" s="27"/>
    </row>
    <row r="639" spans="1:3" x14ac:dyDescent="0.25">
      <c r="A639" s="6"/>
      <c r="B639" s="27"/>
      <c r="C639" t="str">
        <f>CONCATENATE("&lt;# ",B641," #&gt;")</f>
        <v>&lt;# C78606381T #&gt;</v>
      </c>
    </row>
    <row r="640" spans="1:3" x14ac:dyDescent="0.25">
      <c r="A640" s="6" t="s">
        <v>29</v>
      </c>
      <c r="B640" s="1" t="s">
        <v>344</v>
      </c>
      <c r="C640" t="str">
        <f>CONCATENATE("  &lt;Variant hgvs=",CHAR(34),B640,CHAR(34)," name=",CHAR(34),B641,CHAR(34),"&gt; ")</f>
        <v xml:space="preserve">  &lt;Variant hgvs="NC_000015.10:g.78606381C&gt;T" name="C78606381T"&gt; </v>
      </c>
    </row>
    <row r="641" spans="1:3" x14ac:dyDescent="0.25">
      <c r="A641" s="5" t="s">
        <v>30</v>
      </c>
      <c r="B641" s="30" t="s">
        <v>346</v>
      </c>
    </row>
    <row r="642" spans="1:3" x14ac:dyDescent="0.25">
      <c r="A642" s="5" t="s">
        <v>31</v>
      </c>
      <c r="B642" s="27" t="s">
        <v>214</v>
      </c>
      <c r="C642" t="str">
        <f>CONCATENATE("    This variant is a change at a specific point in the ",B633," gene from ",B642," to ",B643," resulting in incorrect ",B636,"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643" spans="1:3" x14ac:dyDescent="0.25">
      <c r="A643" s="5" t="s">
        <v>32</v>
      </c>
      <c r="B643" s="27" t="s">
        <v>37</v>
      </c>
      <c r="C643" t="s">
        <v>17</v>
      </c>
    </row>
    <row r="644" spans="1:3" x14ac:dyDescent="0.25">
      <c r="A644" s="5" t="s">
        <v>40</v>
      </c>
      <c r="B644" s="30" t="s">
        <v>348</v>
      </c>
      <c r="C644" t="str">
        <f>"  &lt;/Variant&gt;"</f>
        <v xml:space="preserve">  &lt;/Variant&gt;</v>
      </c>
    </row>
    <row r="645" spans="1:3" x14ac:dyDescent="0.25">
      <c r="B645" s="27"/>
      <c r="C645" t="str">
        <f>CONCATENATE("&lt;# ",B647," #&gt;")</f>
        <v>&lt;# C645T  #&gt;</v>
      </c>
    </row>
    <row r="646" spans="1:3" x14ac:dyDescent="0.25">
      <c r="A646" s="6" t="s">
        <v>29</v>
      </c>
      <c r="B646" s="1" t="s">
        <v>345</v>
      </c>
      <c r="C646" t="str">
        <f>CONCATENATE("  &lt;Variant hgvs=",CHAR(34),B646,CHAR(34)," name=",CHAR(34),B647,CHAR(34),"&gt; ")</f>
        <v xml:space="preserve">  &lt;Variant hgvs="NC_000015.10:g.78601997G&gt;A" name="C645T "&gt; </v>
      </c>
    </row>
    <row r="647" spans="1:3" x14ac:dyDescent="0.25">
      <c r="A647" s="5" t="s">
        <v>30</v>
      </c>
      <c r="B647" s="30" t="s">
        <v>347</v>
      </c>
    </row>
    <row r="648" spans="1:3" x14ac:dyDescent="0.25">
      <c r="A648" s="5" t="s">
        <v>31</v>
      </c>
      <c r="B648" s="27" t="s">
        <v>38</v>
      </c>
      <c r="C648" t="str">
        <f>CONCATENATE("    This variant is a change at a specific point in the ",B633," gene from ",B648," to ",B649," resulting in incorrect ",B636,"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649" spans="1:3" x14ac:dyDescent="0.25">
      <c r="A649" s="5" t="s">
        <v>32</v>
      </c>
      <c r="B649" s="27" t="s">
        <v>66</v>
      </c>
    </row>
    <row r="650" spans="1:3" x14ac:dyDescent="0.25">
      <c r="A650" s="6" t="s">
        <v>40</v>
      </c>
      <c r="B650" s="30" t="s">
        <v>358</v>
      </c>
      <c r="C650" t="str">
        <f>"  &lt;/Variant&gt;"</f>
        <v xml:space="preserve">  &lt;/Variant&gt;</v>
      </c>
    </row>
    <row r="651" spans="1:3" s="33" customFormat="1" x14ac:dyDescent="0.25">
      <c r="A651" s="31"/>
      <c r="B651" s="32"/>
    </row>
    <row r="652" spans="1:3" s="33" customFormat="1" x14ac:dyDescent="0.25">
      <c r="A652" s="31"/>
      <c r="B652" s="32"/>
      <c r="C652" t="str">
        <f>C639</f>
        <v>&lt;# C78606381T #&gt;</v>
      </c>
    </row>
    <row r="653" spans="1:3" x14ac:dyDescent="0.25">
      <c r="A653" s="5" t="s">
        <v>39</v>
      </c>
      <c r="B653" s="40" t="s">
        <v>349</v>
      </c>
      <c r="C653" t="str">
        <f>CONCATENATE("  &lt;Genotype hgvs=",CHAR(34),B653,B654,";",B655,CHAR(34)," name=",CHAR(34),B641,CHAR(34),"&gt; ")</f>
        <v xml:space="preserve">  &lt;Genotype hgvs="NC_000015.10:g.[78606381C&gt;T];[78606381=]" name="C78606381T"&gt; </v>
      </c>
    </row>
    <row r="654" spans="1:3" x14ac:dyDescent="0.25">
      <c r="A654" s="5" t="s">
        <v>40</v>
      </c>
      <c r="B654" s="27" t="s">
        <v>350</v>
      </c>
    </row>
    <row r="655" spans="1:3" x14ac:dyDescent="0.25">
      <c r="A655" s="5" t="s">
        <v>31</v>
      </c>
      <c r="B655" s="27" t="s">
        <v>351</v>
      </c>
      <c r="C655" t="s">
        <v>679</v>
      </c>
    </row>
    <row r="656" spans="1:3" x14ac:dyDescent="0.25">
      <c r="A656" s="5" t="s">
        <v>45</v>
      </c>
      <c r="B656" s="27" t="str">
        <f>CONCATENATE("People with this variant have one copy of the ",B644,"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656" t="s">
        <v>17</v>
      </c>
    </row>
    <row r="657" spans="1:3" x14ac:dyDescent="0.25">
      <c r="A657" s="6" t="s">
        <v>46</v>
      </c>
      <c r="B657" s="27" t="s">
        <v>223</v>
      </c>
      <c r="C657" t="str">
        <f>CONCATENATE("    ",B656)</f>
        <v xml:space="preserve">    People with this variant have one copy of the [C78606381T](https://www.ncbi.nlm.nih.gov/projects/SNP/snp_ref.cgi?rs=12914385) variant. This substitution of a single nucleotide is known as a missense mutation.</v>
      </c>
    </row>
    <row r="658" spans="1:3" x14ac:dyDescent="0.25">
      <c r="A658" s="6" t="s">
        <v>47</v>
      </c>
      <c r="B658" s="27">
        <v>37.9</v>
      </c>
    </row>
    <row r="659" spans="1:3" x14ac:dyDescent="0.25">
      <c r="A659" s="5"/>
      <c r="B659" s="27"/>
      <c r="C659" t="s">
        <v>680</v>
      </c>
    </row>
    <row r="660" spans="1:3" x14ac:dyDescent="0.25">
      <c r="A660" s="6"/>
      <c r="B660" s="27"/>
    </row>
    <row r="661" spans="1:3" x14ac:dyDescent="0.25">
      <c r="A661" s="6"/>
      <c r="B661" s="27"/>
      <c r="C661" t="str">
        <f>CONCATENATE("    ",B657)</f>
        <v xml:space="preserve">    You are in the Mild Loss of Function category. See below for more information.</v>
      </c>
    </row>
    <row r="662" spans="1:3" x14ac:dyDescent="0.25">
      <c r="A662" s="6"/>
      <c r="B662" s="27"/>
    </row>
    <row r="663" spans="1:3" x14ac:dyDescent="0.25">
      <c r="A663" s="6"/>
      <c r="B663" s="27"/>
      <c r="C663" t="s">
        <v>681</v>
      </c>
    </row>
    <row r="664" spans="1:3" x14ac:dyDescent="0.25">
      <c r="A664" s="5"/>
      <c r="B664" s="27"/>
    </row>
    <row r="665" spans="1:3" x14ac:dyDescent="0.25">
      <c r="A665" s="5"/>
      <c r="B665" s="27"/>
      <c r="C665" t="str">
        <f>CONCATENATE( "    &lt;piechart percentage=",B658," /&gt;")</f>
        <v xml:space="preserve">    &lt;piechart percentage=37.9 /&gt;</v>
      </c>
    </row>
    <row r="666" spans="1:3" x14ac:dyDescent="0.25">
      <c r="A666" s="5"/>
      <c r="B666" s="27"/>
      <c r="C666" t="str">
        <f>"  &lt;/Genotype&gt;"</f>
        <v xml:space="preserve">  &lt;/Genotype&gt;</v>
      </c>
    </row>
    <row r="667" spans="1:3" x14ac:dyDescent="0.25">
      <c r="A667" s="5" t="s">
        <v>48</v>
      </c>
      <c r="B667" s="27" t="s">
        <v>352</v>
      </c>
      <c r="C667" t="str">
        <f>CONCATENATE("  &lt;Genotype hgvs=",CHAR(34),B653,B654,";",B654,CHAR(34)," name=",CHAR(34),B641,CHAR(34),"&gt; ")</f>
        <v xml:space="preserve">  &lt;Genotype hgvs="NC_000015.10:g.[78606381C&gt;T];[78606381C&gt;T]" name="C78606381T"&gt; </v>
      </c>
    </row>
    <row r="668" spans="1:3" x14ac:dyDescent="0.25">
      <c r="A668" s="6" t="s">
        <v>49</v>
      </c>
      <c r="B668" s="27" t="s">
        <v>198</v>
      </c>
      <c r="C668" t="s">
        <v>17</v>
      </c>
    </row>
    <row r="669" spans="1:3" x14ac:dyDescent="0.25">
      <c r="A669" s="6" t="s">
        <v>47</v>
      </c>
      <c r="B669" s="27">
        <v>15.9</v>
      </c>
      <c r="C669" t="s">
        <v>679</v>
      </c>
    </row>
    <row r="670" spans="1:3" x14ac:dyDescent="0.25">
      <c r="A670" s="6"/>
      <c r="B670" s="27"/>
    </row>
    <row r="671" spans="1:3" x14ac:dyDescent="0.25">
      <c r="A671" s="5"/>
      <c r="B671" s="27"/>
      <c r="C671" t="str">
        <f>CONCATENATE("    ",B667)</f>
        <v xml:space="preserve">    People with this variant have two copies of the [C78606381T](https://www.ncbi.nlm.nih.gov/projects/SNP/snp_ref.cgi?rs=12914385) variant. This substitution of a single nucleotide is known as a missense mutation.
</v>
      </c>
    </row>
    <row r="672" spans="1:3" x14ac:dyDescent="0.25">
      <c r="A672" s="6"/>
      <c r="B672" s="27"/>
    </row>
    <row r="673" spans="1:3" x14ac:dyDescent="0.25">
      <c r="A673" s="6"/>
      <c r="B673" s="27"/>
      <c r="C673" t="s">
        <v>680</v>
      </c>
    </row>
    <row r="674" spans="1:3" x14ac:dyDescent="0.25">
      <c r="A674" s="6"/>
      <c r="B674" s="27"/>
    </row>
    <row r="675" spans="1:3" x14ac:dyDescent="0.25">
      <c r="A675" s="6"/>
      <c r="B675" s="27"/>
      <c r="C675" t="str">
        <f>CONCATENATE("    ",B668)</f>
        <v xml:space="preserve">    You are in the Moderate Loss of Function category. See below for more information.</v>
      </c>
    </row>
    <row r="676" spans="1:3" x14ac:dyDescent="0.25">
      <c r="A676" s="6"/>
      <c r="B676" s="27"/>
    </row>
    <row r="677" spans="1:3" x14ac:dyDescent="0.25">
      <c r="A677" s="5"/>
      <c r="B677" s="27"/>
      <c r="C677" t="s">
        <v>681</v>
      </c>
    </row>
    <row r="678" spans="1:3" x14ac:dyDescent="0.25">
      <c r="A678" s="5"/>
      <c r="B678" s="27"/>
    </row>
    <row r="679" spans="1:3" x14ac:dyDescent="0.25">
      <c r="A679" s="5"/>
      <c r="B679" s="27"/>
      <c r="C679" t="str">
        <f>CONCATENATE( "    &lt;piechart percentage=",B669," /&gt;")</f>
        <v xml:space="preserve">    &lt;piechart percentage=15.9 /&gt;</v>
      </c>
    </row>
    <row r="680" spans="1:3" x14ac:dyDescent="0.25">
      <c r="A680" s="5"/>
      <c r="B680" s="27"/>
      <c r="C680" t="str">
        <f>"  &lt;/Genotype&gt;"</f>
        <v xml:space="preserve">  &lt;/Genotype&gt;</v>
      </c>
    </row>
    <row r="681" spans="1:3" x14ac:dyDescent="0.25">
      <c r="A681" s="5" t="s">
        <v>50</v>
      </c>
      <c r="B681" s="27" t="str">
        <f>CONCATENATE("Your ",B633," gene has no variants. A normal gene is referred to as a ",CHAR(34),"wild-type",CHAR(34)," gene.")</f>
        <v>Your CHRNA3 gene has no variants. A normal gene is referred to as a "wild-type" gene.</v>
      </c>
      <c r="C681" t="str">
        <f>CONCATENATE("  &lt;Genotype hgvs=",CHAR(34),B653,B655,";",B655,CHAR(34)," name=",CHAR(34),B641,CHAR(34),"&gt; ")</f>
        <v xml:space="preserve">  &lt;Genotype hgvs="NC_000015.10:g.[78606381=];[78606381=]" name="C78606381T"&gt; </v>
      </c>
    </row>
    <row r="682" spans="1:3" x14ac:dyDescent="0.25">
      <c r="A682" s="6" t="s">
        <v>51</v>
      </c>
      <c r="B682" s="27" t="s">
        <v>152</v>
      </c>
      <c r="C682" t="s">
        <v>17</v>
      </c>
    </row>
    <row r="683" spans="1:3" x14ac:dyDescent="0.25">
      <c r="A683" s="6" t="s">
        <v>47</v>
      </c>
      <c r="B683" s="27">
        <v>46.2</v>
      </c>
      <c r="C683" t="s">
        <v>679</v>
      </c>
    </row>
    <row r="684" spans="1:3" x14ac:dyDescent="0.25">
      <c r="A684" s="5"/>
      <c r="B684" s="27"/>
    </row>
    <row r="685" spans="1:3" x14ac:dyDescent="0.25">
      <c r="A685" s="6"/>
      <c r="B685" s="27"/>
      <c r="C685" t="str">
        <f>CONCATENATE("    ",B681)</f>
        <v xml:space="preserve">    Your CHRNA3 gene has no variants. A normal gene is referred to as a "wild-type" gene.</v>
      </c>
    </row>
    <row r="686" spans="1:3" x14ac:dyDescent="0.25">
      <c r="A686" s="6"/>
      <c r="B686" s="27"/>
    </row>
    <row r="687" spans="1:3" x14ac:dyDescent="0.25">
      <c r="A687" s="6"/>
      <c r="B687" s="27"/>
      <c r="C687" t="s">
        <v>680</v>
      </c>
    </row>
    <row r="688" spans="1:3" x14ac:dyDescent="0.25">
      <c r="A688" s="6"/>
      <c r="B688" s="27"/>
    </row>
    <row r="689" spans="1:3" x14ac:dyDescent="0.25">
      <c r="A689" s="6"/>
      <c r="B689" s="27"/>
      <c r="C689" t="str">
        <f>CONCATENATE("    ",B682)</f>
        <v xml:space="preserve">    This variant is not associated with increased risk.</v>
      </c>
    </row>
    <row r="690" spans="1:3" x14ac:dyDescent="0.25">
      <c r="A690" s="5"/>
      <c r="B690" s="27"/>
    </row>
    <row r="691" spans="1:3" x14ac:dyDescent="0.25">
      <c r="A691" s="5"/>
      <c r="B691" s="27"/>
      <c r="C691" t="s">
        <v>681</v>
      </c>
    </row>
    <row r="692" spans="1:3" x14ac:dyDescent="0.25">
      <c r="A692" s="5"/>
      <c r="B692" s="27"/>
    </row>
    <row r="693" spans="1:3" x14ac:dyDescent="0.25">
      <c r="A693" s="5"/>
      <c r="B693" s="27"/>
      <c r="C693" t="str">
        <f>CONCATENATE( "    &lt;piechart percentage=",B683," /&gt;")</f>
        <v xml:space="preserve">    &lt;piechart percentage=46.2 /&gt;</v>
      </c>
    </row>
    <row r="694" spans="1:3" x14ac:dyDescent="0.25">
      <c r="A694" s="5"/>
      <c r="B694" s="27"/>
      <c r="C694" t="str">
        <f>"  &lt;/Genotype&gt;"</f>
        <v xml:space="preserve">  &lt;/Genotype&gt;</v>
      </c>
    </row>
    <row r="695" spans="1:3" x14ac:dyDescent="0.25">
      <c r="A695" s="5"/>
      <c r="B695" s="27"/>
      <c r="C695" t="str">
        <f>C645</f>
        <v>&lt;# C645T  #&gt;</v>
      </c>
    </row>
    <row r="696" spans="1:3" x14ac:dyDescent="0.25">
      <c r="A696" s="5" t="s">
        <v>39</v>
      </c>
      <c r="B696" s="1" t="s">
        <v>242</v>
      </c>
      <c r="C696" t="str">
        <f>CONCATENATE("  &lt;Genotype hgvs=",CHAR(34),B696,B697,";",B698,CHAR(34)," name=",CHAR(34),B647,CHAR(34),"&gt; ")</f>
        <v xml:space="preserve">  &lt;Genotype hgvs="NC_000017.11:g.[30237328T&gt;C];[30237328=]" name="C645T "&gt; </v>
      </c>
    </row>
    <row r="697" spans="1:3" x14ac:dyDescent="0.25">
      <c r="A697" s="5" t="s">
        <v>40</v>
      </c>
      <c r="B697" s="27" t="s">
        <v>262</v>
      </c>
    </row>
    <row r="698" spans="1:3" x14ac:dyDescent="0.25">
      <c r="A698" s="5" t="s">
        <v>31</v>
      </c>
      <c r="B698" s="27" t="s">
        <v>263</v>
      </c>
      <c r="C698" t="s">
        <v>679</v>
      </c>
    </row>
    <row r="699" spans="1:3" x14ac:dyDescent="0.25">
      <c r="A699" s="5" t="s">
        <v>45</v>
      </c>
      <c r="B699" s="27" t="str">
        <f>CONCATENATE("People with this variant have one copy of the ",B650," variant. This substitution of a single nucleotide is known as a missense mutation.")</f>
        <v>People with this variant have one copy of the [C645T](https://www.ncbi.nlm.nih.gov/clinvar/variation/17503/) variant. This substitution of a single nucleotide is known as a missense mutation.</v>
      </c>
      <c r="C699" t="s">
        <v>17</v>
      </c>
    </row>
    <row r="700" spans="1:3" x14ac:dyDescent="0.25">
      <c r="A700" s="6" t="s">
        <v>46</v>
      </c>
      <c r="B700" s="27" t="s">
        <v>223</v>
      </c>
      <c r="C700" t="str">
        <f>CONCATENATE("    ",B699)</f>
        <v xml:space="preserve">    People with this variant have one copy of the [C645T](https://www.ncbi.nlm.nih.gov/clinvar/variation/17503/) variant. This substitution of a single nucleotide is known as a missense mutation.</v>
      </c>
    </row>
    <row r="701" spans="1:3" x14ac:dyDescent="0.25">
      <c r="A701" s="6" t="s">
        <v>47</v>
      </c>
      <c r="B701" s="27">
        <v>39.700000000000003</v>
      </c>
    </row>
    <row r="702" spans="1:3" x14ac:dyDescent="0.25">
      <c r="A702" s="5"/>
      <c r="B702" s="27"/>
      <c r="C702" t="s">
        <v>680</v>
      </c>
    </row>
    <row r="703" spans="1:3" x14ac:dyDescent="0.25">
      <c r="A703" s="6"/>
      <c r="B703" s="27"/>
    </row>
    <row r="704" spans="1:3" x14ac:dyDescent="0.25">
      <c r="A704" s="6"/>
      <c r="B704" s="27"/>
      <c r="C704" t="str">
        <f>CONCATENATE("    ",B700)</f>
        <v xml:space="preserve">    You are in the Mild Loss of Function category. See below for more information.</v>
      </c>
    </row>
    <row r="705" spans="1:3" x14ac:dyDescent="0.25">
      <c r="A705" s="6"/>
      <c r="B705" s="27"/>
    </row>
    <row r="706" spans="1:3" x14ac:dyDescent="0.25">
      <c r="A706" s="6"/>
      <c r="B706" s="27"/>
      <c r="C706" t="s">
        <v>681</v>
      </c>
    </row>
    <row r="707" spans="1:3" x14ac:dyDescent="0.25">
      <c r="A707" s="5"/>
      <c r="B707" s="27"/>
    </row>
    <row r="708" spans="1:3" x14ac:dyDescent="0.25">
      <c r="A708" s="5"/>
      <c r="B708" s="27"/>
      <c r="C708" t="str">
        <f>CONCATENATE( "    &lt;piechart percentage=",B701," /&gt;")</f>
        <v xml:space="preserve">    &lt;piechart percentage=39.7 /&gt;</v>
      </c>
    </row>
    <row r="709" spans="1:3" x14ac:dyDescent="0.25">
      <c r="A709" s="5"/>
      <c r="B709" s="27"/>
      <c r="C709" t="str">
        <f>"  &lt;/Genotype&gt;"</f>
        <v xml:space="preserve">  &lt;/Genotype&gt;</v>
      </c>
    </row>
    <row r="710" spans="1:3" x14ac:dyDescent="0.25">
      <c r="A710" s="5" t="s">
        <v>48</v>
      </c>
      <c r="B710" s="27" t="str">
        <f>CONCATENATE("People with this variant have two copies of the ",B650," variant. This substitution of a single nucleotide is known as a missense mutation.")</f>
        <v>People with this variant have two copies of the [C645T](https://www.ncbi.nlm.nih.gov/clinvar/variation/17503/) variant. This substitution of a single nucleotide is known as a missense mutation.</v>
      </c>
      <c r="C710" t="str">
        <f>CONCATENATE("  &lt;Genotype hgvs=",CHAR(34),B696,B697,";",B697,CHAR(34)," name=",CHAR(34),B647,CHAR(34),"&gt; ")</f>
        <v xml:space="preserve">  &lt;Genotype hgvs="NC_000017.11:g.[30237328T&gt;C];[30237328T&gt;C]" name="C645T "&gt; </v>
      </c>
    </row>
    <row r="711" spans="1:3" x14ac:dyDescent="0.25">
      <c r="A711" s="6" t="s">
        <v>49</v>
      </c>
      <c r="B711" s="27" t="s">
        <v>198</v>
      </c>
      <c r="C711" t="s">
        <v>17</v>
      </c>
    </row>
    <row r="712" spans="1:3" x14ac:dyDescent="0.25">
      <c r="A712" s="6" t="s">
        <v>47</v>
      </c>
      <c r="B712" s="27">
        <v>42.9</v>
      </c>
      <c r="C712" t="s">
        <v>679</v>
      </c>
    </row>
    <row r="713" spans="1:3" x14ac:dyDescent="0.25">
      <c r="A713" s="6"/>
      <c r="B713" s="27"/>
    </row>
    <row r="714" spans="1:3" x14ac:dyDescent="0.25">
      <c r="A714" s="5"/>
      <c r="B714" s="27"/>
      <c r="C714" t="str">
        <f>CONCATENATE("    ",B710)</f>
        <v xml:space="preserve">    People with this variant have two copies of the [C645T](https://www.ncbi.nlm.nih.gov/clinvar/variation/17503/) variant. This substitution of a single nucleotide is known as a missense mutation.</v>
      </c>
    </row>
    <row r="715" spans="1:3" x14ac:dyDescent="0.25">
      <c r="A715" s="6"/>
      <c r="B715" s="27"/>
    </row>
    <row r="716" spans="1:3" x14ac:dyDescent="0.25">
      <c r="A716" s="6"/>
      <c r="B716" s="27"/>
      <c r="C716" t="s">
        <v>680</v>
      </c>
    </row>
    <row r="717" spans="1:3" x14ac:dyDescent="0.25">
      <c r="A717" s="6"/>
      <c r="B717" s="27"/>
    </row>
    <row r="718" spans="1:3" x14ac:dyDescent="0.25">
      <c r="A718" s="6"/>
      <c r="B718" s="27"/>
      <c r="C718" t="str">
        <f>CONCATENATE("    ",B711)</f>
        <v xml:space="preserve">    You are in the Moderate Loss of Function category. See below for more information.</v>
      </c>
    </row>
    <row r="719" spans="1:3" x14ac:dyDescent="0.25">
      <c r="A719" s="6"/>
      <c r="B719" s="27"/>
    </row>
    <row r="720" spans="1:3" x14ac:dyDescent="0.25">
      <c r="A720" s="5"/>
      <c r="B720" s="27"/>
      <c r="C720" t="s">
        <v>681</v>
      </c>
    </row>
    <row r="721" spans="1:3" x14ac:dyDescent="0.25">
      <c r="A721" s="5"/>
      <c r="B721" s="27"/>
    </row>
    <row r="722" spans="1:3" x14ac:dyDescent="0.25">
      <c r="A722" s="5"/>
      <c r="B722" s="27"/>
      <c r="C722" t="str">
        <f>CONCATENATE( "    &lt;piechart percentage=",B712," /&gt;")</f>
        <v xml:space="preserve">    &lt;piechart percentage=42.9 /&gt;</v>
      </c>
    </row>
    <row r="723" spans="1:3" x14ac:dyDescent="0.25">
      <c r="A723" s="5"/>
      <c r="B723" s="27"/>
      <c r="C723" t="str">
        <f>"  &lt;/Genotype&gt;"</f>
        <v xml:space="preserve">  &lt;/Genotype&gt;</v>
      </c>
    </row>
    <row r="724" spans="1:3" x14ac:dyDescent="0.25">
      <c r="A724" s="5" t="s">
        <v>50</v>
      </c>
      <c r="B724" s="27" t="str">
        <f>CONCATENATE("Your ",B633," gene has no variants. A normal gene is referred to as a ",CHAR(34),"wild-type",CHAR(34)," gene.")</f>
        <v>Your CHRNA3 gene has no variants. A normal gene is referred to as a "wild-type" gene.</v>
      </c>
      <c r="C724" t="str">
        <f>CONCATENATE("  &lt;Genotype hgvs=",CHAR(34),B696,B698,";",B698,CHAR(34)," name=",CHAR(34),B647,CHAR(34),"&gt; ")</f>
        <v xml:space="preserve">  &lt;Genotype hgvs="NC_000017.11:g.[30237328=];[30237328=]" name="C645T "&gt; </v>
      </c>
    </row>
    <row r="725" spans="1:3" x14ac:dyDescent="0.25">
      <c r="A725" s="6" t="s">
        <v>51</v>
      </c>
      <c r="B725" s="27" t="s">
        <v>152</v>
      </c>
      <c r="C725" t="s">
        <v>17</v>
      </c>
    </row>
    <row r="726" spans="1:3" x14ac:dyDescent="0.25">
      <c r="A726" s="6" t="s">
        <v>47</v>
      </c>
      <c r="B726" s="27">
        <v>17.399999999999999</v>
      </c>
      <c r="C726" t="s">
        <v>679</v>
      </c>
    </row>
    <row r="727" spans="1:3" x14ac:dyDescent="0.25">
      <c r="A727" s="5"/>
      <c r="B727" s="27"/>
    </row>
    <row r="728" spans="1:3" x14ac:dyDescent="0.25">
      <c r="A728" s="6"/>
      <c r="B728" s="27"/>
      <c r="C728" t="str">
        <f>CONCATENATE("    ",B724)</f>
        <v xml:space="preserve">    Your CHRNA3 gene has no variants. A normal gene is referred to as a "wild-type" gene.</v>
      </c>
    </row>
    <row r="729" spans="1:3" x14ac:dyDescent="0.25">
      <c r="A729" s="6"/>
      <c r="B729" s="27"/>
    </row>
    <row r="730" spans="1:3" x14ac:dyDescent="0.25">
      <c r="A730" s="6"/>
      <c r="B730" s="27"/>
      <c r="C730" t="s">
        <v>680</v>
      </c>
    </row>
    <row r="731" spans="1:3" x14ac:dyDescent="0.25">
      <c r="A731" s="6"/>
      <c r="B731" s="27"/>
    </row>
    <row r="732" spans="1:3" x14ac:dyDescent="0.25">
      <c r="A732" s="6"/>
      <c r="B732" s="27"/>
      <c r="C732" t="str">
        <f>CONCATENATE("    ",B725)</f>
        <v xml:space="preserve">    This variant is not associated with increased risk.</v>
      </c>
    </row>
    <row r="733" spans="1:3" x14ac:dyDescent="0.25">
      <c r="A733" s="5"/>
      <c r="B733" s="27"/>
    </row>
    <row r="734" spans="1:3" x14ac:dyDescent="0.25">
      <c r="A734" s="5"/>
      <c r="B734" s="27"/>
      <c r="C734" t="s">
        <v>681</v>
      </c>
    </row>
    <row r="735" spans="1:3" x14ac:dyDescent="0.25">
      <c r="A735" s="5"/>
      <c r="B735" s="27"/>
    </row>
    <row r="736" spans="1:3" x14ac:dyDescent="0.25">
      <c r="A736" s="5"/>
      <c r="B736" s="27"/>
      <c r="C736" t="str">
        <f>CONCATENATE( "    &lt;piechart percentage=",B726," /&gt;")</f>
        <v xml:space="preserve">    &lt;piechart percentage=17.4 /&gt;</v>
      </c>
    </row>
    <row r="737" spans="1:3" x14ac:dyDescent="0.25">
      <c r="A737" s="5"/>
      <c r="B737" s="27"/>
      <c r="C737" t="str">
        <f>"  &lt;/Genotype&gt;"</f>
        <v xml:space="preserve">  &lt;/Genotype&gt;</v>
      </c>
    </row>
    <row r="738" spans="1:3" x14ac:dyDescent="0.25">
      <c r="A738" s="5" t="s">
        <v>52</v>
      </c>
      <c r="B738" s="27" t="str">
        <f>CONCATENATE("Your ",B633," gene has an unknown variant.")</f>
        <v>Your CHRNA3 gene has an unknown variant.</v>
      </c>
      <c r="C738" t="str">
        <f>CONCATENATE("  &lt;Genotype hgvs=",CHAR(34),"unknown",CHAR(34),"&gt; ")</f>
        <v xml:space="preserve">  &lt;Genotype hgvs="unknown"&gt; </v>
      </c>
    </row>
    <row r="739" spans="1:3" x14ac:dyDescent="0.25">
      <c r="A739" s="6" t="s">
        <v>52</v>
      </c>
      <c r="B739" s="27" t="s">
        <v>154</v>
      </c>
      <c r="C739" t="s">
        <v>17</v>
      </c>
    </row>
    <row r="740" spans="1:3" x14ac:dyDescent="0.25">
      <c r="A740" s="6" t="s">
        <v>47</v>
      </c>
      <c r="B740" s="27"/>
      <c r="C740" t="s">
        <v>679</v>
      </c>
    </row>
    <row r="741" spans="1:3" x14ac:dyDescent="0.25">
      <c r="A741" s="6"/>
      <c r="B741" s="27"/>
    </row>
    <row r="742" spans="1:3" x14ac:dyDescent="0.25">
      <c r="A742" s="6"/>
      <c r="B742" s="27"/>
      <c r="C742" t="str">
        <f>CONCATENATE("    ",B738)</f>
        <v xml:space="preserve">    Your CHRNA3 gene has an unknown variant.</v>
      </c>
    </row>
    <row r="743" spans="1:3" x14ac:dyDescent="0.25">
      <c r="A743" s="6"/>
      <c r="B743" s="27"/>
    </row>
    <row r="744" spans="1:3" x14ac:dyDescent="0.25">
      <c r="A744" s="6"/>
      <c r="B744" s="27"/>
      <c r="C744" t="s">
        <v>680</v>
      </c>
    </row>
    <row r="745" spans="1:3" x14ac:dyDescent="0.25">
      <c r="A745" s="6"/>
      <c r="B745" s="27"/>
    </row>
    <row r="746" spans="1:3" x14ac:dyDescent="0.25">
      <c r="A746" s="5"/>
      <c r="B746" s="27"/>
      <c r="C746" t="str">
        <f>CONCATENATE("    ",B739)</f>
        <v xml:space="preserve">    The effect is unknown.</v>
      </c>
    </row>
    <row r="747" spans="1:3" x14ac:dyDescent="0.25">
      <c r="A747" s="6"/>
      <c r="B747" s="27"/>
    </row>
    <row r="748" spans="1:3" x14ac:dyDescent="0.25">
      <c r="A748" s="5"/>
      <c r="B748" s="27"/>
      <c r="C748" t="s">
        <v>681</v>
      </c>
    </row>
    <row r="749" spans="1:3" x14ac:dyDescent="0.25">
      <c r="A749" s="5"/>
      <c r="B749" s="27"/>
    </row>
    <row r="750" spans="1:3" x14ac:dyDescent="0.25">
      <c r="A750" s="5"/>
      <c r="B750" s="27"/>
      <c r="C750" t="str">
        <f>CONCATENATE( "    &lt;piechart percentage=",B740," /&gt;")</f>
        <v xml:space="preserve">    &lt;piechart percentage= /&gt;</v>
      </c>
    </row>
    <row r="751" spans="1:3" x14ac:dyDescent="0.25">
      <c r="A751" s="5"/>
      <c r="B751" s="27"/>
      <c r="C751" t="str">
        <f>"  &lt;/Genotype&gt;"</f>
        <v xml:space="preserve">  &lt;/Genotype&gt;</v>
      </c>
    </row>
    <row r="752" spans="1:3" x14ac:dyDescent="0.25">
      <c r="A752" s="5" t="s">
        <v>50</v>
      </c>
      <c r="B752" s="27" t="str">
        <f>CONCATENATE("Your ",B633," gene has no variants. A normal gene is referred to as a ",CHAR(34),"wild-type",CHAR(34)," gene.")</f>
        <v>Your CHRNA3 gene has no variants. A normal gene is referred to as a "wild-type" gene.</v>
      </c>
      <c r="C752" t="str">
        <f>CONCATENATE("  &lt;Genotype hgvs=",CHAR(34),"wild-type",CHAR(34),"&gt;")</f>
        <v xml:space="preserve">  &lt;Genotype hgvs="wild-type"&gt;</v>
      </c>
    </row>
    <row r="753" spans="1:3" x14ac:dyDescent="0.25">
      <c r="A753" s="6" t="s">
        <v>51</v>
      </c>
      <c r="B753" s="27" t="s">
        <v>224</v>
      </c>
      <c r="C753" t="s">
        <v>17</v>
      </c>
    </row>
    <row r="754" spans="1:3" x14ac:dyDescent="0.25">
      <c r="A754" s="6" t="s">
        <v>47</v>
      </c>
      <c r="B754" s="27"/>
      <c r="C754" t="s">
        <v>679</v>
      </c>
    </row>
    <row r="755" spans="1:3" x14ac:dyDescent="0.25">
      <c r="A755" s="6"/>
      <c r="B755" s="27"/>
    </row>
    <row r="756" spans="1:3" x14ac:dyDescent="0.25">
      <c r="A756" s="6"/>
      <c r="B756" s="27"/>
      <c r="C756" t="str">
        <f>CONCATENATE("    ",B752)</f>
        <v xml:space="preserve">    Your CHRNA3 gene has no variants. A normal gene is referred to as a "wild-type" gene.</v>
      </c>
    </row>
    <row r="757" spans="1:3" x14ac:dyDescent="0.25">
      <c r="A757" s="6"/>
      <c r="B757" s="27"/>
    </row>
    <row r="758" spans="1:3" x14ac:dyDescent="0.25">
      <c r="A758" s="6"/>
      <c r="B758" s="27"/>
      <c r="C758" t="s">
        <v>680</v>
      </c>
    </row>
    <row r="759" spans="1:3" x14ac:dyDescent="0.25">
      <c r="A759" s="6"/>
      <c r="B759" s="27"/>
    </row>
    <row r="760" spans="1:3" x14ac:dyDescent="0.25">
      <c r="A760" s="6"/>
      <c r="B760" s="27"/>
      <c r="C760" t="str">
        <f>CONCATENATE("    ",B753)</f>
        <v xml:space="preserve">    Your variant is not associated with any loss of function.</v>
      </c>
    </row>
    <row r="761" spans="1:3" x14ac:dyDescent="0.25">
      <c r="A761" s="6"/>
      <c r="B761" s="27"/>
    </row>
    <row r="762" spans="1:3" x14ac:dyDescent="0.25">
      <c r="A762" s="6"/>
      <c r="B762" s="27"/>
      <c r="C762" t="s">
        <v>681</v>
      </c>
    </row>
    <row r="763" spans="1:3" x14ac:dyDescent="0.25">
      <c r="A763" s="5"/>
      <c r="B763" s="27"/>
    </row>
    <row r="764" spans="1:3" x14ac:dyDescent="0.25">
      <c r="A764" s="6"/>
      <c r="B764" s="27"/>
      <c r="C764" t="str">
        <f>CONCATENATE( "    &lt;piechart percentage=",B754," /&gt;")</f>
        <v xml:space="preserve">    &lt;piechart percentage= /&gt;</v>
      </c>
    </row>
    <row r="765" spans="1:3" x14ac:dyDescent="0.25">
      <c r="A765" s="6"/>
      <c r="B765" s="27"/>
      <c r="C765" t="str">
        <f>"  &lt;/Genotype&gt;"</f>
        <v xml:space="preserve">  &lt;/Genotype&gt;</v>
      </c>
    </row>
    <row r="766" spans="1:3" x14ac:dyDescent="0.25">
      <c r="A766" s="6"/>
      <c r="B766" s="27"/>
      <c r="C766" t="str">
        <f>"&lt;/GeneAnalysis&gt;"</f>
        <v>&lt;/GeneAnalysis&gt;</v>
      </c>
    </row>
    <row r="767" spans="1:3" s="33" customFormat="1" x14ac:dyDescent="0.25"/>
    <row r="768" spans="1:3" s="33" customFormat="1" x14ac:dyDescent="0.25">
      <c r="A768" s="34"/>
      <c r="B768" s="32"/>
    </row>
    <row r="769" spans="1:3" x14ac:dyDescent="0.25">
      <c r="A769" s="6" t="s">
        <v>4</v>
      </c>
      <c r="B769" s="27" t="s">
        <v>342</v>
      </c>
      <c r="C769" t="str">
        <f>CONCATENATE("&lt;GeneAnalysis gene=",CHAR(34),B769,CHAR(34)," interval=",CHAR(34),B770,CHAR(34),"&gt; ")</f>
        <v xml:space="preserve">&lt;GeneAnalysis gene="CHRNA3" interval="NC_000015.10:g.78593052_78621295"&gt; </v>
      </c>
    </row>
    <row r="770" spans="1:3" x14ac:dyDescent="0.25">
      <c r="A770" s="6" t="s">
        <v>27</v>
      </c>
      <c r="B770" s="27" t="s">
        <v>343</v>
      </c>
    </row>
    <row r="771" spans="1:3" x14ac:dyDescent="0.25">
      <c r="A771" s="6" t="s">
        <v>28</v>
      </c>
      <c r="B771" s="27" t="s">
        <v>339</v>
      </c>
      <c r="C771" t="str">
        <f>CONCATENATE("# What are some common mutations of ",B769,"?")</f>
        <v># What are some common mutations of CHRNA3?</v>
      </c>
    </row>
    <row r="772" spans="1:3" x14ac:dyDescent="0.25">
      <c r="A772" s="6" t="s">
        <v>24</v>
      </c>
      <c r="B772" s="27" t="s">
        <v>25</v>
      </c>
      <c r="C772" t="s">
        <v>17</v>
      </c>
    </row>
    <row r="773" spans="1:3" x14ac:dyDescent="0.25">
      <c r="B773" s="27"/>
      <c r="C773" t="str">
        <f>CONCATENATE("There are ",B771," well-known variants in ",B769,": ",B780," and ",B786,".")</f>
        <v>There are two well-known variants in CHRNA3: [C78606381T](https://www.ncbi.nlm.nih.gov/projects/SNP/snp_ref.cgi?rs=12914385) and [C645T](https://www.ncbi.nlm.nih.gov/clinvar/variation/17503/).</v>
      </c>
    </row>
    <row r="774" spans="1:3" x14ac:dyDescent="0.25">
      <c r="B774" s="27"/>
    </row>
    <row r="775" spans="1:3" x14ac:dyDescent="0.25">
      <c r="A775" s="6"/>
      <c r="B775" s="27"/>
      <c r="C775" t="str">
        <f>CONCATENATE("&lt;# ",B777," #&gt;")</f>
        <v>&lt;# C78606381T #&gt;</v>
      </c>
    </row>
    <row r="776" spans="1:3" x14ac:dyDescent="0.25">
      <c r="A776" s="6" t="s">
        <v>29</v>
      </c>
      <c r="B776" s="1" t="s">
        <v>344</v>
      </c>
      <c r="C776" t="str">
        <f>CONCATENATE("  &lt;Variant hgvs=",CHAR(34),B776,CHAR(34)," name=",CHAR(34),B777,CHAR(34),"&gt; ")</f>
        <v xml:space="preserve">  &lt;Variant hgvs="NC_000015.10:g.78606381C&gt;T" name="C78606381T"&gt; </v>
      </c>
    </row>
    <row r="777" spans="1:3" x14ac:dyDescent="0.25">
      <c r="A777" s="5" t="s">
        <v>30</v>
      </c>
      <c r="B777" s="30" t="s">
        <v>346</v>
      </c>
    </row>
    <row r="778" spans="1:3" x14ac:dyDescent="0.25">
      <c r="A778" s="5" t="s">
        <v>31</v>
      </c>
      <c r="B778" s="27" t="s">
        <v>214</v>
      </c>
      <c r="C778" t="str">
        <f>CONCATENATE("    This variant is a change at a specific point in the ",B769," gene from ",B778," to ",B779," resulting in incorrect ",B772,"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779" spans="1:3" x14ac:dyDescent="0.25">
      <c r="A779" s="5" t="s">
        <v>32</v>
      </c>
      <c r="B779" s="27" t="s">
        <v>37</v>
      </c>
      <c r="C779" t="s">
        <v>17</v>
      </c>
    </row>
    <row r="780" spans="1:3" x14ac:dyDescent="0.25">
      <c r="A780" s="5" t="s">
        <v>40</v>
      </c>
      <c r="B780" s="30" t="s">
        <v>348</v>
      </c>
      <c r="C780" t="str">
        <f>"  &lt;/Variant&gt;"</f>
        <v xml:space="preserve">  &lt;/Variant&gt;</v>
      </c>
    </row>
    <row r="781" spans="1:3" x14ac:dyDescent="0.25">
      <c r="B781" s="27"/>
      <c r="C781" t="str">
        <f>CONCATENATE("&lt;# ",B783," #&gt;")</f>
        <v>&lt;# C645T  #&gt;</v>
      </c>
    </row>
    <row r="782" spans="1:3" x14ac:dyDescent="0.25">
      <c r="A782" s="6" t="s">
        <v>29</v>
      </c>
      <c r="B782" s="1" t="s">
        <v>345</v>
      </c>
      <c r="C782" t="str">
        <f>CONCATENATE("  &lt;Variant hgvs=",CHAR(34),B782,CHAR(34)," name=",CHAR(34),B783,CHAR(34),"&gt; ")</f>
        <v xml:space="preserve">  &lt;Variant hgvs="NC_000015.10:g.78601997G&gt;A" name="C645T "&gt; </v>
      </c>
    </row>
    <row r="783" spans="1:3" x14ac:dyDescent="0.25">
      <c r="A783" s="5" t="s">
        <v>30</v>
      </c>
      <c r="B783" s="30" t="s">
        <v>347</v>
      </c>
    </row>
    <row r="784" spans="1:3" x14ac:dyDescent="0.25">
      <c r="A784" s="5" t="s">
        <v>31</v>
      </c>
      <c r="B784" s="27" t="s">
        <v>38</v>
      </c>
      <c r="C784" t="str">
        <f>CONCATENATE("    This variant is a change at a specific point in the ",B769," gene from ",B784," to ",B785," resulting in incorrect ",B772,"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785" spans="1:3" x14ac:dyDescent="0.25">
      <c r="A785" s="5" t="s">
        <v>32</v>
      </c>
      <c r="B785" s="27" t="s">
        <v>66</v>
      </c>
    </row>
    <row r="786" spans="1:3" x14ac:dyDescent="0.25">
      <c r="A786" s="6" t="s">
        <v>40</v>
      </c>
      <c r="B786" s="30" t="s">
        <v>358</v>
      </c>
      <c r="C786" t="str">
        <f>"  &lt;/Variant&gt;"</f>
        <v xml:space="preserve">  &lt;/Variant&gt;</v>
      </c>
    </row>
    <row r="787" spans="1:3" s="33" customFormat="1" x14ac:dyDescent="0.25">
      <c r="A787" s="31"/>
      <c r="B787" s="32"/>
    </row>
    <row r="788" spans="1:3" s="33" customFormat="1" x14ac:dyDescent="0.25">
      <c r="A788" s="31"/>
      <c r="B788" s="32"/>
      <c r="C788" t="str">
        <f>C775</f>
        <v>&lt;# C78606381T #&gt;</v>
      </c>
    </row>
    <row r="789" spans="1:3" x14ac:dyDescent="0.25">
      <c r="A789" s="5" t="s">
        <v>39</v>
      </c>
      <c r="B789" s="40" t="s">
        <v>349</v>
      </c>
      <c r="C789" t="str">
        <f>CONCATENATE("  &lt;Genotype hgvs=",CHAR(34),B789,B790,";",B791,CHAR(34)," name=",CHAR(34),B777,CHAR(34),"&gt; ")</f>
        <v xml:space="preserve">  &lt;Genotype hgvs="NC_000015.10:g.[78606381C&gt;T];[78606381=]" name="C78606381T"&gt; </v>
      </c>
    </row>
    <row r="790" spans="1:3" x14ac:dyDescent="0.25">
      <c r="A790" s="5" t="s">
        <v>40</v>
      </c>
      <c r="B790" s="27" t="s">
        <v>350</v>
      </c>
    </row>
    <row r="791" spans="1:3" x14ac:dyDescent="0.25">
      <c r="A791" s="5" t="s">
        <v>31</v>
      </c>
      <c r="B791" s="27" t="s">
        <v>351</v>
      </c>
      <c r="C791" t="s">
        <v>679</v>
      </c>
    </row>
    <row r="792" spans="1:3" x14ac:dyDescent="0.25">
      <c r="A792" s="5" t="s">
        <v>45</v>
      </c>
      <c r="B792" s="27" t="str">
        <f>CONCATENATE("People with this variant have one copy of the ",B780,"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792" t="s">
        <v>17</v>
      </c>
    </row>
    <row r="793" spans="1:3" x14ac:dyDescent="0.25">
      <c r="A793" s="6" t="s">
        <v>46</v>
      </c>
      <c r="B793" s="27" t="s">
        <v>223</v>
      </c>
      <c r="C793" t="str">
        <f>CONCATENATE("    ",B792)</f>
        <v xml:space="preserve">    People with this variant have one copy of the [C78606381T](https://www.ncbi.nlm.nih.gov/projects/SNP/snp_ref.cgi?rs=12914385) variant. This substitution of a single nucleotide is known as a missense mutation.</v>
      </c>
    </row>
    <row r="794" spans="1:3" x14ac:dyDescent="0.25">
      <c r="A794" s="6" t="s">
        <v>47</v>
      </c>
      <c r="B794" s="27">
        <v>37.9</v>
      </c>
    </row>
    <row r="795" spans="1:3" x14ac:dyDescent="0.25">
      <c r="A795" s="5"/>
      <c r="B795" s="27"/>
      <c r="C795" t="s">
        <v>680</v>
      </c>
    </row>
    <row r="796" spans="1:3" x14ac:dyDescent="0.25">
      <c r="A796" s="6"/>
      <c r="B796" s="27"/>
    </row>
    <row r="797" spans="1:3" x14ac:dyDescent="0.25">
      <c r="A797" s="6"/>
      <c r="B797" s="27"/>
      <c r="C797" t="str">
        <f>CONCATENATE("    ",B793)</f>
        <v xml:space="preserve">    You are in the Mild Loss of Function category. See below for more information.</v>
      </c>
    </row>
    <row r="798" spans="1:3" x14ac:dyDescent="0.25">
      <c r="A798" s="6"/>
      <c r="B798" s="27"/>
    </row>
    <row r="799" spans="1:3" x14ac:dyDescent="0.25">
      <c r="A799" s="6"/>
      <c r="B799" s="27"/>
      <c r="C799" t="s">
        <v>681</v>
      </c>
    </row>
    <row r="800" spans="1:3" x14ac:dyDescent="0.25">
      <c r="A800" s="5"/>
      <c r="B800" s="27"/>
    </row>
    <row r="801" spans="1:3" x14ac:dyDescent="0.25">
      <c r="A801" s="5"/>
      <c r="B801" s="27"/>
      <c r="C801" t="str">
        <f>CONCATENATE( "    &lt;piechart percentage=",B794," /&gt;")</f>
        <v xml:space="preserve">    &lt;piechart percentage=37.9 /&gt;</v>
      </c>
    </row>
    <row r="802" spans="1:3" x14ac:dyDescent="0.25">
      <c r="A802" s="5"/>
      <c r="B802" s="27"/>
      <c r="C802" t="str">
        <f>"  &lt;/Genotype&gt;"</f>
        <v xml:space="preserve">  &lt;/Genotype&gt;</v>
      </c>
    </row>
    <row r="803" spans="1:3" x14ac:dyDescent="0.25">
      <c r="A803" s="5" t="s">
        <v>48</v>
      </c>
      <c r="B803" s="27" t="s">
        <v>352</v>
      </c>
      <c r="C803" t="str">
        <f>CONCATENATE("  &lt;Genotype hgvs=",CHAR(34),B789,B790,";",B790,CHAR(34)," name=",CHAR(34),B777,CHAR(34),"&gt; ")</f>
        <v xml:space="preserve">  &lt;Genotype hgvs="NC_000015.10:g.[78606381C&gt;T];[78606381C&gt;T]" name="C78606381T"&gt; </v>
      </c>
    </row>
    <row r="804" spans="1:3" x14ac:dyDescent="0.25">
      <c r="A804" s="6" t="s">
        <v>49</v>
      </c>
      <c r="B804" s="27" t="s">
        <v>198</v>
      </c>
      <c r="C804" t="s">
        <v>17</v>
      </c>
    </row>
    <row r="805" spans="1:3" x14ac:dyDescent="0.25">
      <c r="A805" s="6" t="s">
        <v>47</v>
      </c>
      <c r="B805" s="27">
        <v>15.9</v>
      </c>
      <c r="C805" t="s">
        <v>679</v>
      </c>
    </row>
    <row r="806" spans="1:3" x14ac:dyDescent="0.25">
      <c r="A806" s="6"/>
      <c r="B806" s="27"/>
    </row>
    <row r="807" spans="1:3" x14ac:dyDescent="0.25">
      <c r="A807" s="5"/>
      <c r="B807" s="27"/>
      <c r="C807" t="str">
        <f>CONCATENATE("    ",B803)</f>
        <v xml:space="preserve">    People with this variant have two copies of the [C78606381T](https://www.ncbi.nlm.nih.gov/projects/SNP/snp_ref.cgi?rs=12914385) variant. This substitution of a single nucleotide is known as a missense mutation.
</v>
      </c>
    </row>
    <row r="808" spans="1:3" x14ac:dyDescent="0.25">
      <c r="A808" s="6"/>
      <c r="B808" s="27"/>
    </row>
    <row r="809" spans="1:3" x14ac:dyDescent="0.25">
      <c r="A809" s="6"/>
      <c r="B809" s="27"/>
      <c r="C809" t="s">
        <v>680</v>
      </c>
    </row>
    <row r="810" spans="1:3" x14ac:dyDescent="0.25">
      <c r="A810" s="6"/>
      <c r="B810" s="27"/>
    </row>
    <row r="811" spans="1:3" x14ac:dyDescent="0.25">
      <c r="A811" s="6"/>
      <c r="B811" s="27"/>
      <c r="C811" t="str">
        <f>CONCATENATE("    ",B804)</f>
        <v xml:space="preserve">    You are in the Moderate Loss of Function category. See below for more information.</v>
      </c>
    </row>
    <row r="812" spans="1:3" x14ac:dyDescent="0.25">
      <c r="A812" s="6"/>
      <c r="B812" s="27"/>
    </row>
    <row r="813" spans="1:3" x14ac:dyDescent="0.25">
      <c r="A813" s="5"/>
      <c r="B813" s="27"/>
      <c r="C813" t="s">
        <v>681</v>
      </c>
    </row>
    <row r="814" spans="1:3" x14ac:dyDescent="0.25">
      <c r="A814" s="5"/>
      <c r="B814" s="27"/>
    </row>
    <row r="815" spans="1:3" x14ac:dyDescent="0.25">
      <c r="A815" s="5"/>
      <c r="B815" s="27"/>
      <c r="C815" t="str">
        <f>CONCATENATE( "    &lt;piechart percentage=",B805," /&gt;")</f>
        <v xml:space="preserve">    &lt;piechart percentage=15.9 /&gt;</v>
      </c>
    </row>
    <row r="816" spans="1:3" x14ac:dyDescent="0.25">
      <c r="A816" s="5"/>
      <c r="B816" s="27"/>
      <c r="C816" t="str">
        <f>"  &lt;/Genotype&gt;"</f>
        <v xml:space="preserve">  &lt;/Genotype&gt;</v>
      </c>
    </row>
    <row r="817" spans="1:3" x14ac:dyDescent="0.25">
      <c r="A817" s="5" t="s">
        <v>50</v>
      </c>
      <c r="B817" s="27" t="str">
        <f>CONCATENATE("Your ",B769," gene has no variants. A normal gene is referred to as a ",CHAR(34),"wild-type",CHAR(34)," gene.")</f>
        <v>Your CHRNA3 gene has no variants. A normal gene is referred to as a "wild-type" gene.</v>
      </c>
      <c r="C817" t="str">
        <f>CONCATENATE("  &lt;Genotype hgvs=",CHAR(34),B789,B791,";",B791,CHAR(34)," name=",CHAR(34),B777,CHAR(34),"&gt; ")</f>
        <v xml:space="preserve">  &lt;Genotype hgvs="NC_000015.10:g.[78606381=];[78606381=]" name="C78606381T"&gt; </v>
      </c>
    </row>
    <row r="818" spans="1:3" x14ac:dyDescent="0.25">
      <c r="A818" s="6" t="s">
        <v>51</v>
      </c>
      <c r="B818" s="27" t="s">
        <v>152</v>
      </c>
      <c r="C818" t="s">
        <v>17</v>
      </c>
    </row>
    <row r="819" spans="1:3" x14ac:dyDescent="0.25">
      <c r="A819" s="6" t="s">
        <v>47</v>
      </c>
      <c r="B819" s="27">
        <v>46.2</v>
      </c>
      <c r="C819" t="s">
        <v>679</v>
      </c>
    </row>
    <row r="820" spans="1:3" x14ac:dyDescent="0.25">
      <c r="A820" s="5"/>
      <c r="B820" s="27"/>
    </row>
    <row r="821" spans="1:3" x14ac:dyDescent="0.25">
      <c r="A821" s="6"/>
      <c r="B821" s="27"/>
      <c r="C821" t="str">
        <f>CONCATENATE("    ",B817)</f>
        <v xml:space="preserve">    Your CHRNA3 gene has no variants. A normal gene is referred to as a "wild-type" gene.</v>
      </c>
    </row>
    <row r="822" spans="1:3" x14ac:dyDescent="0.25">
      <c r="A822" s="6"/>
      <c r="B822" s="27"/>
    </row>
    <row r="823" spans="1:3" x14ac:dyDescent="0.25">
      <c r="A823" s="6"/>
      <c r="B823" s="27"/>
      <c r="C823" t="s">
        <v>680</v>
      </c>
    </row>
    <row r="824" spans="1:3" x14ac:dyDescent="0.25">
      <c r="A824" s="6"/>
      <c r="B824" s="27"/>
    </row>
    <row r="825" spans="1:3" x14ac:dyDescent="0.25">
      <c r="A825" s="6"/>
      <c r="B825" s="27"/>
      <c r="C825" t="str">
        <f>CONCATENATE("    ",B818)</f>
        <v xml:space="preserve">    This variant is not associated with increased risk.</v>
      </c>
    </row>
    <row r="826" spans="1:3" x14ac:dyDescent="0.25">
      <c r="A826" s="5"/>
      <c r="B826" s="27"/>
    </row>
    <row r="827" spans="1:3" x14ac:dyDescent="0.25">
      <c r="A827" s="5"/>
      <c r="B827" s="27"/>
      <c r="C827" t="s">
        <v>681</v>
      </c>
    </row>
    <row r="828" spans="1:3" x14ac:dyDescent="0.25">
      <c r="A828" s="5"/>
      <c r="B828" s="27"/>
    </row>
    <row r="829" spans="1:3" x14ac:dyDescent="0.25">
      <c r="A829" s="5"/>
      <c r="B829" s="27"/>
      <c r="C829" t="str">
        <f>CONCATENATE( "    &lt;piechart percentage=",B819," /&gt;")</f>
        <v xml:space="preserve">    &lt;piechart percentage=46.2 /&gt;</v>
      </c>
    </row>
    <row r="830" spans="1:3" x14ac:dyDescent="0.25">
      <c r="A830" s="5"/>
      <c r="B830" s="27"/>
      <c r="C830" t="str">
        <f>"  &lt;/Genotype&gt;"</f>
        <v xml:space="preserve">  &lt;/Genotype&gt;</v>
      </c>
    </row>
    <row r="831" spans="1:3" x14ac:dyDescent="0.25">
      <c r="A831" s="5"/>
      <c r="B831" s="27"/>
      <c r="C831" t="str">
        <f>C781</f>
        <v>&lt;# C645T  #&gt;</v>
      </c>
    </row>
    <row r="832" spans="1:3" x14ac:dyDescent="0.25">
      <c r="A832" s="5" t="s">
        <v>39</v>
      </c>
      <c r="B832" s="1" t="s">
        <v>242</v>
      </c>
      <c r="C832" t="str">
        <f>CONCATENATE("  &lt;Genotype hgvs=",CHAR(34),B832,B833,";",B834,CHAR(34)," name=",CHAR(34),B783,CHAR(34),"&gt; ")</f>
        <v xml:space="preserve">  &lt;Genotype hgvs="NC_000017.11:g.[30237328T&gt;C];[30237328=]" name="C645T "&gt; </v>
      </c>
    </row>
    <row r="833" spans="1:3" x14ac:dyDescent="0.25">
      <c r="A833" s="5" t="s">
        <v>40</v>
      </c>
      <c r="B833" s="27" t="s">
        <v>262</v>
      </c>
    </row>
    <row r="834" spans="1:3" x14ac:dyDescent="0.25">
      <c r="A834" s="5" t="s">
        <v>31</v>
      </c>
      <c r="B834" s="27" t="s">
        <v>263</v>
      </c>
      <c r="C834" t="s">
        <v>679</v>
      </c>
    </row>
    <row r="835" spans="1:3" x14ac:dyDescent="0.25">
      <c r="A835" s="5" t="s">
        <v>45</v>
      </c>
      <c r="B835" s="27" t="str">
        <f>CONCATENATE("People with this variant have one copy of the ",B786," variant. This substitution of a single nucleotide is known as a missense mutation.")</f>
        <v>People with this variant have one copy of the [C645T](https://www.ncbi.nlm.nih.gov/clinvar/variation/17503/) variant. This substitution of a single nucleotide is known as a missense mutation.</v>
      </c>
      <c r="C835" t="s">
        <v>17</v>
      </c>
    </row>
    <row r="836" spans="1:3" x14ac:dyDescent="0.25">
      <c r="A836" s="6" t="s">
        <v>46</v>
      </c>
      <c r="B836" s="27" t="s">
        <v>223</v>
      </c>
      <c r="C836" t="str">
        <f>CONCATENATE("    ",B835)</f>
        <v xml:space="preserve">    People with this variant have one copy of the [C645T](https://www.ncbi.nlm.nih.gov/clinvar/variation/17503/) variant. This substitution of a single nucleotide is known as a missense mutation.</v>
      </c>
    </row>
    <row r="837" spans="1:3" x14ac:dyDescent="0.25">
      <c r="A837" s="6" t="s">
        <v>47</v>
      </c>
      <c r="B837" s="27">
        <v>39.700000000000003</v>
      </c>
    </row>
    <row r="838" spans="1:3" x14ac:dyDescent="0.25">
      <c r="A838" s="5"/>
      <c r="B838" s="27"/>
      <c r="C838" t="s">
        <v>680</v>
      </c>
    </row>
    <row r="839" spans="1:3" x14ac:dyDescent="0.25">
      <c r="A839" s="6"/>
      <c r="B839" s="27"/>
    </row>
    <row r="840" spans="1:3" x14ac:dyDescent="0.25">
      <c r="A840" s="6"/>
      <c r="B840" s="27"/>
      <c r="C840" t="str">
        <f>CONCATENATE("    ",B836)</f>
        <v xml:space="preserve">    You are in the Mild Loss of Function category. See below for more information.</v>
      </c>
    </row>
    <row r="841" spans="1:3" x14ac:dyDescent="0.25">
      <c r="A841" s="6"/>
      <c r="B841" s="27"/>
    </row>
    <row r="842" spans="1:3" x14ac:dyDescent="0.25">
      <c r="A842" s="6"/>
      <c r="B842" s="27"/>
      <c r="C842" t="s">
        <v>681</v>
      </c>
    </row>
    <row r="843" spans="1:3" x14ac:dyDescent="0.25">
      <c r="A843" s="5"/>
      <c r="B843" s="27"/>
    </row>
    <row r="844" spans="1:3" x14ac:dyDescent="0.25">
      <c r="A844" s="5"/>
      <c r="B844" s="27"/>
      <c r="C844" t="str">
        <f>CONCATENATE( "    &lt;piechart percentage=",B837," /&gt;")</f>
        <v xml:space="preserve">    &lt;piechart percentage=39.7 /&gt;</v>
      </c>
    </row>
    <row r="845" spans="1:3" x14ac:dyDescent="0.25">
      <c r="A845" s="5"/>
      <c r="B845" s="27"/>
      <c r="C845" t="str">
        <f>"  &lt;/Genotype&gt;"</f>
        <v xml:space="preserve">  &lt;/Genotype&gt;</v>
      </c>
    </row>
    <row r="846" spans="1:3" x14ac:dyDescent="0.25">
      <c r="A846" s="5" t="s">
        <v>48</v>
      </c>
      <c r="B846" s="27" t="str">
        <f>CONCATENATE("People with this variant have two copies of the ",B786," variant. This substitution of a single nucleotide is known as a missense mutation.")</f>
        <v>People with this variant have two copies of the [C645T](https://www.ncbi.nlm.nih.gov/clinvar/variation/17503/) variant. This substitution of a single nucleotide is known as a missense mutation.</v>
      </c>
      <c r="C846" t="str">
        <f>CONCATENATE("  &lt;Genotype hgvs=",CHAR(34),B832,B833,";",B833,CHAR(34)," name=",CHAR(34),B783,CHAR(34),"&gt; ")</f>
        <v xml:space="preserve">  &lt;Genotype hgvs="NC_000017.11:g.[30237328T&gt;C];[30237328T&gt;C]" name="C645T "&gt; </v>
      </c>
    </row>
    <row r="847" spans="1:3" x14ac:dyDescent="0.25">
      <c r="A847" s="6" t="s">
        <v>49</v>
      </c>
      <c r="B847" s="27" t="s">
        <v>198</v>
      </c>
      <c r="C847" t="s">
        <v>17</v>
      </c>
    </row>
    <row r="848" spans="1:3" x14ac:dyDescent="0.25">
      <c r="A848" s="6" t="s">
        <v>47</v>
      </c>
      <c r="B848" s="27">
        <v>42.9</v>
      </c>
      <c r="C848" t="s">
        <v>679</v>
      </c>
    </row>
    <row r="849" spans="1:3" x14ac:dyDescent="0.25">
      <c r="A849" s="6"/>
      <c r="B849" s="27"/>
    </row>
    <row r="850" spans="1:3" x14ac:dyDescent="0.25">
      <c r="A850" s="5"/>
      <c r="B850" s="27"/>
      <c r="C850" t="str">
        <f>CONCATENATE("    ",B846)</f>
        <v xml:space="preserve">    People with this variant have two copies of the [C645T](https://www.ncbi.nlm.nih.gov/clinvar/variation/17503/) variant. This substitution of a single nucleotide is known as a missense mutation.</v>
      </c>
    </row>
    <row r="851" spans="1:3" x14ac:dyDescent="0.25">
      <c r="A851" s="6"/>
      <c r="B851" s="27"/>
    </row>
    <row r="852" spans="1:3" x14ac:dyDescent="0.25">
      <c r="A852" s="6"/>
      <c r="B852" s="27"/>
      <c r="C852" t="s">
        <v>680</v>
      </c>
    </row>
    <row r="853" spans="1:3" x14ac:dyDescent="0.25">
      <c r="A853" s="6"/>
      <c r="B853" s="27"/>
    </row>
    <row r="854" spans="1:3" x14ac:dyDescent="0.25">
      <c r="A854" s="6"/>
      <c r="B854" s="27"/>
      <c r="C854" t="str">
        <f>CONCATENATE("    ",B847)</f>
        <v xml:space="preserve">    You are in the Moderate Loss of Function category. See below for more information.</v>
      </c>
    </row>
    <row r="855" spans="1:3" x14ac:dyDescent="0.25">
      <c r="A855" s="6"/>
      <c r="B855" s="27"/>
    </row>
    <row r="856" spans="1:3" x14ac:dyDescent="0.25">
      <c r="A856" s="5"/>
      <c r="B856" s="27"/>
      <c r="C856" t="s">
        <v>681</v>
      </c>
    </row>
    <row r="857" spans="1:3" x14ac:dyDescent="0.25">
      <c r="A857" s="5"/>
      <c r="B857" s="27"/>
    </row>
    <row r="858" spans="1:3" x14ac:dyDescent="0.25">
      <c r="A858" s="5"/>
      <c r="B858" s="27"/>
      <c r="C858" t="str">
        <f>CONCATENATE( "    &lt;piechart percentage=",B848," /&gt;")</f>
        <v xml:space="preserve">    &lt;piechart percentage=42.9 /&gt;</v>
      </c>
    </row>
    <row r="859" spans="1:3" x14ac:dyDescent="0.25">
      <c r="A859" s="5"/>
      <c r="B859" s="27"/>
      <c r="C859" t="str">
        <f>"  &lt;/Genotype&gt;"</f>
        <v xml:space="preserve">  &lt;/Genotype&gt;</v>
      </c>
    </row>
    <row r="860" spans="1:3" x14ac:dyDescent="0.25">
      <c r="A860" s="5" t="s">
        <v>50</v>
      </c>
      <c r="B860" s="27" t="str">
        <f>CONCATENATE("Your ",B769," gene has no variants. A normal gene is referred to as a ",CHAR(34),"wild-type",CHAR(34)," gene.")</f>
        <v>Your CHRNA3 gene has no variants. A normal gene is referred to as a "wild-type" gene.</v>
      </c>
      <c r="C860" t="str">
        <f>CONCATENATE("  &lt;Genotype hgvs=",CHAR(34),B832,B834,";",B834,CHAR(34)," name=",CHAR(34),B783,CHAR(34),"&gt; ")</f>
        <v xml:space="preserve">  &lt;Genotype hgvs="NC_000017.11:g.[30237328=];[30237328=]" name="C645T "&gt; </v>
      </c>
    </row>
    <row r="861" spans="1:3" x14ac:dyDescent="0.25">
      <c r="A861" s="6" t="s">
        <v>51</v>
      </c>
      <c r="B861" s="27" t="s">
        <v>152</v>
      </c>
      <c r="C861" t="s">
        <v>17</v>
      </c>
    </row>
    <row r="862" spans="1:3" x14ac:dyDescent="0.25">
      <c r="A862" s="6" t="s">
        <v>47</v>
      </c>
      <c r="B862" s="27">
        <v>17.399999999999999</v>
      </c>
      <c r="C862" t="s">
        <v>679</v>
      </c>
    </row>
    <row r="863" spans="1:3" x14ac:dyDescent="0.25">
      <c r="A863" s="5"/>
      <c r="B863" s="27"/>
    </row>
    <row r="864" spans="1:3" x14ac:dyDescent="0.25">
      <c r="A864" s="6"/>
      <c r="B864" s="27"/>
      <c r="C864" t="str">
        <f>CONCATENATE("    ",B860)</f>
        <v xml:space="preserve">    Your CHRNA3 gene has no variants. A normal gene is referred to as a "wild-type" gene.</v>
      </c>
    </row>
    <row r="865" spans="1:3" x14ac:dyDescent="0.25">
      <c r="A865" s="6"/>
      <c r="B865" s="27"/>
    </row>
    <row r="866" spans="1:3" x14ac:dyDescent="0.25">
      <c r="A866" s="6"/>
      <c r="B866" s="27"/>
      <c r="C866" t="s">
        <v>680</v>
      </c>
    </row>
    <row r="867" spans="1:3" x14ac:dyDescent="0.25">
      <c r="A867" s="6"/>
      <c r="B867" s="27"/>
    </row>
    <row r="868" spans="1:3" x14ac:dyDescent="0.25">
      <c r="A868" s="6"/>
      <c r="B868" s="27"/>
      <c r="C868" t="str">
        <f>CONCATENATE("    ",B861)</f>
        <v xml:space="preserve">    This variant is not associated with increased risk.</v>
      </c>
    </row>
    <row r="869" spans="1:3" x14ac:dyDescent="0.25">
      <c r="A869" s="5"/>
      <c r="B869" s="27"/>
    </row>
    <row r="870" spans="1:3" x14ac:dyDescent="0.25">
      <c r="A870" s="5"/>
      <c r="B870" s="27"/>
      <c r="C870" t="s">
        <v>681</v>
      </c>
    </row>
    <row r="871" spans="1:3" x14ac:dyDescent="0.25">
      <c r="A871" s="5"/>
      <c r="B871" s="27"/>
    </row>
    <row r="872" spans="1:3" x14ac:dyDescent="0.25">
      <c r="A872" s="5"/>
      <c r="B872" s="27"/>
      <c r="C872" t="str">
        <f>CONCATENATE( "    &lt;piechart percentage=",B862," /&gt;")</f>
        <v xml:space="preserve">    &lt;piechart percentage=17.4 /&gt;</v>
      </c>
    </row>
    <row r="873" spans="1:3" x14ac:dyDescent="0.25">
      <c r="A873" s="5"/>
      <c r="B873" s="27"/>
      <c r="C873" t="str">
        <f>"  &lt;/Genotype&gt;"</f>
        <v xml:space="preserve">  &lt;/Genotype&gt;</v>
      </c>
    </row>
    <row r="874" spans="1:3" x14ac:dyDescent="0.25">
      <c r="A874" s="5" t="s">
        <v>52</v>
      </c>
      <c r="B874" s="27" t="str">
        <f>CONCATENATE("Your ",B769," gene has an unknown variant.")</f>
        <v>Your CHRNA3 gene has an unknown variant.</v>
      </c>
      <c r="C874" t="str">
        <f>CONCATENATE("  &lt;Genotype hgvs=",CHAR(34),"unknown",CHAR(34),"&gt; ")</f>
        <v xml:space="preserve">  &lt;Genotype hgvs="unknown"&gt; </v>
      </c>
    </row>
    <row r="875" spans="1:3" x14ac:dyDescent="0.25">
      <c r="A875" s="6" t="s">
        <v>52</v>
      </c>
      <c r="B875" s="27" t="s">
        <v>154</v>
      </c>
      <c r="C875" t="s">
        <v>17</v>
      </c>
    </row>
    <row r="876" spans="1:3" x14ac:dyDescent="0.25">
      <c r="A876" s="6" t="s">
        <v>47</v>
      </c>
      <c r="B876" s="27"/>
      <c r="C876" t="s">
        <v>679</v>
      </c>
    </row>
    <row r="877" spans="1:3" x14ac:dyDescent="0.25">
      <c r="A877" s="6"/>
      <c r="B877" s="27"/>
    </row>
    <row r="878" spans="1:3" x14ac:dyDescent="0.25">
      <c r="A878" s="6"/>
      <c r="B878" s="27"/>
      <c r="C878" t="str">
        <f>CONCATENATE("    ",B874)</f>
        <v xml:space="preserve">    Your CHRNA3 gene has an unknown variant.</v>
      </c>
    </row>
    <row r="879" spans="1:3" x14ac:dyDescent="0.25">
      <c r="A879" s="6"/>
      <c r="B879" s="27"/>
    </row>
    <row r="880" spans="1:3" x14ac:dyDescent="0.25">
      <c r="A880" s="6"/>
      <c r="B880" s="27"/>
      <c r="C880" t="s">
        <v>680</v>
      </c>
    </row>
    <row r="881" spans="1:3" x14ac:dyDescent="0.25">
      <c r="A881" s="6"/>
      <c r="B881" s="27"/>
    </row>
    <row r="882" spans="1:3" x14ac:dyDescent="0.25">
      <c r="A882" s="5"/>
      <c r="B882" s="27"/>
      <c r="C882" t="str">
        <f>CONCATENATE("    ",B875)</f>
        <v xml:space="preserve">    The effect is unknown.</v>
      </c>
    </row>
    <row r="883" spans="1:3" x14ac:dyDescent="0.25">
      <c r="A883" s="6"/>
      <c r="B883" s="27"/>
    </row>
    <row r="884" spans="1:3" x14ac:dyDescent="0.25">
      <c r="A884" s="5"/>
      <c r="B884" s="27"/>
      <c r="C884" t="s">
        <v>681</v>
      </c>
    </row>
    <row r="885" spans="1:3" x14ac:dyDescent="0.25">
      <c r="A885" s="5"/>
      <c r="B885" s="27"/>
    </row>
    <row r="886" spans="1:3" x14ac:dyDescent="0.25">
      <c r="A886" s="5"/>
      <c r="B886" s="27"/>
      <c r="C886" t="str">
        <f>CONCATENATE( "    &lt;piechart percentage=",B876," /&gt;")</f>
        <v xml:space="preserve">    &lt;piechart percentage= /&gt;</v>
      </c>
    </row>
    <row r="887" spans="1:3" x14ac:dyDescent="0.25">
      <c r="A887" s="5"/>
      <c r="B887" s="27"/>
      <c r="C887" t="str">
        <f>"  &lt;/Genotype&gt;"</f>
        <v xml:space="preserve">  &lt;/Genotype&gt;</v>
      </c>
    </row>
    <row r="888" spans="1:3" x14ac:dyDescent="0.25">
      <c r="A888" s="5" t="s">
        <v>50</v>
      </c>
      <c r="B888" s="27" t="str">
        <f>CONCATENATE("Your ",B769," gene has no variants. A normal gene is referred to as a ",CHAR(34),"wild-type",CHAR(34)," gene.")</f>
        <v>Your CHRNA3 gene has no variants. A normal gene is referred to as a "wild-type" gene.</v>
      </c>
      <c r="C888" t="str">
        <f>CONCATENATE("  &lt;Genotype hgvs=",CHAR(34),"wild-type",CHAR(34),"&gt;")</f>
        <v xml:space="preserve">  &lt;Genotype hgvs="wild-type"&gt;</v>
      </c>
    </row>
    <row r="889" spans="1:3" x14ac:dyDescent="0.25">
      <c r="A889" s="6" t="s">
        <v>51</v>
      </c>
      <c r="B889" s="27" t="s">
        <v>224</v>
      </c>
      <c r="C889" t="s">
        <v>17</v>
      </c>
    </row>
    <row r="890" spans="1:3" x14ac:dyDescent="0.25">
      <c r="A890" s="6" t="s">
        <v>47</v>
      </c>
      <c r="B890" s="27"/>
      <c r="C890" t="s">
        <v>679</v>
      </c>
    </row>
    <row r="891" spans="1:3" x14ac:dyDescent="0.25">
      <c r="A891" s="6"/>
      <c r="B891" s="27"/>
    </row>
    <row r="892" spans="1:3" x14ac:dyDescent="0.25">
      <c r="A892" s="6"/>
      <c r="B892" s="27"/>
      <c r="C892" t="str">
        <f>CONCATENATE("    ",B888)</f>
        <v xml:space="preserve">    Your CHRNA3 gene has no variants. A normal gene is referred to as a "wild-type" gene.</v>
      </c>
    </row>
    <row r="893" spans="1:3" x14ac:dyDescent="0.25">
      <c r="A893" s="6"/>
      <c r="B893" s="27"/>
    </row>
    <row r="894" spans="1:3" x14ac:dyDescent="0.25">
      <c r="A894" s="6"/>
      <c r="B894" s="27"/>
      <c r="C894" t="s">
        <v>680</v>
      </c>
    </row>
    <row r="895" spans="1:3" x14ac:dyDescent="0.25">
      <c r="A895" s="6"/>
      <c r="B895" s="27"/>
    </row>
    <row r="896" spans="1:3" x14ac:dyDescent="0.25">
      <c r="A896" s="6"/>
      <c r="B896" s="27"/>
      <c r="C896" t="str">
        <f>CONCATENATE("    ",B889)</f>
        <v xml:space="preserve">    Your variant is not associated with any loss of function.</v>
      </c>
    </row>
    <row r="897" spans="1:3" x14ac:dyDescent="0.25">
      <c r="A897" s="6"/>
      <c r="B897" s="27"/>
    </row>
    <row r="898" spans="1:3" x14ac:dyDescent="0.25">
      <c r="A898" s="6"/>
      <c r="B898" s="27"/>
      <c r="C898" t="s">
        <v>681</v>
      </c>
    </row>
    <row r="899" spans="1:3" x14ac:dyDescent="0.25">
      <c r="A899" s="5"/>
      <c r="B899" s="27"/>
    </row>
    <row r="900" spans="1:3" x14ac:dyDescent="0.25">
      <c r="A900" s="6"/>
      <c r="B900" s="27"/>
      <c r="C900" t="str">
        <f>CONCATENATE( "    &lt;piechart percentage=",B890," /&gt;")</f>
        <v xml:space="preserve">    &lt;piechart percentage= /&gt;</v>
      </c>
    </row>
    <row r="901" spans="1:3" x14ac:dyDescent="0.25">
      <c r="A901" s="6"/>
      <c r="B901" s="27"/>
      <c r="C901" t="str">
        <f>"  &lt;/Genotype&gt;"</f>
        <v xml:space="preserve">  &lt;/Genotype&gt;</v>
      </c>
    </row>
    <row r="902" spans="1:3" x14ac:dyDescent="0.25">
      <c r="A902" s="6"/>
      <c r="B902" s="27"/>
      <c r="C902" t="str">
        <f>"&lt;/GeneAnalysis&gt;"</f>
        <v>&lt;/GeneAnalysis&gt;</v>
      </c>
    </row>
    <row r="903" spans="1:3" s="33" customFormat="1" x14ac:dyDescent="0.25"/>
    <row r="904" spans="1:3" s="33" customFormat="1" x14ac:dyDescent="0.25">
      <c r="A904" s="34"/>
      <c r="B904" s="32"/>
    </row>
    <row r="905" spans="1:3" x14ac:dyDescent="0.25">
      <c r="A905" s="6" t="s">
        <v>4</v>
      </c>
      <c r="B905" s="27" t="s">
        <v>342</v>
      </c>
      <c r="C905" t="str">
        <f>CONCATENATE("&lt;GeneAnalysis gene=",CHAR(34),B905,CHAR(34)," interval=",CHAR(34),B906,CHAR(34),"&gt; ")</f>
        <v xml:space="preserve">&lt;GeneAnalysis gene="CHRNA3" interval="NC_000015.10:g.78593052_78621295"&gt; </v>
      </c>
    </row>
    <row r="906" spans="1:3" x14ac:dyDescent="0.25">
      <c r="A906" s="6" t="s">
        <v>27</v>
      </c>
      <c r="B906" s="27" t="s">
        <v>343</v>
      </c>
    </row>
    <row r="907" spans="1:3" x14ac:dyDescent="0.25">
      <c r="A907" s="6" t="s">
        <v>28</v>
      </c>
      <c r="B907" s="27" t="s">
        <v>339</v>
      </c>
      <c r="C907" t="str">
        <f>CONCATENATE("# What are some common mutations of ",B905,"?")</f>
        <v># What are some common mutations of CHRNA3?</v>
      </c>
    </row>
    <row r="908" spans="1:3" x14ac:dyDescent="0.25">
      <c r="A908" s="6" t="s">
        <v>24</v>
      </c>
      <c r="B908" s="27" t="s">
        <v>25</v>
      </c>
      <c r="C908" t="s">
        <v>17</v>
      </c>
    </row>
    <row r="909" spans="1:3" x14ac:dyDescent="0.25">
      <c r="B909" s="27"/>
      <c r="C909" t="str">
        <f>CONCATENATE("There are ",B907," well-known variants in ",B905,": ",B916," and ",B922,".")</f>
        <v>There are two well-known variants in CHRNA3: [C78606381T](https://www.ncbi.nlm.nih.gov/projects/SNP/snp_ref.cgi?rs=12914385) and [C645T](https://www.ncbi.nlm.nih.gov/clinvar/variation/17503/).</v>
      </c>
    </row>
    <row r="910" spans="1:3" x14ac:dyDescent="0.25">
      <c r="B910" s="27"/>
    </row>
    <row r="911" spans="1:3" x14ac:dyDescent="0.25">
      <c r="A911" s="6"/>
      <c r="B911" s="27"/>
      <c r="C911" t="str">
        <f>CONCATENATE("&lt;# ",B913," #&gt;")</f>
        <v>&lt;# C78606381T #&gt;</v>
      </c>
    </row>
    <row r="912" spans="1:3" x14ac:dyDescent="0.25">
      <c r="A912" s="6" t="s">
        <v>29</v>
      </c>
      <c r="B912" s="1" t="s">
        <v>344</v>
      </c>
      <c r="C912" t="str">
        <f>CONCATENATE("  &lt;Variant hgvs=",CHAR(34),B912,CHAR(34)," name=",CHAR(34),B913,CHAR(34),"&gt; ")</f>
        <v xml:space="preserve">  &lt;Variant hgvs="NC_000015.10:g.78606381C&gt;T" name="C78606381T"&gt; </v>
      </c>
    </row>
    <row r="913" spans="1:3" x14ac:dyDescent="0.25">
      <c r="A913" s="5" t="s">
        <v>30</v>
      </c>
      <c r="B913" s="30" t="s">
        <v>346</v>
      </c>
    </row>
    <row r="914" spans="1:3" x14ac:dyDescent="0.25">
      <c r="A914" s="5" t="s">
        <v>31</v>
      </c>
      <c r="B914" s="27" t="s">
        <v>214</v>
      </c>
      <c r="C914" t="str">
        <f>CONCATENATE("    This variant is a change at a specific point in the ",B905," gene from ",B914," to ",B915," resulting in incorrect ",B908,"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915" spans="1:3" x14ac:dyDescent="0.25">
      <c r="A915" s="5" t="s">
        <v>32</v>
      </c>
      <c r="B915" s="27" t="s">
        <v>37</v>
      </c>
      <c r="C915" t="s">
        <v>17</v>
      </c>
    </row>
    <row r="916" spans="1:3" x14ac:dyDescent="0.25">
      <c r="A916" s="5" t="s">
        <v>40</v>
      </c>
      <c r="B916" s="30" t="s">
        <v>348</v>
      </c>
      <c r="C916" t="str">
        <f>"  &lt;/Variant&gt;"</f>
        <v xml:space="preserve">  &lt;/Variant&gt;</v>
      </c>
    </row>
    <row r="917" spans="1:3" x14ac:dyDescent="0.25">
      <c r="B917" s="27"/>
      <c r="C917" t="str">
        <f>CONCATENATE("&lt;# ",B919," #&gt;")</f>
        <v>&lt;# C645T  #&gt;</v>
      </c>
    </row>
    <row r="918" spans="1:3" x14ac:dyDescent="0.25">
      <c r="A918" s="6" t="s">
        <v>29</v>
      </c>
      <c r="B918" s="1" t="s">
        <v>345</v>
      </c>
      <c r="C918" t="str">
        <f>CONCATENATE("  &lt;Variant hgvs=",CHAR(34),B918,CHAR(34)," name=",CHAR(34),B919,CHAR(34),"&gt; ")</f>
        <v xml:space="preserve">  &lt;Variant hgvs="NC_000015.10:g.78601997G&gt;A" name="C645T "&gt; </v>
      </c>
    </row>
    <row r="919" spans="1:3" x14ac:dyDescent="0.25">
      <c r="A919" s="5" t="s">
        <v>30</v>
      </c>
      <c r="B919" s="30" t="s">
        <v>347</v>
      </c>
    </row>
    <row r="920" spans="1:3" x14ac:dyDescent="0.25">
      <c r="A920" s="5" t="s">
        <v>31</v>
      </c>
      <c r="B920" s="27" t="s">
        <v>38</v>
      </c>
      <c r="C920" t="str">
        <f>CONCATENATE("    This variant is a change at a specific point in the ",B905," gene from ",B920," to ",B921," resulting in incorrect ",B908,"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921" spans="1:3" x14ac:dyDescent="0.25">
      <c r="A921" s="5" t="s">
        <v>32</v>
      </c>
      <c r="B921" s="27" t="s">
        <v>66</v>
      </c>
    </row>
    <row r="922" spans="1:3" x14ac:dyDescent="0.25">
      <c r="A922" s="6" t="s">
        <v>40</v>
      </c>
      <c r="B922" s="30" t="s">
        <v>358</v>
      </c>
      <c r="C922" t="str">
        <f>"  &lt;/Variant&gt;"</f>
        <v xml:space="preserve">  &lt;/Variant&gt;</v>
      </c>
    </row>
    <row r="923" spans="1:3" s="33" customFormat="1" x14ac:dyDescent="0.25">
      <c r="A923" s="31"/>
      <c r="B923" s="32"/>
    </row>
    <row r="924" spans="1:3" s="33" customFormat="1" x14ac:dyDescent="0.25">
      <c r="A924" s="31"/>
      <c r="B924" s="32"/>
      <c r="C924" t="str">
        <f>C911</f>
        <v>&lt;# C78606381T #&gt;</v>
      </c>
    </row>
    <row r="925" spans="1:3" x14ac:dyDescent="0.25">
      <c r="A925" s="5" t="s">
        <v>39</v>
      </c>
      <c r="B925" s="40" t="s">
        <v>349</v>
      </c>
      <c r="C925" t="str">
        <f>CONCATENATE("  &lt;Genotype hgvs=",CHAR(34),B925,B926,";",B927,CHAR(34)," name=",CHAR(34),B913,CHAR(34),"&gt; ")</f>
        <v xml:space="preserve">  &lt;Genotype hgvs="NC_000015.10:g.[78606381C&gt;T];[78606381=]" name="C78606381T"&gt; </v>
      </c>
    </row>
    <row r="926" spans="1:3" x14ac:dyDescent="0.25">
      <c r="A926" s="5" t="s">
        <v>40</v>
      </c>
      <c r="B926" s="27" t="s">
        <v>350</v>
      </c>
    </row>
    <row r="927" spans="1:3" x14ac:dyDescent="0.25">
      <c r="A927" s="5" t="s">
        <v>31</v>
      </c>
      <c r="B927" s="27" t="s">
        <v>351</v>
      </c>
      <c r="C927" t="s">
        <v>679</v>
      </c>
    </row>
    <row r="928" spans="1:3" x14ac:dyDescent="0.25">
      <c r="A928" s="5" t="s">
        <v>45</v>
      </c>
      <c r="B928" s="27" t="str">
        <f>CONCATENATE("People with this variant have one copy of the ",B916,"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928" t="s">
        <v>17</v>
      </c>
    </row>
    <row r="929" spans="1:3" x14ac:dyDescent="0.25">
      <c r="A929" s="6" t="s">
        <v>46</v>
      </c>
      <c r="B929" s="27" t="s">
        <v>223</v>
      </c>
      <c r="C929" t="str">
        <f>CONCATENATE("    ",B928)</f>
        <v xml:space="preserve">    People with this variant have one copy of the [C78606381T](https://www.ncbi.nlm.nih.gov/projects/SNP/snp_ref.cgi?rs=12914385) variant. This substitution of a single nucleotide is known as a missense mutation.</v>
      </c>
    </row>
    <row r="930" spans="1:3" x14ac:dyDescent="0.25">
      <c r="A930" s="6" t="s">
        <v>47</v>
      </c>
      <c r="B930" s="27">
        <v>37.9</v>
      </c>
    </row>
    <row r="931" spans="1:3" x14ac:dyDescent="0.25">
      <c r="A931" s="5"/>
      <c r="B931" s="27"/>
      <c r="C931" t="s">
        <v>680</v>
      </c>
    </row>
    <row r="932" spans="1:3" x14ac:dyDescent="0.25">
      <c r="A932" s="6"/>
      <c r="B932" s="27"/>
    </row>
    <row r="933" spans="1:3" x14ac:dyDescent="0.25">
      <c r="A933" s="6"/>
      <c r="B933" s="27"/>
      <c r="C933" t="str">
        <f>CONCATENATE("    ",B929)</f>
        <v xml:space="preserve">    You are in the Mild Loss of Function category. See below for more information.</v>
      </c>
    </row>
    <row r="934" spans="1:3" x14ac:dyDescent="0.25">
      <c r="A934" s="6"/>
      <c r="B934" s="27"/>
    </row>
    <row r="935" spans="1:3" x14ac:dyDescent="0.25">
      <c r="A935" s="6"/>
      <c r="B935" s="27"/>
      <c r="C935" t="s">
        <v>681</v>
      </c>
    </row>
    <row r="936" spans="1:3" x14ac:dyDescent="0.25">
      <c r="A936" s="5"/>
      <c r="B936" s="27"/>
    </row>
    <row r="937" spans="1:3" x14ac:dyDescent="0.25">
      <c r="A937" s="5"/>
      <c r="B937" s="27"/>
      <c r="C937" t="str">
        <f>CONCATENATE( "    &lt;piechart percentage=",B930," /&gt;")</f>
        <v xml:space="preserve">    &lt;piechart percentage=37.9 /&gt;</v>
      </c>
    </row>
    <row r="938" spans="1:3" x14ac:dyDescent="0.25">
      <c r="A938" s="5"/>
      <c r="B938" s="27"/>
      <c r="C938" t="str">
        <f>"  &lt;/Genotype&gt;"</f>
        <v xml:space="preserve">  &lt;/Genotype&gt;</v>
      </c>
    </row>
    <row r="939" spans="1:3" x14ac:dyDescent="0.25">
      <c r="A939" s="5" t="s">
        <v>48</v>
      </c>
      <c r="B939" s="27" t="s">
        <v>352</v>
      </c>
      <c r="C939" t="str">
        <f>CONCATENATE("  &lt;Genotype hgvs=",CHAR(34),B925,B926,";",B926,CHAR(34)," name=",CHAR(34),B913,CHAR(34),"&gt; ")</f>
        <v xml:space="preserve">  &lt;Genotype hgvs="NC_000015.10:g.[78606381C&gt;T];[78606381C&gt;T]" name="C78606381T"&gt; </v>
      </c>
    </row>
    <row r="940" spans="1:3" x14ac:dyDescent="0.25">
      <c r="A940" s="6" t="s">
        <v>49</v>
      </c>
      <c r="B940" s="27" t="s">
        <v>198</v>
      </c>
      <c r="C940" t="s">
        <v>17</v>
      </c>
    </row>
    <row r="941" spans="1:3" x14ac:dyDescent="0.25">
      <c r="A941" s="6" t="s">
        <v>47</v>
      </c>
      <c r="B941" s="27">
        <v>15.9</v>
      </c>
      <c r="C941" t="s">
        <v>679</v>
      </c>
    </row>
    <row r="942" spans="1:3" x14ac:dyDescent="0.25">
      <c r="A942" s="6"/>
      <c r="B942" s="27"/>
    </row>
    <row r="943" spans="1:3" x14ac:dyDescent="0.25">
      <c r="A943" s="5"/>
      <c r="B943" s="27"/>
      <c r="C943" t="str">
        <f>CONCATENATE("    ",B939)</f>
        <v xml:space="preserve">    People with this variant have two copies of the [C78606381T](https://www.ncbi.nlm.nih.gov/projects/SNP/snp_ref.cgi?rs=12914385) variant. This substitution of a single nucleotide is known as a missense mutation.
</v>
      </c>
    </row>
    <row r="944" spans="1:3" x14ac:dyDescent="0.25">
      <c r="A944" s="6"/>
      <c r="B944" s="27"/>
    </row>
    <row r="945" spans="1:3" x14ac:dyDescent="0.25">
      <c r="A945" s="6"/>
      <c r="B945" s="27"/>
      <c r="C945" t="s">
        <v>680</v>
      </c>
    </row>
    <row r="946" spans="1:3" x14ac:dyDescent="0.25">
      <c r="A946" s="6"/>
      <c r="B946" s="27"/>
    </row>
    <row r="947" spans="1:3" x14ac:dyDescent="0.25">
      <c r="A947" s="6"/>
      <c r="B947" s="27"/>
      <c r="C947" t="str">
        <f>CONCATENATE("    ",B940)</f>
        <v xml:space="preserve">    You are in the Moderate Loss of Function category. See below for more information.</v>
      </c>
    </row>
    <row r="948" spans="1:3" x14ac:dyDescent="0.25">
      <c r="A948" s="6"/>
      <c r="B948" s="27"/>
    </row>
    <row r="949" spans="1:3" x14ac:dyDescent="0.25">
      <c r="A949" s="5"/>
      <c r="B949" s="27"/>
      <c r="C949" t="s">
        <v>681</v>
      </c>
    </row>
    <row r="950" spans="1:3" x14ac:dyDescent="0.25">
      <c r="A950" s="5"/>
      <c r="B950" s="27"/>
    </row>
    <row r="951" spans="1:3" x14ac:dyDescent="0.25">
      <c r="A951" s="5"/>
      <c r="B951" s="27"/>
      <c r="C951" t="str">
        <f>CONCATENATE( "    &lt;piechart percentage=",B941," /&gt;")</f>
        <v xml:space="preserve">    &lt;piechart percentage=15.9 /&gt;</v>
      </c>
    </row>
    <row r="952" spans="1:3" x14ac:dyDescent="0.25">
      <c r="A952" s="5"/>
      <c r="B952" s="27"/>
      <c r="C952" t="str">
        <f>"  &lt;/Genotype&gt;"</f>
        <v xml:space="preserve">  &lt;/Genotype&gt;</v>
      </c>
    </row>
    <row r="953" spans="1:3" x14ac:dyDescent="0.25">
      <c r="A953" s="5" t="s">
        <v>50</v>
      </c>
      <c r="B953" s="27" t="str">
        <f>CONCATENATE("Your ",B905," gene has no variants. A normal gene is referred to as a ",CHAR(34),"wild-type",CHAR(34)," gene.")</f>
        <v>Your CHRNA3 gene has no variants. A normal gene is referred to as a "wild-type" gene.</v>
      </c>
      <c r="C953" t="str">
        <f>CONCATENATE("  &lt;Genotype hgvs=",CHAR(34),B925,B927,";",B927,CHAR(34)," name=",CHAR(34),B913,CHAR(34),"&gt; ")</f>
        <v xml:space="preserve">  &lt;Genotype hgvs="NC_000015.10:g.[78606381=];[78606381=]" name="C78606381T"&gt; </v>
      </c>
    </row>
    <row r="954" spans="1:3" x14ac:dyDescent="0.25">
      <c r="A954" s="6" t="s">
        <v>51</v>
      </c>
      <c r="B954" s="27" t="s">
        <v>152</v>
      </c>
      <c r="C954" t="s">
        <v>17</v>
      </c>
    </row>
    <row r="955" spans="1:3" x14ac:dyDescent="0.25">
      <c r="A955" s="6" t="s">
        <v>47</v>
      </c>
      <c r="B955" s="27">
        <v>46.2</v>
      </c>
      <c r="C955" t="s">
        <v>679</v>
      </c>
    </row>
    <row r="956" spans="1:3" x14ac:dyDescent="0.25">
      <c r="A956" s="5"/>
      <c r="B956" s="27"/>
    </row>
    <row r="957" spans="1:3" x14ac:dyDescent="0.25">
      <c r="A957" s="6"/>
      <c r="B957" s="27"/>
      <c r="C957" t="str">
        <f>CONCATENATE("    ",B953)</f>
        <v xml:space="preserve">    Your CHRNA3 gene has no variants. A normal gene is referred to as a "wild-type" gene.</v>
      </c>
    </row>
    <row r="958" spans="1:3" x14ac:dyDescent="0.25">
      <c r="A958" s="6"/>
      <c r="B958" s="27"/>
    </row>
    <row r="959" spans="1:3" x14ac:dyDescent="0.25">
      <c r="A959" s="6"/>
      <c r="B959" s="27"/>
      <c r="C959" t="s">
        <v>680</v>
      </c>
    </row>
    <row r="960" spans="1:3" x14ac:dyDescent="0.25">
      <c r="A960" s="6"/>
      <c r="B960" s="27"/>
    </row>
    <row r="961" spans="1:3" x14ac:dyDescent="0.25">
      <c r="A961" s="6"/>
      <c r="B961" s="27"/>
      <c r="C961" t="str">
        <f>CONCATENATE("    ",B954)</f>
        <v xml:space="preserve">    This variant is not associated with increased risk.</v>
      </c>
    </row>
    <row r="962" spans="1:3" x14ac:dyDescent="0.25">
      <c r="A962" s="5"/>
      <c r="B962" s="27"/>
    </row>
    <row r="963" spans="1:3" x14ac:dyDescent="0.25">
      <c r="A963" s="5"/>
      <c r="B963" s="27"/>
      <c r="C963" t="s">
        <v>681</v>
      </c>
    </row>
    <row r="964" spans="1:3" x14ac:dyDescent="0.25">
      <c r="A964" s="5"/>
      <c r="B964" s="27"/>
    </row>
    <row r="965" spans="1:3" x14ac:dyDescent="0.25">
      <c r="A965" s="5"/>
      <c r="B965" s="27"/>
      <c r="C965" t="str">
        <f>CONCATENATE( "    &lt;piechart percentage=",B955," /&gt;")</f>
        <v xml:space="preserve">    &lt;piechart percentage=46.2 /&gt;</v>
      </c>
    </row>
    <row r="966" spans="1:3" x14ac:dyDescent="0.25">
      <c r="A966" s="5"/>
      <c r="B966" s="27"/>
      <c r="C966" t="str">
        <f>"  &lt;/Genotype&gt;"</f>
        <v xml:space="preserve">  &lt;/Genotype&gt;</v>
      </c>
    </row>
    <row r="967" spans="1:3" x14ac:dyDescent="0.25">
      <c r="A967" s="5"/>
      <c r="B967" s="27"/>
      <c r="C967" t="str">
        <f>C917</f>
        <v>&lt;# C645T  #&gt;</v>
      </c>
    </row>
    <row r="968" spans="1:3" x14ac:dyDescent="0.25">
      <c r="A968" s="5" t="s">
        <v>39</v>
      </c>
      <c r="B968" s="1" t="s">
        <v>242</v>
      </c>
      <c r="C968" t="str">
        <f>CONCATENATE("  &lt;Genotype hgvs=",CHAR(34),B968,B969,";",B970,CHAR(34)," name=",CHAR(34),B919,CHAR(34),"&gt; ")</f>
        <v xml:space="preserve">  &lt;Genotype hgvs="NC_000017.11:g.[30237328T&gt;C];[30237328=]" name="C645T "&gt; </v>
      </c>
    </row>
    <row r="969" spans="1:3" x14ac:dyDescent="0.25">
      <c r="A969" s="5" t="s">
        <v>40</v>
      </c>
      <c r="B969" s="27" t="s">
        <v>262</v>
      </c>
    </row>
    <row r="970" spans="1:3" x14ac:dyDescent="0.25">
      <c r="A970" s="5" t="s">
        <v>31</v>
      </c>
      <c r="B970" s="27" t="s">
        <v>263</v>
      </c>
      <c r="C970" t="s">
        <v>679</v>
      </c>
    </row>
    <row r="971" spans="1:3" x14ac:dyDescent="0.25">
      <c r="A971" s="5" t="s">
        <v>45</v>
      </c>
      <c r="B971" s="27" t="str">
        <f>CONCATENATE("People with this variant have one copy of the ",B922," variant. This substitution of a single nucleotide is known as a missense mutation.")</f>
        <v>People with this variant have one copy of the [C645T](https://www.ncbi.nlm.nih.gov/clinvar/variation/17503/) variant. This substitution of a single nucleotide is known as a missense mutation.</v>
      </c>
      <c r="C971" t="s">
        <v>17</v>
      </c>
    </row>
    <row r="972" spans="1:3" x14ac:dyDescent="0.25">
      <c r="A972" s="6" t="s">
        <v>46</v>
      </c>
      <c r="B972" s="27" t="s">
        <v>223</v>
      </c>
      <c r="C972" t="str">
        <f>CONCATENATE("    ",B971)</f>
        <v xml:space="preserve">    People with this variant have one copy of the [C645T](https://www.ncbi.nlm.nih.gov/clinvar/variation/17503/) variant. This substitution of a single nucleotide is known as a missense mutation.</v>
      </c>
    </row>
    <row r="973" spans="1:3" x14ac:dyDescent="0.25">
      <c r="A973" s="6" t="s">
        <v>47</v>
      </c>
      <c r="B973" s="27">
        <v>39.700000000000003</v>
      </c>
    </row>
    <row r="974" spans="1:3" x14ac:dyDescent="0.25">
      <c r="A974" s="5"/>
      <c r="B974" s="27"/>
      <c r="C974" t="s">
        <v>680</v>
      </c>
    </row>
    <row r="975" spans="1:3" x14ac:dyDescent="0.25">
      <c r="A975" s="6"/>
      <c r="B975" s="27"/>
    </row>
    <row r="976" spans="1:3" x14ac:dyDescent="0.25">
      <c r="A976" s="6"/>
      <c r="B976" s="27"/>
      <c r="C976" t="str">
        <f>CONCATENATE("    ",B972)</f>
        <v xml:space="preserve">    You are in the Mild Loss of Function category. See below for more information.</v>
      </c>
    </row>
    <row r="977" spans="1:3" x14ac:dyDescent="0.25">
      <c r="A977" s="6"/>
      <c r="B977" s="27"/>
    </row>
    <row r="978" spans="1:3" x14ac:dyDescent="0.25">
      <c r="A978" s="6"/>
      <c r="B978" s="27"/>
      <c r="C978" t="s">
        <v>681</v>
      </c>
    </row>
    <row r="979" spans="1:3" x14ac:dyDescent="0.25">
      <c r="A979" s="5"/>
      <c r="B979" s="27"/>
    </row>
    <row r="980" spans="1:3" x14ac:dyDescent="0.25">
      <c r="A980" s="5"/>
      <c r="B980" s="27"/>
      <c r="C980" t="str">
        <f>CONCATENATE( "    &lt;piechart percentage=",B973," /&gt;")</f>
        <v xml:space="preserve">    &lt;piechart percentage=39.7 /&gt;</v>
      </c>
    </row>
    <row r="981" spans="1:3" x14ac:dyDescent="0.25">
      <c r="A981" s="5"/>
      <c r="B981" s="27"/>
      <c r="C981" t="str">
        <f>"  &lt;/Genotype&gt;"</f>
        <v xml:space="preserve">  &lt;/Genotype&gt;</v>
      </c>
    </row>
    <row r="982" spans="1:3" x14ac:dyDescent="0.25">
      <c r="A982" s="5" t="s">
        <v>48</v>
      </c>
      <c r="B982" s="27" t="str">
        <f>CONCATENATE("People with this variant have two copies of the ",B922," variant. This substitution of a single nucleotide is known as a missense mutation.")</f>
        <v>People with this variant have two copies of the [C645T](https://www.ncbi.nlm.nih.gov/clinvar/variation/17503/) variant. This substitution of a single nucleotide is known as a missense mutation.</v>
      </c>
      <c r="C982" t="str">
        <f>CONCATENATE("  &lt;Genotype hgvs=",CHAR(34),B968,B969,";",B969,CHAR(34)," name=",CHAR(34),B919,CHAR(34),"&gt; ")</f>
        <v xml:space="preserve">  &lt;Genotype hgvs="NC_000017.11:g.[30237328T&gt;C];[30237328T&gt;C]" name="C645T "&gt; </v>
      </c>
    </row>
    <row r="983" spans="1:3" x14ac:dyDescent="0.25">
      <c r="A983" s="6" t="s">
        <v>49</v>
      </c>
      <c r="B983" s="27" t="s">
        <v>198</v>
      </c>
      <c r="C983" t="s">
        <v>17</v>
      </c>
    </row>
    <row r="984" spans="1:3" x14ac:dyDescent="0.25">
      <c r="A984" s="6" t="s">
        <v>47</v>
      </c>
      <c r="B984" s="27">
        <v>42.9</v>
      </c>
      <c r="C984" t="s">
        <v>679</v>
      </c>
    </row>
    <row r="985" spans="1:3" x14ac:dyDescent="0.25">
      <c r="A985" s="6"/>
      <c r="B985" s="27"/>
    </row>
    <row r="986" spans="1:3" x14ac:dyDescent="0.25">
      <c r="A986" s="5"/>
      <c r="B986" s="27"/>
      <c r="C986" t="str">
        <f>CONCATENATE("    ",B982)</f>
        <v xml:space="preserve">    People with this variant have two copies of the [C645T](https://www.ncbi.nlm.nih.gov/clinvar/variation/17503/) variant. This substitution of a single nucleotide is known as a missense mutation.</v>
      </c>
    </row>
    <row r="987" spans="1:3" x14ac:dyDescent="0.25">
      <c r="A987" s="6"/>
      <c r="B987" s="27"/>
    </row>
    <row r="988" spans="1:3" x14ac:dyDescent="0.25">
      <c r="A988" s="6"/>
      <c r="B988" s="27"/>
      <c r="C988" t="s">
        <v>680</v>
      </c>
    </row>
    <row r="989" spans="1:3" x14ac:dyDescent="0.25">
      <c r="A989" s="6"/>
      <c r="B989" s="27"/>
    </row>
    <row r="990" spans="1:3" x14ac:dyDescent="0.25">
      <c r="A990" s="6"/>
      <c r="B990" s="27"/>
      <c r="C990" t="str">
        <f>CONCATENATE("    ",B983)</f>
        <v xml:space="preserve">    You are in the Moderate Loss of Function category. See below for more information.</v>
      </c>
    </row>
    <row r="991" spans="1:3" x14ac:dyDescent="0.25">
      <c r="A991" s="6"/>
      <c r="B991" s="27"/>
    </row>
    <row r="992" spans="1:3" x14ac:dyDescent="0.25">
      <c r="A992" s="5"/>
      <c r="B992" s="27"/>
      <c r="C992" t="s">
        <v>681</v>
      </c>
    </row>
    <row r="993" spans="1:3" x14ac:dyDescent="0.25">
      <c r="A993" s="5"/>
      <c r="B993" s="27"/>
    </row>
    <row r="994" spans="1:3" x14ac:dyDescent="0.25">
      <c r="A994" s="5"/>
      <c r="B994" s="27"/>
      <c r="C994" t="str">
        <f>CONCATENATE( "    &lt;piechart percentage=",B984," /&gt;")</f>
        <v xml:space="preserve">    &lt;piechart percentage=42.9 /&gt;</v>
      </c>
    </row>
    <row r="995" spans="1:3" x14ac:dyDescent="0.25">
      <c r="A995" s="5"/>
      <c r="B995" s="27"/>
      <c r="C995" t="str">
        <f>"  &lt;/Genotype&gt;"</f>
        <v xml:space="preserve">  &lt;/Genotype&gt;</v>
      </c>
    </row>
    <row r="996" spans="1:3" x14ac:dyDescent="0.25">
      <c r="A996" s="5" t="s">
        <v>50</v>
      </c>
      <c r="B996" s="27" t="str">
        <f>CONCATENATE("Your ",B905," gene has no variants. A normal gene is referred to as a ",CHAR(34),"wild-type",CHAR(34)," gene.")</f>
        <v>Your CHRNA3 gene has no variants. A normal gene is referred to as a "wild-type" gene.</v>
      </c>
      <c r="C996" t="str">
        <f>CONCATENATE("  &lt;Genotype hgvs=",CHAR(34),B968,B970,";",B970,CHAR(34)," name=",CHAR(34),B919,CHAR(34),"&gt; ")</f>
        <v xml:space="preserve">  &lt;Genotype hgvs="NC_000017.11:g.[30237328=];[30237328=]" name="C645T "&gt; </v>
      </c>
    </row>
    <row r="997" spans="1:3" x14ac:dyDescent="0.25">
      <c r="A997" s="6" t="s">
        <v>51</v>
      </c>
      <c r="B997" s="27" t="s">
        <v>152</v>
      </c>
      <c r="C997" t="s">
        <v>17</v>
      </c>
    </row>
    <row r="998" spans="1:3" x14ac:dyDescent="0.25">
      <c r="A998" s="6" t="s">
        <v>47</v>
      </c>
      <c r="B998" s="27">
        <v>17.399999999999999</v>
      </c>
      <c r="C998" t="s">
        <v>679</v>
      </c>
    </row>
    <row r="999" spans="1:3" x14ac:dyDescent="0.25">
      <c r="A999" s="5"/>
      <c r="B999" s="27"/>
    </row>
    <row r="1000" spans="1:3" x14ac:dyDescent="0.25">
      <c r="A1000" s="6"/>
      <c r="B1000" s="27"/>
      <c r="C1000" t="str">
        <f>CONCATENATE("    ",B996)</f>
        <v xml:space="preserve">    Your CHRNA3 gene has no variants. A normal gene is referred to as a "wild-type" gene.</v>
      </c>
    </row>
    <row r="1001" spans="1:3" x14ac:dyDescent="0.25">
      <c r="A1001" s="6"/>
      <c r="B1001" s="27"/>
    </row>
    <row r="1002" spans="1:3" x14ac:dyDescent="0.25">
      <c r="A1002" s="6"/>
      <c r="B1002" s="27"/>
      <c r="C1002" t="s">
        <v>680</v>
      </c>
    </row>
    <row r="1003" spans="1:3" x14ac:dyDescent="0.25">
      <c r="A1003" s="6"/>
      <c r="B1003" s="27"/>
    </row>
    <row r="1004" spans="1:3" x14ac:dyDescent="0.25">
      <c r="A1004" s="6"/>
      <c r="B1004" s="27"/>
      <c r="C1004" t="str">
        <f>CONCATENATE("    ",B997)</f>
        <v xml:space="preserve">    This variant is not associated with increased risk.</v>
      </c>
    </row>
    <row r="1005" spans="1:3" x14ac:dyDescent="0.25">
      <c r="A1005" s="5"/>
      <c r="B1005" s="27"/>
    </row>
    <row r="1006" spans="1:3" x14ac:dyDescent="0.25">
      <c r="A1006" s="5"/>
      <c r="B1006" s="27"/>
      <c r="C1006" t="s">
        <v>681</v>
      </c>
    </row>
    <row r="1007" spans="1:3" x14ac:dyDescent="0.25">
      <c r="A1007" s="5"/>
      <c r="B1007" s="27"/>
    </row>
    <row r="1008" spans="1:3" x14ac:dyDescent="0.25">
      <c r="A1008" s="5"/>
      <c r="B1008" s="27"/>
      <c r="C1008" t="str">
        <f>CONCATENATE( "    &lt;piechart percentage=",B998," /&gt;")</f>
        <v xml:space="preserve">    &lt;piechart percentage=17.4 /&gt;</v>
      </c>
    </row>
    <row r="1009" spans="1:3" x14ac:dyDescent="0.25">
      <c r="A1009" s="5"/>
      <c r="B1009" s="27"/>
      <c r="C1009" t="str">
        <f>"  &lt;/Genotype&gt;"</f>
        <v xml:space="preserve">  &lt;/Genotype&gt;</v>
      </c>
    </row>
    <row r="1010" spans="1:3" x14ac:dyDescent="0.25">
      <c r="A1010" s="5" t="s">
        <v>52</v>
      </c>
      <c r="B1010" s="27" t="str">
        <f>CONCATENATE("Your ",B905," gene has an unknown variant.")</f>
        <v>Your CHRNA3 gene has an unknown variant.</v>
      </c>
      <c r="C1010" t="str">
        <f>CONCATENATE("  &lt;Genotype hgvs=",CHAR(34),"unknown",CHAR(34),"&gt; ")</f>
        <v xml:space="preserve">  &lt;Genotype hgvs="unknown"&gt; </v>
      </c>
    </row>
    <row r="1011" spans="1:3" x14ac:dyDescent="0.25">
      <c r="A1011" s="6" t="s">
        <v>52</v>
      </c>
      <c r="B1011" s="27" t="s">
        <v>154</v>
      </c>
      <c r="C1011" t="s">
        <v>17</v>
      </c>
    </row>
    <row r="1012" spans="1:3" x14ac:dyDescent="0.25">
      <c r="A1012" s="6" t="s">
        <v>47</v>
      </c>
      <c r="B1012" s="27"/>
      <c r="C1012" t="s">
        <v>679</v>
      </c>
    </row>
    <row r="1013" spans="1:3" x14ac:dyDescent="0.25">
      <c r="A1013" s="6"/>
      <c r="B1013" s="27"/>
    </row>
    <row r="1014" spans="1:3" x14ac:dyDescent="0.25">
      <c r="A1014" s="6"/>
      <c r="B1014" s="27"/>
      <c r="C1014" t="str">
        <f>CONCATENATE("    ",B1010)</f>
        <v xml:space="preserve">    Your CHRNA3 gene has an unknown variant.</v>
      </c>
    </row>
    <row r="1015" spans="1:3" x14ac:dyDescent="0.25">
      <c r="A1015" s="6"/>
      <c r="B1015" s="27"/>
    </row>
    <row r="1016" spans="1:3" x14ac:dyDescent="0.25">
      <c r="A1016" s="6"/>
      <c r="B1016" s="27"/>
      <c r="C1016" t="s">
        <v>680</v>
      </c>
    </row>
    <row r="1017" spans="1:3" x14ac:dyDescent="0.25">
      <c r="A1017" s="6"/>
      <c r="B1017" s="27"/>
    </row>
    <row r="1018" spans="1:3" x14ac:dyDescent="0.25">
      <c r="A1018" s="5"/>
      <c r="B1018" s="27"/>
      <c r="C1018" t="str">
        <f>CONCATENATE("    ",B1011)</f>
        <v xml:space="preserve">    The effect is unknown.</v>
      </c>
    </row>
    <row r="1019" spans="1:3" x14ac:dyDescent="0.25">
      <c r="A1019" s="6"/>
      <c r="B1019" s="27"/>
    </row>
    <row r="1020" spans="1:3" x14ac:dyDescent="0.25">
      <c r="A1020" s="5"/>
      <c r="B1020" s="27"/>
      <c r="C1020" t="s">
        <v>681</v>
      </c>
    </row>
    <row r="1021" spans="1:3" x14ac:dyDescent="0.25">
      <c r="A1021" s="5"/>
      <c r="B1021" s="27"/>
    </row>
    <row r="1022" spans="1:3" x14ac:dyDescent="0.25">
      <c r="A1022" s="5"/>
      <c r="B1022" s="27"/>
      <c r="C1022" t="str">
        <f>CONCATENATE( "    &lt;piechart percentage=",B1012," /&gt;")</f>
        <v xml:space="preserve">    &lt;piechart percentage= /&gt;</v>
      </c>
    </row>
    <row r="1023" spans="1:3" x14ac:dyDescent="0.25">
      <c r="A1023" s="5"/>
      <c r="B1023" s="27"/>
      <c r="C1023" t="str">
        <f>"  &lt;/Genotype&gt;"</f>
        <v xml:space="preserve">  &lt;/Genotype&gt;</v>
      </c>
    </row>
    <row r="1024" spans="1:3" x14ac:dyDescent="0.25">
      <c r="A1024" s="5" t="s">
        <v>50</v>
      </c>
      <c r="B1024" s="27" t="str">
        <f>CONCATENATE("Your ",B905," gene has no variants. A normal gene is referred to as a ",CHAR(34),"wild-type",CHAR(34)," gene.")</f>
        <v>Your CHRNA3 gene has no variants. A normal gene is referred to as a "wild-type" gene.</v>
      </c>
      <c r="C1024" t="str">
        <f>CONCATENATE("  &lt;Genotype hgvs=",CHAR(34),"wild-type",CHAR(34),"&gt;")</f>
        <v xml:space="preserve">  &lt;Genotype hgvs="wild-type"&gt;</v>
      </c>
    </row>
    <row r="1025" spans="1:3" x14ac:dyDescent="0.25">
      <c r="A1025" s="6" t="s">
        <v>51</v>
      </c>
      <c r="B1025" s="27" t="s">
        <v>224</v>
      </c>
      <c r="C1025" t="s">
        <v>17</v>
      </c>
    </row>
    <row r="1026" spans="1:3" x14ac:dyDescent="0.25">
      <c r="A1026" s="6" t="s">
        <v>47</v>
      </c>
      <c r="B1026" s="27"/>
      <c r="C1026" t="s">
        <v>679</v>
      </c>
    </row>
    <row r="1027" spans="1:3" x14ac:dyDescent="0.25">
      <c r="A1027" s="6"/>
      <c r="B1027" s="27"/>
    </row>
    <row r="1028" spans="1:3" x14ac:dyDescent="0.25">
      <c r="A1028" s="6"/>
      <c r="B1028" s="27"/>
      <c r="C1028" t="str">
        <f>CONCATENATE("    ",B1024)</f>
        <v xml:space="preserve">    Your CHRNA3 gene has no variants. A normal gene is referred to as a "wild-type" gene.</v>
      </c>
    </row>
    <row r="1029" spans="1:3" x14ac:dyDescent="0.25">
      <c r="A1029" s="6"/>
      <c r="B1029" s="27"/>
    </row>
    <row r="1030" spans="1:3" x14ac:dyDescent="0.25">
      <c r="A1030" s="6"/>
      <c r="B1030" s="27"/>
      <c r="C1030" t="s">
        <v>680</v>
      </c>
    </row>
    <row r="1031" spans="1:3" x14ac:dyDescent="0.25">
      <c r="A1031" s="6"/>
      <c r="B1031" s="27"/>
    </row>
    <row r="1032" spans="1:3" x14ac:dyDescent="0.25">
      <c r="A1032" s="6"/>
      <c r="B1032" s="27"/>
      <c r="C1032" t="str">
        <f>CONCATENATE("    ",B1025)</f>
        <v xml:space="preserve">    Your variant is not associated with any loss of function.</v>
      </c>
    </row>
    <row r="1033" spans="1:3" x14ac:dyDescent="0.25">
      <c r="A1033" s="6"/>
      <c r="B1033" s="27"/>
    </row>
    <row r="1034" spans="1:3" x14ac:dyDescent="0.25">
      <c r="A1034" s="6"/>
      <c r="B1034" s="27"/>
      <c r="C1034" t="s">
        <v>681</v>
      </c>
    </row>
    <row r="1035" spans="1:3" x14ac:dyDescent="0.25">
      <c r="A1035" s="5"/>
      <c r="B1035" s="27"/>
    </row>
    <row r="1036" spans="1:3" x14ac:dyDescent="0.25">
      <c r="A1036" s="6"/>
      <c r="B1036" s="27"/>
      <c r="C1036" t="str">
        <f>CONCATENATE( "    &lt;piechart percentage=",B1026," /&gt;")</f>
        <v xml:space="preserve">    &lt;piechart percentage= /&gt;</v>
      </c>
    </row>
    <row r="1037" spans="1:3" x14ac:dyDescent="0.25">
      <c r="A1037" s="6"/>
      <c r="B1037" s="27"/>
      <c r="C1037" t="str">
        <f>"  &lt;/Genotype&gt;"</f>
        <v xml:space="preserve">  &lt;/Genotype&gt;</v>
      </c>
    </row>
    <row r="1038" spans="1:3" x14ac:dyDescent="0.25">
      <c r="A1038" s="6"/>
      <c r="B1038" s="27"/>
      <c r="C1038" t="str">
        <f>"&lt;/GeneAnalysis&gt;"</f>
        <v>&lt;/GeneAnalysis&gt;</v>
      </c>
    </row>
    <row r="1039" spans="1:3" s="33" customFormat="1" x14ac:dyDescent="0.25"/>
    <row r="1040" spans="1:3" s="33" customFormat="1" x14ac:dyDescent="0.25">
      <c r="A1040" s="34"/>
      <c r="B1040" s="32"/>
    </row>
    <row r="1041" spans="1:3" x14ac:dyDescent="0.25">
      <c r="A1041" s="6" t="s">
        <v>4</v>
      </c>
      <c r="B1041" s="27" t="s">
        <v>342</v>
      </c>
      <c r="C1041" t="str">
        <f>CONCATENATE("&lt;GeneAnalysis gene=",CHAR(34),B1041,CHAR(34)," interval=",CHAR(34),B1042,CHAR(34),"&gt; ")</f>
        <v xml:space="preserve">&lt;GeneAnalysis gene="CHRNA3" interval="NC_000015.10:g.78593052_78621295"&gt; </v>
      </c>
    </row>
    <row r="1042" spans="1:3" x14ac:dyDescent="0.25">
      <c r="A1042" s="6" t="s">
        <v>27</v>
      </c>
      <c r="B1042" s="27" t="s">
        <v>343</v>
      </c>
    </row>
    <row r="1043" spans="1:3" x14ac:dyDescent="0.25">
      <c r="A1043" s="6" t="s">
        <v>28</v>
      </c>
      <c r="B1043" s="27" t="s">
        <v>339</v>
      </c>
      <c r="C1043" t="str">
        <f>CONCATENATE("# What are some common mutations of ",B1041,"?")</f>
        <v># What are some common mutations of CHRNA3?</v>
      </c>
    </row>
    <row r="1044" spans="1:3" x14ac:dyDescent="0.25">
      <c r="A1044" s="6" t="s">
        <v>24</v>
      </c>
      <c r="B1044" s="27" t="s">
        <v>25</v>
      </c>
      <c r="C1044" t="s">
        <v>17</v>
      </c>
    </row>
    <row r="1045" spans="1:3" x14ac:dyDescent="0.25">
      <c r="B1045" s="27"/>
      <c r="C1045" t="str">
        <f>CONCATENATE("There are ",B1043," well-known variants in ",B1041,": ",B1052," and ",B1058,".")</f>
        <v>There are two well-known variants in CHRNA3: [C78606381T](https://www.ncbi.nlm.nih.gov/projects/SNP/snp_ref.cgi?rs=12914385) and [C645T](https://www.ncbi.nlm.nih.gov/clinvar/variation/17503/).</v>
      </c>
    </row>
    <row r="1046" spans="1:3" x14ac:dyDescent="0.25">
      <c r="B1046" s="27"/>
    </row>
    <row r="1047" spans="1:3" x14ac:dyDescent="0.25">
      <c r="A1047" s="6"/>
      <c r="B1047" s="27"/>
      <c r="C1047" t="str">
        <f>CONCATENATE("&lt;# ",B1049," #&gt;")</f>
        <v>&lt;# C78606381T #&gt;</v>
      </c>
    </row>
    <row r="1048" spans="1:3" x14ac:dyDescent="0.25">
      <c r="A1048" s="6" t="s">
        <v>29</v>
      </c>
      <c r="B1048" s="1" t="s">
        <v>344</v>
      </c>
      <c r="C1048" t="str">
        <f>CONCATENATE("  &lt;Variant hgvs=",CHAR(34),B1048,CHAR(34)," name=",CHAR(34),B1049,CHAR(34),"&gt; ")</f>
        <v xml:space="preserve">  &lt;Variant hgvs="NC_000015.10:g.78606381C&gt;T" name="C78606381T"&gt; </v>
      </c>
    </row>
    <row r="1049" spans="1:3" x14ac:dyDescent="0.25">
      <c r="A1049" s="5" t="s">
        <v>30</v>
      </c>
      <c r="B1049" s="30" t="s">
        <v>346</v>
      </c>
    </row>
    <row r="1050" spans="1:3" x14ac:dyDescent="0.25">
      <c r="A1050" s="5" t="s">
        <v>31</v>
      </c>
      <c r="B1050" s="27" t="s">
        <v>214</v>
      </c>
      <c r="C1050" t="str">
        <f>CONCATENATE("    This variant is a change at a specific point in the ",B1041," gene from ",B1050," to ",B1051," resulting in incorrect ",B1044,"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051" spans="1:3" x14ac:dyDescent="0.25">
      <c r="A1051" s="5" t="s">
        <v>32</v>
      </c>
      <c r="B1051" s="27" t="s">
        <v>37</v>
      </c>
      <c r="C1051" t="s">
        <v>17</v>
      </c>
    </row>
    <row r="1052" spans="1:3" x14ac:dyDescent="0.25">
      <c r="A1052" s="5" t="s">
        <v>40</v>
      </c>
      <c r="B1052" s="30" t="s">
        <v>348</v>
      </c>
      <c r="C1052" t="str">
        <f>"  &lt;/Variant&gt;"</f>
        <v xml:space="preserve">  &lt;/Variant&gt;</v>
      </c>
    </row>
    <row r="1053" spans="1:3" x14ac:dyDescent="0.25">
      <c r="B1053" s="27"/>
      <c r="C1053" t="str">
        <f>CONCATENATE("&lt;# ",B1055," #&gt;")</f>
        <v>&lt;# C645T  #&gt;</v>
      </c>
    </row>
    <row r="1054" spans="1:3" x14ac:dyDescent="0.25">
      <c r="A1054" s="6" t="s">
        <v>29</v>
      </c>
      <c r="B1054" s="1" t="s">
        <v>345</v>
      </c>
      <c r="C1054" t="str">
        <f>CONCATENATE("  &lt;Variant hgvs=",CHAR(34),B1054,CHAR(34)," name=",CHAR(34),B1055,CHAR(34),"&gt; ")</f>
        <v xml:space="preserve">  &lt;Variant hgvs="NC_000015.10:g.78601997G&gt;A" name="C645T "&gt; </v>
      </c>
    </row>
    <row r="1055" spans="1:3" x14ac:dyDescent="0.25">
      <c r="A1055" s="5" t="s">
        <v>30</v>
      </c>
      <c r="B1055" s="30" t="s">
        <v>347</v>
      </c>
    </row>
    <row r="1056" spans="1:3" x14ac:dyDescent="0.25">
      <c r="A1056" s="5" t="s">
        <v>31</v>
      </c>
      <c r="B1056" s="27" t="s">
        <v>38</v>
      </c>
      <c r="C1056" t="str">
        <f>CONCATENATE("    This variant is a change at a specific point in the ",B1041," gene from ",B1056," to ",B1057," resulting in incorrect ",B1044,"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057" spans="1:3" x14ac:dyDescent="0.25">
      <c r="A1057" s="5" t="s">
        <v>32</v>
      </c>
      <c r="B1057" s="27" t="s">
        <v>66</v>
      </c>
    </row>
    <row r="1058" spans="1:3" x14ac:dyDescent="0.25">
      <c r="A1058" s="6" t="s">
        <v>40</v>
      </c>
      <c r="B1058" s="30" t="s">
        <v>358</v>
      </c>
      <c r="C1058" t="str">
        <f>"  &lt;/Variant&gt;"</f>
        <v xml:space="preserve">  &lt;/Variant&gt;</v>
      </c>
    </row>
    <row r="1059" spans="1:3" s="33" customFormat="1" x14ac:dyDescent="0.25">
      <c r="A1059" s="31"/>
      <c r="B1059" s="32"/>
    </row>
    <row r="1060" spans="1:3" s="33" customFormat="1" x14ac:dyDescent="0.25">
      <c r="A1060" s="31"/>
      <c r="B1060" s="32"/>
      <c r="C1060" t="str">
        <f>C1047</f>
        <v>&lt;# C78606381T #&gt;</v>
      </c>
    </row>
    <row r="1061" spans="1:3" x14ac:dyDescent="0.25">
      <c r="A1061" s="5" t="s">
        <v>39</v>
      </c>
      <c r="B1061" s="40" t="s">
        <v>349</v>
      </c>
      <c r="C1061" t="str">
        <f>CONCATENATE("  &lt;Genotype hgvs=",CHAR(34),B1061,B1062,";",B1063,CHAR(34)," name=",CHAR(34),B1049,CHAR(34),"&gt; ")</f>
        <v xml:space="preserve">  &lt;Genotype hgvs="NC_000015.10:g.[78606381C&gt;T];[78606381=]" name="C78606381T"&gt; </v>
      </c>
    </row>
    <row r="1062" spans="1:3" x14ac:dyDescent="0.25">
      <c r="A1062" s="5" t="s">
        <v>40</v>
      </c>
      <c r="B1062" s="27" t="s">
        <v>350</v>
      </c>
    </row>
    <row r="1063" spans="1:3" x14ac:dyDescent="0.25">
      <c r="A1063" s="5" t="s">
        <v>31</v>
      </c>
      <c r="B1063" s="27" t="s">
        <v>351</v>
      </c>
      <c r="C1063" t="s">
        <v>679</v>
      </c>
    </row>
    <row r="1064" spans="1:3" x14ac:dyDescent="0.25">
      <c r="A1064" s="5" t="s">
        <v>45</v>
      </c>
      <c r="B1064" s="27" t="str">
        <f>CONCATENATE("People with this variant have one copy of the ",B1052,"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064" t="s">
        <v>17</v>
      </c>
    </row>
    <row r="1065" spans="1:3" x14ac:dyDescent="0.25">
      <c r="A1065" s="6" t="s">
        <v>46</v>
      </c>
      <c r="B1065" s="27" t="s">
        <v>223</v>
      </c>
      <c r="C1065" t="str">
        <f>CONCATENATE("    ",B1064)</f>
        <v xml:space="preserve">    People with this variant have one copy of the [C78606381T](https://www.ncbi.nlm.nih.gov/projects/SNP/snp_ref.cgi?rs=12914385) variant. This substitution of a single nucleotide is known as a missense mutation.</v>
      </c>
    </row>
    <row r="1066" spans="1:3" x14ac:dyDescent="0.25">
      <c r="A1066" s="6" t="s">
        <v>47</v>
      </c>
      <c r="B1066" s="27">
        <v>37.9</v>
      </c>
    </row>
    <row r="1067" spans="1:3" x14ac:dyDescent="0.25">
      <c r="A1067" s="5"/>
      <c r="B1067" s="27"/>
      <c r="C1067" t="s">
        <v>680</v>
      </c>
    </row>
    <row r="1068" spans="1:3" x14ac:dyDescent="0.25">
      <c r="A1068" s="6"/>
      <c r="B1068" s="27"/>
    </row>
    <row r="1069" spans="1:3" x14ac:dyDescent="0.25">
      <c r="A1069" s="6"/>
      <c r="B1069" s="27"/>
      <c r="C1069" t="str">
        <f>CONCATENATE("    ",B1065)</f>
        <v xml:space="preserve">    You are in the Mild Loss of Function category. See below for more information.</v>
      </c>
    </row>
    <row r="1070" spans="1:3" x14ac:dyDescent="0.25">
      <c r="A1070" s="6"/>
      <c r="B1070" s="27"/>
    </row>
    <row r="1071" spans="1:3" x14ac:dyDescent="0.25">
      <c r="A1071" s="6"/>
      <c r="B1071" s="27"/>
      <c r="C1071" t="s">
        <v>681</v>
      </c>
    </row>
    <row r="1072" spans="1:3" x14ac:dyDescent="0.25">
      <c r="A1072" s="5"/>
      <c r="B1072" s="27"/>
    </row>
    <row r="1073" spans="1:3" x14ac:dyDescent="0.25">
      <c r="A1073" s="5"/>
      <c r="B1073" s="27"/>
      <c r="C1073" t="str">
        <f>CONCATENATE( "    &lt;piechart percentage=",B1066," /&gt;")</f>
        <v xml:space="preserve">    &lt;piechart percentage=37.9 /&gt;</v>
      </c>
    </row>
    <row r="1074" spans="1:3" x14ac:dyDescent="0.25">
      <c r="A1074" s="5"/>
      <c r="B1074" s="27"/>
      <c r="C1074" t="str">
        <f>"  &lt;/Genotype&gt;"</f>
        <v xml:space="preserve">  &lt;/Genotype&gt;</v>
      </c>
    </row>
    <row r="1075" spans="1:3" x14ac:dyDescent="0.25">
      <c r="A1075" s="5" t="s">
        <v>48</v>
      </c>
      <c r="B1075" s="27" t="s">
        <v>352</v>
      </c>
      <c r="C1075" t="str">
        <f>CONCATENATE("  &lt;Genotype hgvs=",CHAR(34),B1061,B1062,";",B1062,CHAR(34)," name=",CHAR(34),B1049,CHAR(34),"&gt; ")</f>
        <v xml:space="preserve">  &lt;Genotype hgvs="NC_000015.10:g.[78606381C&gt;T];[78606381C&gt;T]" name="C78606381T"&gt; </v>
      </c>
    </row>
    <row r="1076" spans="1:3" x14ac:dyDescent="0.25">
      <c r="A1076" s="6" t="s">
        <v>49</v>
      </c>
      <c r="B1076" s="27" t="s">
        <v>198</v>
      </c>
      <c r="C1076" t="s">
        <v>17</v>
      </c>
    </row>
    <row r="1077" spans="1:3" x14ac:dyDescent="0.25">
      <c r="A1077" s="6" t="s">
        <v>47</v>
      </c>
      <c r="B1077" s="27">
        <v>15.9</v>
      </c>
      <c r="C1077" t="s">
        <v>679</v>
      </c>
    </row>
    <row r="1078" spans="1:3" x14ac:dyDescent="0.25">
      <c r="A1078" s="6"/>
      <c r="B1078" s="27"/>
    </row>
    <row r="1079" spans="1:3" x14ac:dyDescent="0.25">
      <c r="A1079" s="5"/>
      <c r="B1079" s="27"/>
      <c r="C1079" t="str">
        <f>CONCATENATE("    ",B1075)</f>
        <v xml:space="preserve">    People with this variant have two copies of the [C78606381T](https://www.ncbi.nlm.nih.gov/projects/SNP/snp_ref.cgi?rs=12914385) variant. This substitution of a single nucleotide is known as a missense mutation.
</v>
      </c>
    </row>
    <row r="1080" spans="1:3" x14ac:dyDescent="0.25">
      <c r="A1080" s="6"/>
      <c r="B1080" s="27"/>
    </row>
    <row r="1081" spans="1:3" x14ac:dyDescent="0.25">
      <c r="A1081" s="6"/>
      <c r="B1081" s="27"/>
      <c r="C1081" t="s">
        <v>680</v>
      </c>
    </row>
    <row r="1082" spans="1:3" x14ac:dyDescent="0.25">
      <c r="A1082" s="6"/>
      <c r="B1082" s="27"/>
    </row>
    <row r="1083" spans="1:3" x14ac:dyDescent="0.25">
      <c r="A1083" s="6"/>
      <c r="B1083" s="27"/>
      <c r="C1083" t="str">
        <f>CONCATENATE("    ",B1076)</f>
        <v xml:space="preserve">    You are in the Moderate Loss of Function category. See below for more information.</v>
      </c>
    </row>
    <row r="1084" spans="1:3" x14ac:dyDescent="0.25">
      <c r="A1084" s="6"/>
      <c r="B1084" s="27"/>
    </row>
    <row r="1085" spans="1:3" x14ac:dyDescent="0.25">
      <c r="A1085" s="5"/>
      <c r="B1085" s="27"/>
      <c r="C1085" t="s">
        <v>681</v>
      </c>
    </row>
    <row r="1086" spans="1:3" x14ac:dyDescent="0.25">
      <c r="A1086" s="5"/>
      <c r="B1086" s="27"/>
    </row>
    <row r="1087" spans="1:3" x14ac:dyDescent="0.25">
      <c r="A1087" s="5"/>
      <c r="B1087" s="27"/>
      <c r="C1087" t="str">
        <f>CONCATENATE( "    &lt;piechart percentage=",B1077," /&gt;")</f>
        <v xml:space="preserve">    &lt;piechart percentage=15.9 /&gt;</v>
      </c>
    </row>
    <row r="1088" spans="1:3" x14ac:dyDescent="0.25">
      <c r="A1088" s="5"/>
      <c r="B1088" s="27"/>
      <c r="C1088" t="str">
        <f>"  &lt;/Genotype&gt;"</f>
        <v xml:space="preserve">  &lt;/Genotype&gt;</v>
      </c>
    </row>
    <row r="1089" spans="1:3" x14ac:dyDescent="0.25">
      <c r="A1089" s="5" t="s">
        <v>50</v>
      </c>
      <c r="B1089" s="27" t="str">
        <f>CONCATENATE("Your ",B1041," gene has no variants. A normal gene is referred to as a ",CHAR(34),"wild-type",CHAR(34)," gene.")</f>
        <v>Your CHRNA3 gene has no variants. A normal gene is referred to as a "wild-type" gene.</v>
      </c>
      <c r="C1089" t="str">
        <f>CONCATENATE("  &lt;Genotype hgvs=",CHAR(34),B1061,B1063,";",B1063,CHAR(34)," name=",CHAR(34),B1049,CHAR(34),"&gt; ")</f>
        <v xml:space="preserve">  &lt;Genotype hgvs="NC_000015.10:g.[78606381=];[78606381=]" name="C78606381T"&gt; </v>
      </c>
    </row>
    <row r="1090" spans="1:3" x14ac:dyDescent="0.25">
      <c r="A1090" s="6" t="s">
        <v>51</v>
      </c>
      <c r="B1090" s="27" t="s">
        <v>152</v>
      </c>
      <c r="C1090" t="s">
        <v>17</v>
      </c>
    </row>
    <row r="1091" spans="1:3" x14ac:dyDescent="0.25">
      <c r="A1091" s="6" t="s">
        <v>47</v>
      </c>
      <c r="B1091" s="27">
        <v>46.2</v>
      </c>
      <c r="C1091" t="s">
        <v>679</v>
      </c>
    </row>
    <row r="1092" spans="1:3" x14ac:dyDescent="0.25">
      <c r="A1092" s="5"/>
      <c r="B1092" s="27"/>
    </row>
    <row r="1093" spans="1:3" x14ac:dyDescent="0.25">
      <c r="A1093" s="6"/>
      <c r="B1093" s="27"/>
      <c r="C1093" t="str">
        <f>CONCATENATE("    ",B1089)</f>
        <v xml:space="preserve">    Your CHRNA3 gene has no variants. A normal gene is referred to as a "wild-type" gene.</v>
      </c>
    </row>
    <row r="1094" spans="1:3" x14ac:dyDescent="0.25">
      <c r="A1094" s="6"/>
      <c r="B1094" s="27"/>
    </row>
    <row r="1095" spans="1:3" x14ac:dyDescent="0.25">
      <c r="A1095" s="6"/>
      <c r="B1095" s="27"/>
      <c r="C1095" t="s">
        <v>680</v>
      </c>
    </row>
    <row r="1096" spans="1:3" x14ac:dyDescent="0.25">
      <c r="A1096" s="6"/>
      <c r="B1096" s="27"/>
    </row>
    <row r="1097" spans="1:3" x14ac:dyDescent="0.25">
      <c r="A1097" s="6"/>
      <c r="B1097" s="27"/>
      <c r="C1097" t="str">
        <f>CONCATENATE("    ",B1090)</f>
        <v xml:space="preserve">    This variant is not associated with increased risk.</v>
      </c>
    </row>
    <row r="1098" spans="1:3" x14ac:dyDescent="0.25">
      <c r="A1098" s="5"/>
      <c r="B1098" s="27"/>
    </row>
    <row r="1099" spans="1:3" x14ac:dyDescent="0.25">
      <c r="A1099" s="5"/>
      <c r="B1099" s="27"/>
      <c r="C1099" t="s">
        <v>681</v>
      </c>
    </row>
    <row r="1100" spans="1:3" x14ac:dyDescent="0.25">
      <c r="A1100" s="5"/>
      <c r="B1100" s="27"/>
    </row>
    <row r="1101" spans="1:3" x14ac:dyDescent="0.25">
      <c r="A1101" s="5"/>
      <c r="B1101" s="27"/>
      <c r="C1101" t="str">
        <f>CONCATENATE( "    &lt;piechart percentage=",B1091," /&gt;")</f>
        <v xml:space="preserve">    &lt;piechart percentage=46.2 /&gt;</v>
      </c>
    </row>
    <row r="1102" spans="1:3" x14ac:dyDescent="0.25">
      <c r="A1102" s="5"/>
      <c r="B1102" s="27"/>
      <c r="C1102" t="str">
        <f>"  &lt;/Genotype&gt;"</f>
        <v xml:space="preserve">  &lt;/Genotype&gt;</v>
      </c>
    </row>
    <row r="1103" spans="1:3" x14ac:dyDescent="0.25">
      <c r="A1103" s="5"/>
      <c r="B1103" s="27"/>
      <c r="C1103" t="str">
        <f>C1053</f>
        <v>&lt;# C645T  #&gt;</v>
      </c>
    </row>
    <row r="1104" spans="1:3" x14ac:dyDescent="0.25">
      <c r="A1104" s="5" t="s">
        <v>39</v>
      </c>
      <c r="B1104" s="1" t="s">
        <v>242</v>
      </c>
      <c r="C1104" t="str">
        <f>CONCATENATE("  &lt;Genotype hgvs=",CHAR(34),B1104,B1105,";",B1106,CHAR(34)," name=",CHAR(34),B1055,CHAR(34),"&gt; ")</f>
        <v xml:space="preserve">  &lt;Genotype hgvs="NC_000017.11:g.[30237328T&gt;C];[30237328=]" name="C645T "&gt; </v>
      </c>
    </row>
    <row r="1105" spans="1:3" x14ac:dyDescent="0.25">
      <c r="A1105" s="5" t="s">
        <v>40</v>
      </c>
      <c r="B1105" s="27" t="s">
        <v>262</v>
      </c>
    </row>
    <row r="1106" spans="1:3" x14ac:dyDescent="0.25">
      <c r="A1106" s="5" t="s">
        <v>31</v>
      </c>
      <c r="B1106" s="27" t="s">
        <v>263</v>
      </c>
      <c r="C1106" t="s">
        <v>679</v>
      </c>
    </row>
    <row r="1107" spans="1:3" x14ac:dyDescent="0.25">
      <c r="A1107" s="5" t="s">
        <v>45</v>
      </c>
      <c r="B1107" s="27" t="str">
        <f>CONCATENATE("People with this variant have one copy of the ",B1058," variant. This substitution of a single nucleotide is known as a missense mutation.")</f>
        <v>People with this variant have one copy of the [C645T](https://www.ncbi.nlm.nih.gov/clinvar/variation/17503/) variant. This substitution of a single nucleotide is known as a missense mutation.</v>
      </c>
      <c r="C1107" t="s">
        <v>17</v>
      </c>
    </row>
    <row r="1108" spans="1:3" x14ac:dyDescent="0.25">
      <c r="A1108" s="6" t="s">
        <v>46</v>
      </c>
      <c r="B1108" s="27" t="s">
        <v>223</v>
      </c>
      <c r="C1108" t="str">
        <f>CONCATENATE("    ",B1107)</f>
        <v xml:space="preserve">    People with this variant have one copy of the [C645T](https://www.ncbi.nlm.nih.gov/clinvar/variation/17503/) variant. This substitution of a single nucleotide is known as a missense mutation.</v>
      </c>
    </row>
    <row r="1109" spans="1:3" x14ac:dyDescent="0.25">
      <c r="A1109" s="6" t="s">
        <v>47</v>
      </c>
      <c r="B1109" s="27">
        <v>39.700000000000003</v>
      </c>
    </row>
    <row r="1110" spans="1:3" x14ac:dyDescent="0.25">
      <c r="A1110" s="5"/>
      <c r="B1110" s="27"/>
      <c r="C1110" t="s">
        <v>680</v>
      </c>
    </row>
    <row r="1111" spans="1:3" x14ac:dyDescent="0.25">
      <c r="A1111" s="6"/>
      <c r="B1111" s="27"/>
    </row>
    <row r="1112" spans="1:3" x14ac:dyDescent="0.25">
      <c r="A1112" s="6"/>
      <c r="B1112" s="27"/>
      <c r="C1112" t="str">
        <f>CONCATENATE("    ",B1108)</f>
        <v xml:space="preserve">    You are in the Mild Loss of Function category. See below for more information.</v>
      </c>
    </row>
    <row r="1113" spans="1:3" x14ac:dyDescent="0.25">
      <c r="A1113" s="6"/>
      <c r="B1113" s="27"/>
    </row>
    <row r="1114" spans="1:3" x14ac:dyDescent="0.25">
      <c r="A1114" s="6"/>
      <c r="B1114" s="27"/>
      <c r="C1114" t="s">
        <v>681</v>
      </c>
    </row>
    <row r="1115" spans="1:3" x14ac:dyDescent="0.25">
      <c r="A1115" s="5"/>
      <c r="B1115" s="27"/>
    </row>
    <row r="1116" spans="1:3" x14ac:dyDescent="0.25">
      <c r="A1116" s="5"/>
      <c r="B1116" s="27"/>
      <c r="C1116" t="str">
        <f>CONCATENATE( "    &lt;piechart percentage=",B1109," /&gt;")</f>
        <v xml:space="preserve">    &lt;piechart percentage=39.7 /&gt;</v>
      </c>
    </row>
    <row r="1117" spans="1:3" x14ac:dyDescent="0.25">
      <c r="A1117" s="5"/>
      <c r="B1117" s="27"/>
      <c r="C1117" t="str">
        <f>"  &lt;/Genotype&gt;"</f>
        <v xml:space="preserve">  &lt;/Genotype&gt;</v>
      </c>
    </row>
    <row r="1118" spans="1:3" x14ac:dyDescent="0.25">
      <c r="A1118" s="5" t="s">
        <v>48</v>
      </c>
      <c r="B1118" s="27" t="str">
        <f>CONCATENATE("People with this variant have two copies of the ",B1058," variant. This substitution of a single nucleotide is known as a missense mutation.")</f>
        <v>People with this variant have two copies of the [C645T](https://www.ncbi.nlm.nih.gov/clinvar/variation/17503/) variant. This substitution of a single nucleotide is known as a missense mutation.</v>
      </c>
      <c r="C1118" t="str">
        <f>CONCATENATE("  &lt;Genotype hgvs=",CHAR(34),B1104,B1105,";",B1105,CHAR(34)," name=",CHAR(34),B1055,CHAR(34),"&gt; ")</f>
        <v xml:space="preserve">  &lt;Genotype hgvs="NC_000017.11:g.[30237328T&gt;C];[30237328T&gt;C]" name="C645T "&gt; </v>
      </c>
    </row>
    <row r="1119" spans="1:3" x14ac:dyDescent="0.25">
      <c r="A1119" s="6" t="s">
        <v>49</v>
      </c>
      <c r="B1119" s="27" t="s">
        <v>198</v>
      </c>
      <c r="C1119" t="s">
        <v>17</v>
      </c>
    </row>
    <row r="1120" spans="1:3" x14ac:dyDescent="0.25">
      <c r="A1120" s="6" t="s">
        <v>47</v>
      </c>
      <c r="B1120" s="27">
        <v>42.9</v>
      </c>
      <c r="C1120" t="s">
        <v>679</v>
      </c>
    </row>
    <row r="1121" spans="1:3" x14ac:dyDescent="0.25">
      <c r="A1121" s="6"/>
      <c r="B1121" s="27"/>
    </row>
    <row r="1122" spans="1:3" x14ac:dyDescent="0.25">
      <c r="A1122" s="5"/>
      <c r="B1122" s="27"/>
      <c r="C1122" t="str">
        <f>CONCATENATE("    ",B1118)</f>
        <v xml:space="preserve">    People with this variant have two copies of the [C645T](https://www.ncbi.nlm.nih.gov/clinvar/variation/17503/) variant. This substitution of a single nucleotide is known as a missense mutation.</v>
      </c>
    </row>
    <row r="1123" spans="1:3" x14ac:dyDescent="0.25">
      <c r="A1123" s="6"/>
      <c r="B1123" s="27"/>
    </row>
    <row r="1124" spans="1:3" x14ac:dyDescent="0.25">
      <c r="A1124" s="6"/>
      <c r="B1124" s="27"/>
      <c r="C1124" t="s">
        <v>680</v>
      </c>
    </row>
    <row r="1125" spans="1:3" x14ac:dyDescent="0.25">
      <c r="A1125" s="6"/>
      <c r="B1125" s="27"/>
    </row>
    <row r="1126" spans="1:3" x14ac:dyDescent="0.25">
      <c r="A1126" s="6"/>
      <c r="B1126" s="27"/>
      <c r="C1126" t="str">
        <f>CONCATENATE("    ",B1119)</f>
        <v xml:space="preserve">    You are in the Moderate Loss of Function category. See below for more information.</v>
      </c>
    </row>
    <row r="1127" spans="1:3" x14ac:dyDescent="0.25">
      <c r="A1127" s="6"/>
      <c r="B1127" s="27"/>
    </row>
    <row r="1128" spans="1:3" x14ac:dyDescent="0.25">
      <c r="A1128" s="5"/>
      <c r="B1128" s="27"/>
      <c r="C1128" t="s">
        <v>681</v>
      </c>
    </row>
    <row r="1129" spans="1:3" x14ac:dyDescent="0.25">
      <c r="A1129" s="5"/>
      <c r="B1129" s="27"/>
    </row>
    <row r="1130" spans="1:3" x14ac:dyDescent="0.25">
      <c r="A1130" s="5"/>
      <c r="B1130" s="27"/>
      <c r="C1130" t="str">
        <f>CONCATENATE( "    &lt;piechart percentage=",B1120," /&gt;")</f>
        <v xml:space="preserve">    &lt;piechart percentage=42.9 /&gt;</v>
      </c>
    </row>
    <row r="1131" spans="1:3" x14ac:dyDescent="0.25">
      <c r="A1131" s="5"/>
      <c r="B1131" s="27"/>
      <c r="C1131" t="str">
        <f>"  &lt;/Genotype&gt;"</f>
        <v xml:space="preserve">  &lt;/Genotype&gt;</v>
      </c>
    </row>
    <row r="1132" spans="1:3" x14ac:dyDescent="0.25">
      <c r="A1132" s="5" t="s">
        <v>50</v>
      </c>
      <c r="B1132" s="27" t="str">
        <f>CONCATENATE("Your ",B1041," gene has no variants. A normal gene is referred to as a ",CHAR(34),"wild-type",CHAR(34)," gene.")</f>
        <v>Your CHRNA3 gene has no variants. A normal gene is referred to as a "wild-type" gene.</v>
      </c>
      <c r="C1132" t="str">
        <f>CONCATENATE("  &lt;Genotype hgvs=",CHAR(34),B1104,B1106,";",B1106,CHAR(34)," name=",CHAR(34),B1055,CHAR(34),"&gt; ")</f>
        <v xml:space="preserve">  &lt;Genotype hgvs="NC_000017.11:g.[30237328=];[30237328=]" name="C645T "&gt; </v>
      </c>
    </row>
    <row r="1133" spans="1:3" x14ac:dyDescent="0.25">
      <c r="A1133" s="6" t="s">
        <v>51</v>
      </c>
      <c r="B1133" s="27" t="s">
        <v>152</v>
      </c>
      <c r="C1133" t="s">
        <v>17</v>
      </c>
    </row>
    <row r="1134" spans="1:3" x14ac:dyDescent="0.25">
      <c r="A1134" s="6" t="s">
        <v>47</v>
      </c>
      <c r="B1134" s="27">
        <v>17.399999999999999</v>
      </c>
      <c r="C1134" t="s">
        <v>679</v>
      </c>
    </row>
    <row r="1135" spans="1:3" x14ac:dyDescent="0.25">
      <c r="A1135" s="5"/>
      <c r="B1135" s="27"/>
    </row>
    <row r="1136" spans="1:3" x14ac:dyDescent="0.25">
      <c r="A1136" s="6"/>
      <c r="B1136" s="27"/>
      <c r="C1136" t="str">
        <f>CONCATENATE("    ",B1132)</f>
        <v xml:space="preserve">    Your CHRNA3 gene has no variants. A normal gene is referred to as a "wild-type" gene.</v>
      </c>
    </row>
    <row r="1137" spans="1:3" x14ac:dyDescent="0.25">
      <c r="A1137" s="6"/>
      <c r="B1137" s="27"/>
    </row>
    <row r="1138" spans="1:3" x14ac:dyDescent="0.25">
      <c r="A1138" s="6"/>
      <c r="B1138" s="27"/>
      <c r="C1138" t="s">
        <v>680</v>
      </c>
    </row>
    <row r="1139" spans="1:3" x14ac:dyDescent="0.25">
      <c r="A1139" s="6"/>
      <c r="B1139" s="27"/>
    </row>
    <row r="1140" spans="1:3" x14ac:dyDescent="0.25">
      <c r="A1140" s="6"/>
      <c r="B1140" s="27"/>
      <c r="C1140" t="str">
        <f>CONCATENATE("    ",B1133)</f>
        <v xml:space="preserve">    This variant is not associated with increased risk.</v>
      </c>
    </row>
    <row r="1141" spans="1:3" x14ac:dyDescent="0.25">
      <c r="A1141" s="5"/>
      <c r="B1141" s="27"/>
    </row>
    <row r="1142" spans="1:3" x14ac:dyDescent="0.25">
      <c r="A1142" s="5"/>
      <c r="B1142" s="27"/>
      <c r="C1142" t="s">
        <v>681</v>
      </c>
    </row>
    <row r="1143" spans="1:3" x14ac:dyDescent="0.25">
      <c r="A1143" s="5"/>
      <c r="B1143" s="27"/>
    </row>
    <row r="1144" spans="1:3" x14ac:dyDescent="0.25">
      <c r="A1144" s="5"/>
      <c r="B1144" s="27"/>
      <c r="C1144" t="str">
        <f>CONCATENATE( "    &lt;piechart percentage=",B1134," /&gt;")</f>
        <v xml:space="preserve">    &lt;piechart percentage=17.4 /&gt;</v>
      </c>
    </row>
    <row r="1145" spans="1:3" x14ac:dyDescent="0.25">
      <c r="A1145" s="5"/>
      <c r="B1145" s="27"/>
      <c r="C1145" t="str">
        <f>"  &lt;/Genotype&gt;"</f>
        <v xml:space="preserve">  &lt;/Genotype&gt;</v>
      </c>
    </row>
    <row r="1146" spans="1:3" x14ac:dyDescent="0.25">
      <c r="A1146" s="5" t="s">
        <v>52</v>
      </c>
      <c r="B1146" s="27" t="str">
        <f>CONCATENATE("Your ",B1041," gene has an unknown variant.")</f>
        <v>Your CHRNA3 gene has an unknown variant.</v>
      </c>
      <c r="C1146" t="str">
        <f>CONCATENATE("  &lt;Genotype hgvs=",CHAR(34),"unknown",CHAR(34),"&gt; ")</f>
        <v xml:space="preserve">  &lt;Genotype hgvs="unknown"&gt; </v>
      </c>
    </row>
    <row r="1147" spans="1:3" x14ac:dyDescent="0.25">
      <c r="A1147" s="6" t="s">
        <v>52</v>
      </c>
      <c r="B1147" s="27" t="s">
        <v>154</v>
      </c>
      <c r="C1147" t="s">
        <v>17</v>
      </c>
    </row>
    <row r="1148" spans="1:3" x14ac:dyDescent="0.25">
      <c r="A1148" s="6" t="s">
        <v>47</v>
      </c>
      <c r="B1148" s="27"/>
      <c r="C1148" t="s">
        <v>679</v>
      </c>
    </row>
    <row r="1149" spans="1:3" x14ac:dyDescent="0.25">
      <c r="A1149" s="6"/>
      <c r="B1149" s="27"/>
    </row>
    <row r="1150" spans="1:3" x14ac:dyDescent="0.25">
      <c r="A1150" s="6"/>
      <c r="B1150" s="27"/>
      <c r="C1150" t="str">
        <f>CONCATENATE("    ",B1146)</f>
        <v xml:space="preserve">    Your CHRNA3 gene has an unknown variant.</v>
      </c>
    </row>
    <row r="1151" spans="1:3" x14ac:dyDescent="0.25">
      <c r="A1151" s="6"/>
      <c r="B1151" s="27"/>
    </row>
    <row r="1152" spans="1:3" x14ac:dyDescent="0.25">
      <c r="A1152" s="6"/>
      <c r="B1152" s="27"/>
      <c r="C1152" t="s">
        <v>680</v>
      </c>
    </row>
    <row r="1153" spans="1:3" x14ac:dyDescent="0.25">
      <c r="A1153" s="6"/>
      <c r="B1153" s="27"/>
    </row>
    <row r="1154" spans="1:3" x14ac:dyDescent="0.25">
      <c r="A1154" s="5"/>
      <c r="B1154" s="27"/>
      <c r="C1154" t="str">
        <f>CONCATENATE("    ",B1147)</f>
        <v xml:space="preserve">    The effect is unknown.</v>
      </c>
    </row>
    <row r="1155" spans="1:3" x14ac:dyDescent="0.25">
      <c r="A1155" s="6"/>
      <c r="B1155" s="27"/>
    </row>
    <row r="1156" spans="1:3" x14ac:dyDescent="0.25">
      <c r="A1156" s="5"/>
      <c r="B1156" s="27"/>
      <c r="C1156" t="s">
        <v>681</v>
      </c>
    </row>
    <row r="1157" spans="1:3" x14ac:dyDescent="0.25">
      <c r="A1157" s="5"/>
      <c r="B1157" s="27"/>
    </row>
    <row r="1158" spans="1:3" x14ac:dyDescent="0.25">
      <c r="A1158" s="5"/>
      <c r="B1158" s="27"/>
      <c r="C1158" t="str">
        <f>CONCATENATE( "    &lt;piechart percentage=",B1148," /&gt;")</f>
        <v xml:space="preserve">    &lt;piechart percentage= /&gt;</v>
      </c>
    </row>
    <row r="1159" spans="1:3" x14ac:dyDescent="0.25">
      <c r="A1159" s="5"/>
      <c r="B1159" s="27"/>
      <c r="C1159" t="str">
        <f>"  &lt;/Genotype&gt;"</f>
        <v xml:space="preserve">  &lt;/Genotype&gt;</v>
      </c>
    </row>
    <row r="1160" spans="1:3" x14ac:dyDescent="0.25">
      <c r="A1160" s="5" t="s">
        <v>50</v>
      </c>
      <c r="B1160" s="27" t="str">
        <f>CONCATENATE("Your ",B1041," gene has no variants. A normal gene is referred to as a ",CHAR(34),"wild-type",CHAR(34)," gene.")</f>
        <v>Your CHRNA3 gene has no variants. A normal gene is referred to as a "wild-type" gene.</v>
      </c>
      <c r="C1160" t="str">
        <f>CONCATENATE("  &lt;Genotype hgvs=",CHAR(34),"wild-type",CHAR(34),"&gt;")</f>
        <v xml:space="preserve">  &lt;Genotype hgvs="wild-type"&gt;</v>
      </c>
    </row>
    <row r="1161" spans="1:3" x14ac:dyDescent="0.25">
      <c r="A1161" s="6" t="s">
        <v>51</v>
      </c>
      <c r="B1161" s="27" t="s">
        <v>224</v>
      </c>
      <c r="C1161" t="s">
        <v>17</v>
      </c>
    </row>
    <row r="1162" spans="1:3" x14ac:dyDescent="0.25">
      <c r="A1162" s="6" t="s">
        <v>47</v>
      </c>
      <c r="B1162" s="27"/>
      <c r="C1162" t="s">
        <v>679</v>
      </c>
    </row>
    <row r="1163" spans="1:3" x14ac:dyDescent="0.25">
      <c r="A1163" s="6"/>
      <c r="B1163" s="27"/>
    </row>
    <row r="1164" spans="1:3" x14ac:dyDescent="0.25">
      <c r="A1164" s="6"/>
      <c r="B1164" s="27"/>
      <c r="C1164" t="str">
        <f>CONCATENATE("    ",B1160)</f>
        <v xml:space="preserve">    Your CHRNA3 gene has no variants. A normal gene is referred to as a "wild-type" gene.</v>
      </c>
    </row>
    <row r="1165" spans="1:3" x14ac:dyDescent="0.25">
      <c r="A1165" s="6"/>
      <c r="B1165" s="27"/>
    </row>
    <row r="1166" spans="1:3" x14ac:dyDescent="0.25">
      <c r="A1166" s="6"/>
      <c r="B1166" s="27"/>
      <c r="C1166" t="s">
        <v>680</v>
      </c>
    </row>
    <row r="1167" spans="1:3" x14ac:dyDescent="0.25">
      <c r="A1167" s="6"/>
      <c r="B1167" s="27"/>
    </row>
    <row r="1168" spans="1:3" x14ac:dyDescent="0.25">
      <c r="A1168" s="6"/>
      <c r="B1168" s="27"/>
      <c r="C1168" t="str">
        <f>CONCATENATE("    ",B1161)</f>
        <v xml:space="preserve">    Your variant is not associated with any loss of function.</v>
      </c>
    </row>
    <row r="1169" spans="1:3" x14ac:dyDescent="0.25">
      <c r="A1169" s="6"/>
      <c r="B1169" s="27"/>
    </row>
    <row r="1170" spans="1:3" x14ac:dyDescent="0.25">
      <c r="A1170" s="6"/>
      <c r="B1170" s="27"/>
      <c r="C1170" t="s">
        <v>681</v>
      </c>
    </row>
    <row r="1171" spans="1:3" x14ac:dyDescent="0.25">
      <c r="A1171" s="5"/>
      <c r="B1171" s="27"/>
    </row>
    <row r="1172" spans="1:3" x14ac:dyDescent="0.25">
      <c r="A1172" s="6"/>
      <c r="B1172" s="27"/>
      <c r="C1172" t="str">
        <f>CONCATENATE( "    &lt;piechart percentage=",B1162," /&gt;")</f>
        <v xml:space="preserve">    &lt;piechart percentage= /&gt;</v>
      </c>
    </row>
    <row r="1173" spans="1:3" x14ac:dyDescent="0.25">
      <c r="A1173" s="6"/>
      <c r="B1173" s="27"/>
      <c r="C1173" t="str">
        <f>"  &lt;/Genotype&gt;"</f>
        <v xml:space="preserve">  &lt;/Genotype&gt;</v>
      </c>
    </row>
    <row r="1174" spans="1:3" x14ac:dyDescent="0.25">
      <c r="A1174" s="6"/>
      <c r="B1174" s="27"/>
      <c r="C1174" t="str">
        <f>"&lt;/GeneAnalysis&gt;"</f>
        <v>&lt;/GeneAnalysis&gt;</v>
      </c>
    </row>
    <row r="1175" spans="1:3" s="33" customFormat="1" x14ac:dyDescent="0.25"/>
    <row r="1176" spans="1:3" s="33" customFormat="1" x14ac:dyDescent="0.25">
      <c r="A1176" s="34"/>
      <c r="B1176" s="32"/>
    </row>
    <row r="1177" spans="1:3" x14ac:dyDescent="0.25">
      <c r="A1177" s="6" t="s">
        <v>4</v>
      </c>
      <c r="B1177" s="27" t="s">
        <v>342</v>
      </c>
      <c r="C1177" t="str">
        <f>CONCATENATE("&lt;GeneAnalysis gene=",CHAR(34),B1177,CHAR(34)," interval=",CHAR(34),B1178,CHAR(34),"&gt; ")</f>
        <v xml:space="preserve">&lt;GeneAnalysis gene="CHRNA3" interval="NC_000015.10:g.78593052_78621295"&gt; </v>
      </c>
    </row>
    <row r="1178" spans="1:3" x14ac:dyDescent="0.25">
      <c r="A1178" s="6" t="s">
        <v>27</v>
      </c>
      <c r="B1178" s="27" t="s">
        <v>343</v>
      </c>
    </row>
    <row r="1179" spans="1:3" x14ac:dyDescent="0.25">
      <c r="A1179" s="6" t="s">
        <v>28</v>
      </c>
      <c r="B1179" s="27" t="s">
        <v>339</v>
      </c>
      <c r="C1179" t="str">
        <f>CONCATENATE("# What are some common mutations of ",B1177,"?")</f>
        <v># What are some common mutations of CHRNA3?</v>
      </c>
    </row>
    <row r="1180" spans="1:3" x14ac:dyDescent="0.25">
      <c r="A1180" s="6" t="s">
        <v>24</v>
      </c>
      <c r="B1180" s="27" t="s">
        <v>25</v>
      </c>
      <c r="C1180" t="s">
        <v>17</v>
      </c>
    </row>
    <row r="1181" spans="1:3" x14ac:dyDescent="0.25">
      <c r="B1181" s="27"/>
      <c r="C1181" t="str">
        <f>CONCATENATE("There are ",B1179," well-known variants in ",B1177,": ",B1188," and ",B1194,".")</f>
        <v>There are two well-known variants in CHRNA3: [C78606381T](https://www.ncbi.nlm.nih.gov/projects/SNP/snp_ref.cgi?rs=12914385) and [C645T](https://www.ncbi.nlm.nih.gov/clinvar/variation/17503/).</v>
      </c>
    </row>
    <row r="1182" spans="1:3" x14ac:dyDescent="0.25">
      <c r="B1182" s="27"/>
    </row>
    <row r="1183" spans="1:3" x14ac:dyDescent="0.25">
      <c r="A1183" s="6"/>
      <c r="B1183" s="27"/>
      <c r="C1183" t="str">
        <f>CONCATENATE("&lt;# ",B1185," #&gt;")</f>
        <v>&lt;# C78606381T #&gt;</v>
      </c>
    </row>
    <row r="1184" spans="1:3" x14ac:dyDescent="0.25">
      <c r="A1184" s="6" t="s">
        <v>29</v>
      </c>
      <c r="B1184" s="1" t="s">
        <v>344</v>
      </c>
      <c r="C1184" t="str">
        <f>CONCATENATE("  &lt;Variant hgvs=",CHAR(34),B1184,CHAR(34)," name=",CHAR(34),B1185,CHAR(34),"&gt; ")</f>
        <v xml:space="preserve">  &lt;Variant hgvs="NC_000015.10:g.78606381C&gt;T" name="C78606381T"&gt; </v>
      </c>
    </row>
    <row r="1185" spans="1:3" x14ac:dyDescent="0.25">
      <c r="A1185" s="5" t="s">
        <v>30</v>
      </c>
      <c r="B1185" s="30" t="s">
        <v>346</v>
      </c>
    </row>
    <row r="1186" spans="1:3" x14ac:dyDescent="0.25">
      <c r="A1186" s="5" t="s">
        <v>31</v>
      </c>
      <c r="B1186" s="27" t="s">
        <v>214</v>
      </c>
      <c r="C1186" t="str">
        <f>CONCATENATE("    This variant is a change at a specific point in the ",B1177," gene from ",B1186," to ",B1187," resulting in incorrect ",B1180,"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187" spans="1:3" x14ac:dyDescent="0.25">
      <c r="A1187" s="5" t="s">
        <v>32</v>
      </c>
      <c r="B1187" s="27" t="s">
        <v>37</v>
      </c>
      <c r="C1187" t="s">
        <v>17</v>
      </c>
    </row>
    <row r="1188" spans="1:3" x14ac:dyDescent="0.25">
      <c r="A1188" s="5" t="s">
        <v>40</v>
      </c>
      <c r="B1188" s="30" t="s">
        <v>348</v>
      </c>
      <c r="C1188" t="str">
        <f>"  &lt;/Variant&gt;"</f>
        <v xml:space="preserve">  &lt;/Variant&gt;</v>
      </c>
    </row>
    <row r="1189" spans="1:3" x14ac:dyDescent="0.25">
      <c r="B1189" s="27"/>
      <c r="C1189" t="str">
        <f>CONCATENATE("&lt;# ",B1191," #&gt;")</f>
        <v>&lt;# C645T  #&gt;</v>
      </c>
    </row>
    <row r="1190" spans="1:3" x14ac:dyDescent="0.25">
      <c r="A1190" s="6" t="s">
        <v>29</v>
      </c>
      <c r="B1190" s="1" t="s">
        <v>345</v>
      </c>
      <c r="C1190" t="str">
        <f>CONCATENATE("  &lt;Variant hgvs=",CHAR(34),B1190,CHAR(34)," name=",CHAR(34),B1191,CHAR(34),"&gt; ")</f>
        <v xml:space="preserve">  &lt;Variant hgvs="NC_000015.10:g.78601997G&gt;A" name="C645T "&gt; </v>
      </c>
    </row>
    <row r="1191" spans="1:3" x14ac:dyDescent="0.25">
      <c r="A1191" s="5" t="s">
        <v>30</v>
      </c>
      <c r="B1191" s="30" t="s">
        <v>347</v>
      </c>
    </row>
    <row r="1192" spans="1:3" x14ac:dyDescent="0.25">
      <c r="A1192" s="5" t="s">
        <v>31</v>
      </c>
      <c r="B1192" s="27" t="s">
        <v>38</v>
      </c>
      <c r="C1192" t="str">
        <f>CONCATENATE("    This variant is a change at a specific point in the ",B1177," gene from ",B1192," to ",B1193," resulting in incorrect ",B1180,"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193" spans="1:3" x14ac:dyDescent="0.25">
      <c r="A1193" s="5" t="s">
        <v>32</v>
      </c>
      <c r="B1193" s="27" t="s">
        <v>66</v>
      </c>
    </row>
    <row r="1194" spans="1:3" x14ac:dyDescent="0.25">
      <c r="A1194" s="6" t="s">
        <v>40</v>
      </c>
      <c r="B1194" s="30" t="s">
        <v>358</v>
      </c>
      <c r="C1194" t="str">
        <f>"  &lt;/Variant&gt;"</f>
        <v xml:space="preserve">  &lt;/Variant&gt;</v>
      </c>
    </row>
    <row r="1195" spans="1:3" s="33" customFormat="1" x14ac:dyDescent="0.25">
      <c r="A1195" s="31"/>
      <c r="B1195" s="32"/>
    </row>
    <row r="1196" spans="1:3" s="33" customFormat="1" x14ac:dyDescent="0.25">
      <c r="A1196" s="31"/>
      <c r="B1196" s="32"/>
      <c r="C1196" t="str">
        <f>C1183</f>
        <v>&lt;# C78606381T #&gt;</v>
      </c>
    </row>
    <row r="1197" spans="1:3" x14ac:dyDescent="0.25">
      <c r="A1197" s="5" t="s">
        <v>39</v>
      </c>
      <c r="B1197" s="40" t="s">
        <v>349</v>
      </c>
      <c r="C1197" t="str">
        <f>CONCATENATE("  &lt;Genotype hgvs=",CHAR(34),B1197,B1198,";",B1199,CHAR(34)," name=",CHAR(34),B1185,CHAR(34),"&gt; ")</f>
        <v xml:space="preserve">  &lt;Genotype hgvs="NC_000015.10:g.[78606381C&gt;T];[78606381=]" name="C78606381T"&gt; </v>
      </c>
    </row>
    <row r="1198" spans="1:3" x14ac:dyDescent="0.25">
      <c r="A1198" s="5" t="s">
        <v>40</v>
      </c>
      <c r="B1198" s="27" t="s">
        <v>350</v>
      </c>
    </row>
    <row r="1199" spans="1:3" x14ac:dyDescent="0.25">
      <c r="A1199" s="5" t="s">
        <v>31</v>
      </c>
      <c r="B1199" s="27" t="s">
        <v>351</v>
      </c>
      <c r="C1199" t="s">
        <v>679</v>
      </c>
    </row>
    <row r="1200" spans="1:3" x14ac:dyDescent="0.25">
      <c r="A1200" s="5" t="s">
        <v>45</v>
      </c>
      <c r="B1200" s="27" t="str">
        <f>CONCATENATE("People with this variant have one copy of the ",B1188,"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200" t="s">
        <v>17</v>
      </c>
    </row>
    <row r="1201" spans="1:3" x14ac:dyDescent="0.25">
      <c r="A1201" s="6" t="s">
        <v>46</v>
      </c>
      <c r="B1201" s="27" t="s">
        <v>223</v>
      </c>
      <c r="C1201" t="str">
        <f>CONCATENATE("    ",B1200)</f>
        <v xml:space="preserve">    People with this variant have one copy of the [C78606381T](https://www.ncbi.nlm.nih.gov/projects/SNP/snp_ref.cgi?rs=12914385) variant. This substitution of a single nucleotide is known as a missense mutation.</v>
      </c>
    </row>
    <row r="1202" spans="1:3" x14ac:dyDescent="0.25">
      <c r="A1202" s="6" t="s">
        <v>47</v>
      </c>
      <c r="B1202" s="27">
        <v>37.9</v>
      </c>
    </row>
    <row r="1203" spans="1:3" x14ac:dyDescent="0.25">
      <c r="A1203" s="5"/>
      <c r="B1203" s="27"/>
      <c r="C1203" t="s">
        <v>680</v>
      </c>
    </row>
    <row r="1204" spans="1:3" x14ac:dyDescent="0.25">
      <c r="A1204" s="6"/>
      <c r="B1204" s="27"/>
    </row>
    <row r="1205" spans="1:3" x14ac:dyDescent="0.25">
      <c r="A1205" s="6"/>
      <c r="B1205" s="27"/>
      <c r="C1205" t="str">
        <f>CONCATENATE("    ",B1201)</f>
        <v xml:space="preserve">    You are in the Mild Loss of Function category. See below for more information.</v>
      </c>
    </row>
    <row r="1206" spans="1:3" x14ac:dyDescent="0.25">
      <c r="A1206" s="6"/>
      <c r="B1206" s="27"/>
    </row>
    <row r="1207" spans="1:3" x14ac:dyDescent="0.25">
      <c r="A1207" s="6"/>
      <c r="B1207" s="27"/>
      <c r="C1207" t="s">
        <v>681</v>
      </c>
    </row>
    <row r="1208" spans="1:3" x14ac:dyDescent="0.25">
      <c r="A1208" s="5"/>
      <c r="B1208" s="27"/>
    </row>
    <row r="1209" spans="1:3" x14ac:dyDescent="0.25">
      <c r="A1209" s="5"/>
      <c r="B1209" s="27"/>
      <c r="C1209" t="str">
        <f>CONCATENATE( "    &lt;piechart percentage=",B1202," /&gt;")</f>
        <v xml:space="preserve">    &lt;piechart percentage=37.9 /&gt;</v>
      </c>
    </row>
    <row r="1210" spans="1:3" x14ac:dyDescent="0.25">
      <c r="A1210" s="5"/>
      <c r="B1210" s="27"/>
      <c r="C1210" t="str">
        <f>"  &lt;/Genotype&gt;"</f>
        <v xml:space="preserve">  &lt;/Genotype&gt;</v>
      </c>
    </row>
    <row r="1211" spans="1:3" x14ac:dyDescent="0.25">
      <c r="A1211" s="5" t="s">
        <v>48</v>
      </c>
      <c r="B1211" s="27" t="s">
        <v>352</v>
      </c>
      <c r="C1211" t="str">
        <f>CONCATENATE("  &lt;Genotype hgvs=",CHAR(34),B1197,B1198,";",B1198,CHAR(34)," name=",CHAR(34),B1185,CHAR(34),"&gt; ")</f>
        <v xml:space="preserve">  &lt;Genotype hgvs="NC_000015.10:g.[78606381C&gt;T];[78606381C&gt;T]" name="C78606381T"&gt; </v>
      </c>
    </row>
    <row r="1212" spans="1:3" x14ac:dyDescent="0.25">
      <c r="A1212" s="6" t="s">
        <v>49</v>
      </c>
      <c r="B1212" s="27" t="s">
        <v>198</v>
      </c>
      <c r="C1212" t="s">
        <v>17</v>
      </c>
    </row>
    <row r="1213" spans="1:3" x14ac:dyDescent="0.25">
      <c r="A1213" s="6" t="s">
        <v>47</v>
      </c>
      <c r="B1213" s="27">
        <v>15.9</v>
      </c>
      <c r="C1213" t="s">
        <v>679</v>
      </c>
    </row>
    <row r="1214" spans="1:3" x14ac:dyDescent="0.25">
      <c r="A1214" s="6"/>
      <c r="B1214" s="27"/>
    </row>
    <row r="1215" spans="1:3" x14ac:dyDescent="0.25">
      <c r="A1215" s="5"/>
      <c r="B1215" s="27"/>
      <c r="C1215" t="str">
        <f>CONCATENATE("    ",B1211)</f>
        <v xml:space="preserve">    People with this variant have two copies of the [C78606381T](https://www.ncbi.nlm.nih.gov/projects/SNP/snp_ref.cgi?rs=12914385) variant. This substitution of a single nucleotide is known as a missense mutation.
</v>
      </c>
    </row>
    <row r="1216" spans="1:3" x14ac:dyDescent="0.25">
      <c r="A1216" s="6"/>
      <c r="B1216" s="27"/>
    </row>
    <row r="1217" spans="1:3" x14ac:dyDescent="0.25">
      <c r="A1217" s="6"/>
      <c r="B1217" s="27"/>
      <c r="C1217" t="s">
        <v>680</v>
      </c>
    </row>
    <row r="1218" spans="1:3" x14ac:dyDescent="0.25">
      <c r="A1218" s="6"/>
      <c r="B1218" s="27"/>
    </row>
    <row r="1219" spans="1:3" x14ac:dyDescent="0.25">
      <c r="A1219" s="6"/>
      <c r="B1219" s="27"/>
      <c r="C1219" t="str">
        <f>CONCATENATE("    ",B1212)</f>
        <v xml:space="preserve">    You are in the Moderate Loss of Function category. See below for more information.</v>
      </c>
    </row>
    <row r="1220" spans="1:3" x14ac:dyDescent="0.25">
      <c r="A1220" s="6"/>
      <c r="B1220" s="27"/>
    </row>
    <row r="1221" spans="1:3" x14ac:dyDescent="0.25">
      <c r="A1221" s="5"/>
      <c r="B1221" s="27"/>
      <c r="C1221" t="s">
        <v>681</v>
      </c>
    </row>
    <row r="1222" spans="1:3" x14ac:dyDescent="0.25">
      <c r="A1222" s="5"/>
      <c r="B1222" s="27"/>
    </row>
    <row r="1223" spans="1:3" x14ac:dyDescent="0.25">
      <c r="A1223" s="5"/>
      <c r="B1223" s="27"/>
      <c r="C1223" t="str">
        <f>CONCATENATE( "    &lt;piechart percentage=",B1213," /&gt;")</f>
        <v xml:space="preserve">    &lt;piechart percentage=15.9 /&gt;</v>
      </c>
    </row>
    <row r="1224" spans="1:3" x14ac:dyDescent="0.25">
      <c r="A1224" s="5"/>
      <c r="B1224" s="27"/>
      <c r="C1224" t="str">
        <f>"  &lt;/Genotype&gt;"</f>
        <v xml:space="preserve">  &lt;/Genotype&gt;</v>
      </c>
    </row>
    <row r="1225" spans="1:3" x14ac:dyDescent="0.25">
      <c r="A1225" s="5" t="s">
        <v>50</v>
      </c>
      <c r="B1225" s="27" t="str">
        <f>CONCATENATE("Your ",B1177," gene has no variants. A normal gene is referred to as a ",CHAR(34),"wild-type",CHAR(34)," gene.")</f>
        <v>Your CHRNA3 gene has no variants. A normal gene is referred to as a "wild-type" gene.</v>
      </c>
      <c r="C1225" t="str">
        <f>CONCATENATE("  &lt;Genotype hgvs=",CHAR(34),B1197,B1199,";",B1199,CHAR(34)," name=",CHAR(34),B1185,CHAR(34),"&gt; ")</f>
        <v xml:space="preserve">  &lt;Genotype hgvs="NC_000015.10:g.[78606381=];[78606381=]" name="C78606381T"&gt; </v>
      </c>
    </row>
    <row r="1226" spans="1:3" x14ac:dyDescent="0.25">
      <c r="A1226" s="6" t="s">
        <v>51</v>
      </c>
      <c r="B1226" s="27" t="s">
        <v>152</v>
      </c>
      <c r="C1226" t="s">
        <v>17</v>
      </c>
    </row>
    <row r="1227" spans="1:3" x14ac:dyDescent="0.25">
      <c r="A1227" s="6" t="s">
        <v>47</v>
      </c>
      <c r="B1227" s="27">
        <v>46.2</v>
      </c>
      <c r="C1227" t="s">
        <v>679</v>
      </c>
    </row>
    <row r="1228" spans="1:3" x14ac:dyDescent="0.25">
      <c r="A1228" s="5"/>
      <c r="B1228" s="27"/>
    </row>
    <row r="1229" spans="1:3" x14ac:dyDescent="0.25">
      <c r="A1229" s="6"/>
      <c r="B1229" s="27"/>
      <c r="C1229" t="str">
        <f>CONCATENATE("    ",B1225)</f>
        <v xml:space="preserve">    Your CHRNA3 gene has no variants. A normal gene is referred to as a "wild-type" gene.</v>
      </c>
    </row>
    <row r="1230" spans="1:3" x14ac:dyDescent="0.25">
      <c r="A1230" s="6"/>
      <c r="B1230" s="27"/>
    </row>
    <row r="1231" spans="1:3" x14ac:dyDescent="0.25">
      <c r="A1231" s="6"/>
      <c r="B1231" s="27"/>
      <c r="C1231" t="s">
        <v>680</v>
      </c>
    </row>
    <row r="1232" spans="1:3" x14ac:dyDescent="0.25">
      <c r="A1232" s="6"/>
      <c r="B1232" s="27"/>
    </row>
    <row r="1233" spans="1:3" x14ac:dyDescent="0.25">
      <c r="A1233" s="6"/>
      <c r="B1233" s="27"/>
      <c r="C1233" t="str">
        <f>CONCATENATE("    ",B1226)</f>
        <v xml:space="preserve">    This variant is not associated with increased risk.</v>
      </c>
    </row>
    <row r="1234" spans="1:3" x14ac:dyDescent="0.25">
      <c r="A1234" s="5"/>
      <c r="B1234" s="27"/>
    </row>
    <row r="1235" spans="1:3" x14ac:dyDescent="0.25">
      <c r="A1235" s="5"/>
      <c r="B1235" s="27"/>
      <c r="C1235" t="s">
        <v>681</v>
      </c>
    </row>
    <row r="1236" spans="1:3" x14ac:dyDescent="0.25">
      <c r="A1236" s="5"/>
      <c r="B1236" s="27"/>
    </row>
    <row r="1237" spans="1:3" x14ac:dyDescent="0.25">
      <c r="A1237" s="5"/>
      <c r="B1237" s="27"/>
      <c r="C1237" t="str">
        <f>CONCATENATE( "    &lt;piechart percentage=",B1227," /&gt;")</f>
        <v xml:space="preserve">    &lt;piechart percentage=46.2 /&gt;</v>
      </c>
    </row>
    <row r="1238" spans="1:3" x14ac:dyDescent="0.25">
      <c r="A1238" s="5"/>
      <c r="B1238" s="27"/>
      <c r="C1238" t="str">
        <f>"  &lt;/Genotype&gt;"</f>
        <v xml:space="preserve">  &lt;/Genotype&gt;</v>
      </c>
    </row>
    <row r="1239" spans="1:3" x14ac:dyDescent="0.25">
      <c r="A1239" s="5"/>
      <c r="B1239" s="27"/>
      <c r="C1239" t="str">
        <f>C1189</f>
        <v>&lt;# C645T  #&gt;</v>
      </c>
    </row>
    <row r="1240" spans="1:3" x14ac:dyDescent="0.25">
      <c r="A1240" s="5" t="s">
        <v>39</v>
      </c>
      <c r="B1240" s="1" t="s">
        <v>242</v>
      </c>
      <c r="C1240" t="str">
        <f>CONCATENATE("  &lt;Genotype hgvs=",CHAR(34),B1240,B1241,";",B1242,CHAR(34)," name=",CHAR(34),B1191,CHAR(34),"&gt; ")</f>
        <v xml:space="preserve">  &lt;Genotype hgvs="NC_000017.11:g.[30237328T&gt;C];[30237328=]" name="C645T "&gt; </v>
      </c>
    </row>
    <row r="1241" spans="1:3" x14ac:dyDescent="0.25">
      <c r="A1241" s="5" t="s">
        <v>40</v>
      </c>
      <c r="B1241" s="27" t="s">
        <v>262</v>
      </c>
    </row>
    <row r="1242" spans="1:3" x14ac:dyDescent="0.25">
      <c r="A1242" s="5" t="s">
        <v>31</v>
      </c>
      <c r="B1242" s="27" t="s">
        <v>263</v>
      </c>
      <c r="C1242" t="s">
        <v>679</v>
      </c>
    </row>
    <row r="1243" spans="1:3" x14ac:dyDescent="0.25">
      <c r="A1243" s="5" t="s">
        <v>45</v>
      </c>
      <c r="B1243" s="27" t="str">
        <f>CONCATENATE("People with this variant have one copy of the ",B1194," variant. This substitution of a single nucleotide is known as a missense mutation.")</f>
        <v>People with this variant have one copy of the [C645T](https://www.ncbi.nlm.nih.gov/clinvar/variation/17503/) variant. This substitution of a single nucleotide is known as a missense mutation.</v>
      </c>
      <c r="C1243" t="s">
        <v>17</v>
      </c>
    </row>
    <row r="1244" spans="1:3" x14ac:dyDescent="0.25">
      <c r="A1244" s="6" t="s">
        <v>46</v>
      </c>
      <c r="B1244" s="27" t="s">
        <v>223</v>
      </c>
      <c r="C1244" t="str">
        <f>CONCATENATE("    ",B1243)</f>
        <v xml:space="preserve">    People with this variant have one copy of the [C645T](https://www.ncbi.nlm.nih.gov/clinvar/variation/17503/) variant. This substitution of a single nucleotide is known as a missense mutation.</v>
      </c>
    </row>
    <row r="1245" spans="1:3" x14ac:dyDescent="0.25">
      <c r="A1245" s="6" t="s">
        <v>47</v>
      </c>
      <c r="B1245" s="27">
        <v>39.700000000000003</v>
      </c>
    </row>
    <row r="1246" spans="1:3" x14ac:dyDescent="0.25">
      <c r="A1246" s="5"/>
      <c r="B1246" s="27"/>
      <c r="C1246" t="s">
        <v>680</v>
      </c>
    </row>
    <row r="1247" spans="1:3" x14ac:dyDescent="0.25">
      <c r="A1247" s="6"/>
      <c r="B1247" s="27"/>
    </row>
    <row r="1248" spans="1:3" x14ac:dyDescent="0.25">
      <c r="A1248" s="6"/>
      <c r="B1248" s="27"/>
      <c r="C1248" t="str">
        <f>CONCATENATE("    ",B1244)</f>
        <v xml:space="preserve">    You are in the Mild Loss of Function category. See below for more information.</v>
      </c>
    </row>
    <row r="1249" spans="1:3" x14ac:dyDescent="0.25">
      <c r="A1249" s="6"/>
      <c r="B1249" s="27"/>
    </row>
    <row r="1250" spans="1:3" x14ac:dyDescent="0.25">
      <c r="A1250" s="6"/>
      <c r="B1250" s="27"/>
      <c r="C1250" t="s">
        <v>681</v>
      </c>
    </row>
    <row r="1251" spans="1:3" x14ac:dyDescent="0.25">
      <c r="A1251" s="5"/>
      <c r="B1251" s="27"/>
    </row>
    <row r="1252" spans="1:3" x14ac:dyDescent="0.25">
      <c r="A1252" s="5"/>
      <c r="B1252" s="27"/>
      <c r="C1252" t="str">
        <f>CONCATENATE( "    &lt;piechart percentage=",B1245," /&gt;")</f>
        <v xml:space="preserve">    &lt;piechart percentage=39.7 /&gt;</v>
      </c>
    </row>
    <row r="1253" spans="1:3" x14ac:dyDescent="0.25">
      <c r="A1253" s="5"/>
      <c r="B1253" s="27"/>
      <c r="C1253" t="str">
        <f>"  &lt;/Genotype&gt;"</f>
        <v xml:space="preserve">  &lt;/Genotype&gt;</v>
      </c>
    </row>
    <row r="1254" spans="1:3" x14ac:dyDescent="0.25">
      <c r="A1254" s="5" t="s">
        <v>48</v>
      </c>
      <c r="B1254" s="27" t="str">
        <f>CONCATENATE("People with this variant have two copies of the ",B1194," variant. This substitution of a single nucleotide is known as a missense mutation.")</f>
        <v>People with this variant have two copies of the [C645T](https://www.ncbi.nlm.nih.gov/clinvar/variation/17503/) variant. This substitution of a single nucleotide is known as a missense mutation.</v>
      </c>
      <c r="C1254" t="str">
        <f>CONCATENATE("  &lt;Genotype hgvs=",CHAR(34),B1240,B1241,";",B1241,CHAR(34)," name=",CHAR(34),B1191,CHAR(34),"&gt; ")</f>
        <v xml:space="preserve">  &lt;Genotype hgvs="NC_000017.11:g.[30237328T&gt;C];[30237328T&gt;C]" name="C645T "&gt; </v>
      </c>
    </row>
    <row r="1255" spans="1:3" x14ac:dyDescent="0.25">
      <c r="A1255" s="6" t="s">
        <v>49</v>
      </c>
      <c r="B1255" s="27" t="s">
        <v>198</v>
      </c>
      <c r="C1255" t="s">
        <v>17</v>
      </c>
    </row>
    <row r="1256" spans="1:3" x14ac:dyDescent="0.25">
      <c r="A1256" s="6" t="s">
        <v>47</v>
      </c>
      <c r="B1256" s="27">
        <v>42.9</v>
      </c>
      <c r="C1256" t="s">
        <v>679</v>
      </c>
    </row>
    <row r="1257" spans="1:3" x14ac:dyDescent="0.25">
      <c r="A1257" s="6"/>
      <c r="B1257" s="27"/>
    </row>
    <row r="1258" spans="1:3" x14ac:dyDescent="0.25">
      <c r="A1258" s="5"/>
      <c r="B1258" s="27"/>
      <c r="C1258" t="str">
        <f>CONCATENATE("    ",B1254)</f>
        <v xml:space="preserve">    People with this variant have two copies of the [C645T](https://www.ncbi.nlm.nih.gov/clinvar/variation/17503/) variant. This substitution of a single nucleotide is known as a missense mutation.</v>
      </c>
    </row>
    <row r="1259" spans="1:3" x14ac:dyDescent="0.25">
      <c r="A1259" s="6"/>
      <c r="B1259" s="27"/>
    </row>
    <row r="1260" spans="1:3" x14ac:dyDescent="0.25">
      <c r="A1260" s="6"/>
      <c r="B1260" s="27"/>
      <c r="C1260" t="s">
        <v>680</v>
      </c>
    </row>
    <row r="1261" spans="1:3" x14ac:dyDescent="0.25">
      <c r="A1261" s="6"/>
      <c r="B1261" s="27"/>
    </row>
    <row r="1262" spans="1:3" x14ac:dyDescent="0.25">
      <c r="A1262" s="6"/>
      <c r="B1262" s="27"/>
      <c r="C1262" t="str">
        <f>CONCATENATE("    ",B1255)</f>
        <v xml:space="preserve">    You are in the Moderate Loss of Function category. See below for more information.</v>
      </c>
    </row>
    <row r="1263" spans="1:3" x14ac:dyDescent="0.25">
      <c r="A1263" s="6"/>
      <c r="B1263" s="27"/>
    </row>
    <row r="1264" spans="1:3" x14ac:dyDescent="0.25">
      <c r="A1264" s="5"/>
      <c r="B1264" s="27"/>
      <c r="C1264" t="s">
        <v>681</v>
      </c>
    </row>
    <row r="1265" spans="1:3" x14ac:dyDescent="0.25">
      <c r="A1265" s="5"/>
      <c r="B1265" s="27"/>
    </row>
    <row r="1266" spans="1:3" x14ac:dyDescent="0.25">
      <c r="A1266" s="5"/>
      <c r="B1266" s="27"/>
      <c r="C1266" t="str">
        <f>CONCATENATE( "    &lt;piechart percentage=",B1256," /&gt;")</f>
        <v xml:space="preserve">    &lt;piechart percentage=42.9 /&gt;</v>
      </c>
    </row>
    <row r="1267" spans="1:3" x14ac:dyDescent="0.25">
      <c r="A1267" s="5"/>
      <c r="B1267" s="27"/>
      <c r="C1267" t="str">
        <f>"  &lt;/Genotype&gt;"</f>
        <v xml:space="preserve">  &lt;/Genotype&gt;</v>
      </c>
    </row>
    <row r="1268" spans="1:3" x14ac:dyDescent="0.25">
      <c r="A1268" s="5" t="s">
        <v>50</v>
      </c>
      <c r="B1268" s="27" t="str">
        <f>CONCATENATE("Your ",B1177," gene has no variants. A normal gene is referred to as a ",CHAR(34),"wild-type",CHAR(34)," gene.")</f>
        <v>Your CHRNA3 gene has no variants. A normal gene is referred to as a "wild-type" gene.</v>
      </c>
      <c r="C1268" t="str">
        <f>CONCATENATE("  &lt;Genotype hgvs=",CHAR(34),B1240,B1242,";",B1242,CHAR(34)," name=",CHAR(34),B1191,CHAR(34),"&gt; ")</f>
        <v xml:space="preserve">  &lt;Genotype hgvs="NC_000017.11:g.[30237328=];[30237328=]" name="C645T "&gt; </v>
      </c>
    </row>
    <row r="1269" spans="1:3" x14ac:dyDescent="0.25">
      <c r="A1269" s="6" t="s">
        <v>51</v>
      </c>
      <c r="B1269" s="27" t="s">
        <v>152</v>
      </c>
      <c r="C1269" t="s">
        <v>17</v>
      </c>
    </row>
    <row r="1270" spans="1:3" x14ac:dyDescent="0.25">
      <c r="A1270" s="6" t="s">
        <v>47</v>
      </c>
      <c r="B1270" s="27">
        <v>17.399999999999999</v>
      </c>
      <c r="C1270" t="s">
        <v>679</v>
      </c>
    </row>
    <row r="1271" spans="1:3" x14ac:dyDescent="0.25">
      <c r="A1271" s="5"/>
      <c r="B1271" s="27"/>
    </row>
    <row r="1272" spans="1:3" x14ac:dyDescent="0.25">
      <c r="A1272" s="6"/>
      <c r="B1272" s="27"/>
      <c r="C1272" t="str">
        <f>CONCATENATE("    ",B1268)</f>
        <v xml:space="preserve">    Your CHRNA3 gene has no variants. A normal gene is referred to as a "wild-type" gene.</v>
      </c>
    </row>
    <row r="1273" spans="1:3" x14ac:dyDescent="0.25">
      <c r="A1273" s="6"/>
      <c r="B1273" s="27"/>
    </row>
    <row r="1274" spans="1:3" x14ac:dyDescent="0.25">
      <c r="A1274" s="6"/>
      <c r="B1274" s="27"/>
      <c r="C1274" t="s">
        <v>680</v>
      </c>
    </row>
    <row r="1275" spans="1:3" x14ac:dyDescent="0.25">
      <c r="A1275" s="6"/>
      <c r="B1275" s="27"/>
    </row>
    <row r="1276" spans="1:3" x14ac:dyDescent="0.25">
      <c r="A1276" s="6"/>
      <c r="B1276" s="27"/>
      <c r="C1276" t="str">
        <f>CONCATENATE("    ",B1269)</f>
        <v xml:space="preserve">    This variant is not associated with increased risk.</v>
      </c>
    </row>
    <row r="1277" spans="1:3" x14ac:dyDescent="0.25">
      <c r="A1277" s="5"/>
      <c r="B1277" s="27"/>
    </row>
    <row r="1278" spans="1:3" x14ac:dyDescent="0.25">
      <c r="A1278" s="5"/>
      <c r="B1278" s="27"/>
      <c r="C1278" t="s">
        <v>681</v>
      </c>
    </row>
    <row r="1279" spans="1:3" x14ac:dyDescent="0.25">
      <c r="A1279" s="5"/>
      <c r="B1279" s="27"/>
    </row>
    <row r="1280" spans="1:3" x14ac:dyDescent="0.25">
      <c r="A1280" s="5"/>
      <c r="B1280" s="27"/>
      <c r="C1280" t="str">
        <f>CONCATENATE( "    &lt;piechart percentage=",B1270," /&gt;")</f>
        <v xml:space="preserve">    &lt;piechart percentage=17.4 /&gt;</v>
      </c>
    </row>
    <row r="1281" spans="1:3" x14ac:dyDescent="0.25">
      <c r="A1281" s="5"/>
      <c r="B1281" s="27"/>
      <c r="C1281" t="str">
        <f>"  &lt;/Genotype&gt;"</f>
        <v xml:space="preserve">  &lt;/Genotype&gt;</v>
      </c>
    </row>
    <row r="1282" spans="1:3" x14ac:dyDescent="0.25">
      <c r="A1282" s="5" t="s">
        <v>52</v>
      </c>
      <c r="B1282" s="27" t="str">
        <f>CONCATENATE("Your ",B1177," gene has an unknown variant.")</f>
        <v>Your CHRNA3 gene has an unknown variant.</v>
      </c>
      <c r="C1282" t="str">
        <f>CONCATENATE("  &lt;Genotype hgvs=",CHAR(34),"unknown",CHAR(34),"&gt; ")</f>
        <v xml:space="preserve">  &lt;Genotype hgvs="unknown"&gt; </v>
      </c>
    </row>
    <row r="1283" spans="1:3" x14ac:dyDescent="0.25">
      <c r="A1283" s="6" t="s">
        <v>52</v>
      </c>
      <c r="B1283" s="27" t="s">
        <v>154</v>
      </c>
      <c r="C1283" t="s">
        <v>17</v>
      </c>
    </row>
    <row r="1284" spans="1:3" x14ac:dyDescent="0.25">
      <c r="A1284" s="6" t="s">
        <v>47</v>
      </c>
      <c r="B1284" s="27"/>
      <c r="C1284" t="s">
        <v>679</v>
      </c>
    </row>
    <row r="1285" spans="1:3" x14ac:dyDescent="0.25">
      <c r="A1285" s="6"/>
      <c r="B1285" s="27"/>
    </row>
    <row r="1286" spans="1:3" x14ac:dyDescent="0.25">
      <c r="A1286" s="6"/>
      <c r="B1286" s="27"/>
      <c r="C1286" t="str">
        <f>CONCATENATE("    ",B1282)</f>
        <v xml:space="preserve">    Your CHRNA3 gene has an unknown variant.</v>
      </c>
    </row>
    <row r="1287" spans="1:3" x14ac:dyDescent="0.25">
      <c r="A1287" s="6"/>
      <c r="B1287" s="27"/>
    </row>
    <row r="1288" spans="1:3" x14ac:dyDescent="0.25">
      <c r="A1288" s="6"/>
      <c r="B1288" s="27"/>
      <c r="C1288" t="s">
        <v>680</v>
      </c>
    </row>
    <row r="1289" spans="1:3" x14ac:dyDescent="0.25">
      <c r="A1289" s="6"/>
      <c r="B1289" s="27"/>
    </row>
    <row r="1290" spans="1:3" x14ac:dyDescent="0.25">
      <c r="A1290" s="5"/>
      <c r="B1290" s="27"/>
      <c r="C1290" t="str">
        <f>CONCATENATE("    ",B1283)</f>
        <v xml:space="preserve">    The effect is unknown.</v>
      </c>
    </row>
    <row r="1291" spans="1:3" x14ac:dyDescent="0.25">
      <c r="A1291" s="6"/>
      <c r="B1291" s="27"/>
    </row>
    <row r="1292" spans="1:3" x14ac:dyDescent="0.25">
      <c r="A1292" s="5"/>
      <c r="B1292" s="27"/>
      <c r="C1292" t="s">
        <v>681</v>
      </c>
    </row>
    <row r="1293" spans="1:3" x14ac:dyDescent="0.25">
      <c r="A1293" s="5"/>
      <c r="B1293" s="27"/>
    </row>
    <row r="1294" spans="1:3" x14ac:dyDescent="0.25">
      <c r="A1294" s="5"/>
      <c r="B1294" s="27"/>
      <c r="C1294" t="str">
        <f>CONCATENATE( "    &lt;piechart percentage=",B1284," /&gt;")</f>
        <v xml:space="preserve">    &lt;piechart percentage= /&gt;</v>
      </c>
    </row>
    <row r="1295" spans="1:3" x14ac:dyDescent="0.25">
      <c r="A1295" s="5"/>
      <c r="B1295" s="27"/>
      <c r="C1295" t="str">
        <f>"  &lt;/Genotype&gt;"</f>
        <v xml:space="preserve">  &lt;/Genotype&gt;</v>
      </c>
    </row>
    <row r="1296" spans="1:3" x14ac:dyDescent="0.25">
      <c r="A1296" s="5" t="s">
        <v>50</v>
      </c>
      <c r="B1296" s="27" t="str">
        <f>CONCATENATE("Your ",B1177," gene has no variants. A normal gene is referred to as a ",CHAR(34),"wild-type",CHAR(34)," gene.")</f>
        <v>Your CHRNA3 gene has no variants. A normal gene is referred to as a "wild-type" gene.</v>
      </c>
      <c r="C1296" t="str">
        <f>CONCATENATE("  &lt;Genotype hgvs=",CHAR(34),"wild-type",CHAR(34),"&gt;")</f>
        <v xml:space="preserve">  &lt;Genotype hgvs="wild-type"&gt;</v>
      </c>
    </row>
    <row r="1297" spans="1:3" x14ac:dyDescent="0.25">
      <c r="A1297" s="6" t="s">
        <v>51</v>
      </c>
      <c r="B1297" s="27" t="s">
        <v>224</v>
      </c>
      <c r="C1297" t="s">
        <v>17</v>
      </c>
    </row>
    <row r="1298" spans="1:3" x14ac:dyDescent="0.25">
      <c r="A1298" s="6" t="s">
        <v>47</v>
      </c>
      <c r="B1298" s="27"/>
      <c r="C1298" t="s">
        <v>679</v>
      </c>
    </row>
    <row r="1299" spans="1:3" x14ac:dyDescent="0.25">
      <c r="A1299" s="6"/>
      <c r="B1299" s="27"/>
    </row>
    <row r="1300" spans="1:3" x14ac:dyDescent="0.25">
      <c r="A1300" s="6"/>
      <c r="B1300" s="27"/>
      <c r="C1300" t="str">
        <f>CONCATENATE("    ",B1296)</f>
        <v xml:space="preserve">    Your CHRNA3 gene has no variants. A normal gene is referred to as a "wild-type" gene.</v>
      </c>
    </row>
    <row r="1301" spans="1:3" x14ac:dyDescent="0.25">
      <c r="A1301" s="6"/>
      <c r="B1301" s="27"/>
    </row>
    <row r="1302" spans="1:3" x14ac:dyDescent="0.25">
      <c r="A1302" s="6"/>
      <c r="B1302" s="27"/>
      <c r="C1302" t="s">
        <v>680</v>
      </c>
    </row>
    <row r="1303" spans="1:3" x14ac:dyDescent="0.25">
      <c r="A1303" s="6"/>
      <c r="B1303" s="27"/>
    </row>
    <row r="1304" spans="1:3" x14ac:dyDescent="0.25">
      <c r="A1304" s="6"/>
      <c r="B1304" s="27"/>
      <c r="C1304" t="str">
        <f>CONCATENATE("    ",B1297)</f>
        <v xml:space="preserve">    Your variant is not associated with any loss of function.</v>
      </c>
    </row>
    <row r="1305" spans="1:3" x14ac:dyDescent="0.25">
      <c r="A1305" s="6"/>
      <c r="B1305" s="27"/>
    </row>
    <row r="1306" spans="1:3" x14ac:dyDescent="0.25">
      <c r="A1306" s="6"/>
      <c r="B1306" s="27"/>
      <c r="C1306" t="s">
        <v>681</v>
      </c>
    </row>
    <row r="1307" spans="1:3" x14ac:dyDescent="0.25">
      <c r="A1307" s="5"/>
      <c r="B1307" s="27"/>
    </row>
    <row r="1308" spans="1:3" x14ac:dyDescent="0.25">
      <c r="A1308" s="6"/>
      <c r="B1308" s="27"/>
      <c r="C1308" t="str">
        <f>CONCATENATE( "    &lt;piechart percentage=",B1298," /&gt;")</f>
        <v xml:space="preserve">    &lt;piechart percentage= /&gt;</v>
      </c>
    </row>
    <row r="1309" spans="1:3" x14ac:dyDescent="0.25">
      <c r="A1309" s="6"/>
      <c r="B1309" s="27"/>
      <c r="C1309" t="str">
        <f>"  &lt;/Genotype&gt;"</f>
        <v xml:space="preserve">  &lt;/Genotype&gt;</v>
      </c>
    </row>
    <row r="1310" spans="1:3" x14ac:dyDescent="0.25">
      <c r="A1310" s="6"/>
      <c r="B1310" s="27"/>
      <c r="C1310" t="str">
        <f>"&lt;/GeneAnalysis&gt;"</f>
        <v>&lt;/GeneAnalysis&gt;</v>
      </c>
    </row>
    <row r="1311" spans="1:3" s="33" customFormat="1" x14ac:dyDescent="0.25"/>
    <row r="1312" spans="1:3" s="33" customFormat="1" x14ac:dyDescent="0.25">
      <c r="A1312" s="34"/>
      <c r="B1312" s="32"/>
    </row>
    <row r="1313" spans="1:3" x14ac:dyDescent="0.25">
      <c r="A1313" s="6" t="s">
        <v>4</v>
      </c>
      <c r="B1313" s="27" t="s">
        <v>342</v>
      </c>
      <c r="C1313" t="str">
        <f>CONCATENATE("&lt;GeneAnalysis gene=",CHAR(34),B1313,CHAR(34)," interval=",CHAR(34),B1314,CHAR(34),"&gt; ")</f>
        <v xml:space="preserve">&lt;GeneAnalysis gene="CHRNA3" interval="NC_000015.10:g.78593052_78621295"&gt; </v>
      </c>
    </row>
    <row r="1314" spans="1:3" x14ac:dyDescent="0.25">
      <c r="A1314" s="6" t="s">
        <v>27</v>
      </c>
      <c r="B1314" s="27" t="s">
        <v>343</v>
      </c>
    </row>
    <row r="1315" spans="1:3" x14ac:dyDescent="0.25">
      <c r="A1315" s="6" t="s">
        <v>28</v>
      </c>
      <c r="B1315" s="27" t="s">
        <v>339</v>
      </c>
      <c r="C1315" t="str">
        <f>CONCATENATE("# What are some common mutations of ",B1313,"?")</f>
        <v># What are some common mutations of CHRNA3?</v>
      </c>
    </row>
    <row r="1316" spans="1:3" x14ac:dyDescent="0.25">
      <c r="A1316" s="6" t="s">
        <v>24</v>
      </c>
      <c r="B1316" s="27" t="s">
        <v>25</v>
      </c>
      <c r="C1316" t="s">
        <v>17</v>
      </c>
    </row>
    <row r="1317" spans="1:3" x14ac:dyDescent="0.25">
      <c r="B1317" s="27"/>
      <c r="C1317" t="str">
        <f>CONCATENATE("There are ",B1315," well-known variants in ",B1313,": ",B1324," and ",B1330,".")</f>
        <v>There are two well-known variants in CHRNA3: [C78606381T](https://www.ncbi.nlm.nih.gov/projects/SNP/snp_ref.cgi?rs=12914385) and [C645T](https://www.ncbi.nlm.nih.gov/clinvar/variation/17503/).</v>
      </c>
    </row>
    <row r="1318" spans="1:3" x14ac:dyDescent="0.25">
      <c r="B1318" s="27"/>
    </row>
    <row r="1319" spans="1:3" x14ac:dyDescent="0.25">
      <c r="A1319" s="6"/>
      <c r="B1319" s="27"/>
      <c r="C1319" t="str">
        <f>CONCATENATE("&lt;# ",B1321," #&gt;")</f>
        <v>&lt;# C78606381T #&gt;</v>
      </c>
    </row>
    <row r="1320" spans="1:3" x14ac:dyDescent="0.25">
      <c r="A1320" s="6" t="s">
        <v>29</v>
      </c>
      <c r="B1320" s="1" t="s">
        <v>344</v>
      </c>
      <c r="C1320" t="str">
        <f>CONCATENATE("  &lt;Variant hgvs=",CHAR(34),B1320,CHAR(34)," name=",CHAR(34),B1321,CHAR(34),"&gt; ")</f>
        <v xml:space="preserve">  &lt;Variant hgvs="NC_000015.10:g.78606381C&gt;T" name="C78606381T"&gt; </v>
      </c>
    </row>
    <row r="1321" spans="1:3" x14ac:dyDescent="0.25">
      <c r="A1321" s="5" t="s">
        <v>30</v>
      </c>
      <c r="B1321" s="30" t="s">
        <v>346</v>
      </c>
    </row>
    <row r="1322" spans="1:3" x14ac:dyDescent="0.25">
      <c r="A1322" s="5" t="s">
        <v>31</v>
      </c>
      <c r="B1322" s="27" t="s">
        <v>214</v>
      </c>
      <c r="C1322" t="str">
        <f>CONCATENATE("    This variant is a change at a specific point in the ",B1313," gene from ",B1322," to ",B1323," resulting in incorrect ",B1316,"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323" spans="1:3" x14ac:dyDescent="0.25">
      <c r="A1323" s="5" t="s">
        <v>32</v>
      </c>
      <c r="B1323" s="27" t="s">
        <v>37</v>
      </c>
      <c r="C1323" t="s">
        <v>17</v>
      </c>
    </row>
    <row r="1324" spans="1:3" x14ac:dyDescent="0.25">
      <c r="A1324" s="5" t="s">
        <v>40</v>
      </c>
      <c r="B1324" s="30" t="s">
        <v>348</v>
      </c>
      <c r="C1324" t="str">
        <f>"  &lt;/Variant&gt;"</f>
        <v xml:space="preserve">  &lt;/Variant&gt;</v>
      </c>
    </row>
    <row r="1325" spans="1:3" x14ac:dyDescent="0.25">
      <c r="B1325" s="27"/>
      <c r="C1325" t="str">
        <f>CONCATENATE("&lt;# ",B1327," #&gt;")</f>
        <v>&lt;# C645T  #&gt;</v>
      </c>
    </row>
    <row r="1326" spans="1:3" x14ac:dyDescent="0.25">
      <c r="A1326" s="6" t="s">
        <v>29</v>
      </c>
      <c r="B1326" s="1" t="s">
        <v>345</v>
      </c>
      <c r="C1326" t="str">
        <f>CONCATENATE("  &lt;Variant hgvs=",CHAR(34),B1326,CHAR(34)," name=",CHAR(34),B1327,CHAR(34),"&gt; ")</f>
        <v xml:space="preserve">  &lt;Variant hgvs="NC_000015.10:g.78601997G&gt;A" name="C645T "&gt; </v>
      </c>
    </row>
    <row r="1327" spans="1:3" x14ac:dyDescent="0.25">
      <c r="A1327" s="5" t="s">
        <v>30</v>
      </c>
      <c r="B1327" s="30" t="s">
        <v>347</v>
      </c>
    </row>
    <row r="1328" spans="1:3" x14ac:dyDescent="0.25">
      <c r="A1328" s="5" t="s">
        <v>31</v>
      </c>
      <c r="B1328" s="27" t="s">
        <v>38</v>
      </c>
      <c r="C1328" t="str">
        <f>CONCATENATE("    This variant is a change at a specific point in the ",B1313," gene from ",B1328," to ",B1329," resulting in incorrect ",B1316,"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329" spans="1:3" x14ac:dyDescent="0.25">
      <c r="A1329" s="5" t="s">
        <v>32</v>
      </c>
      <c r="B1329" s="27" t="s">
        <v>66</v>
      </c>
    </row>
    <row r="1330" spans="1:3" x14ac:dyDescent="0.25">
      <c r="A1330" s="6" t="s">
        <v>40</v>
      </c>
      <c r="B1330" s="30" t="s">
        <v>358</v>
      </c>
      <c r="C1330" t="str">
        <f>"  &lt;/Variant&gt;"</f>
        <v xml:space="preserve">  &lt;/Variant&gt;</v>
      </c>
    </row>
    <row r="1331" spans="1:3" s="33" customFormat="1" x14ac:dyDescent="0.25">
      <c r="A1331" s="31"/>
      <c r="B1331" s="32"/>
    </row>
    <row r="1332" spans="1:3" s="33" customFormat="1" x14ac:dyDescent="0.25">
      <c r="A1332" s="31"/>
      <c r="B1332" s="32"/>
      <c r="C1332" t="str">
        <f>C1319</f>
        <v>&lt;# C78606381T #&gt;</v>
      </c>
    </row>
    <row r="1333" spans="1:3" x14ac:dyDescent="0.25">
      <c r="A1333" s="5" t="s">
        <v>39</v>
      </c>
      <c r="B1333" s="40" t="s">
        <v>349</v>
      </c>
      <c r="C1333" t="str">
        <f>CONCATENATE("  &lt;Genotype hgvs=",CHAR(34),B1333,B1334,";",B1335,CHAR(34)," name=",CHAR(34),B1321,CHAR(34),"&gt; ")</f>
        <v xml:space="preserve">  &lt;Genotype hgvs="NC_000015.10:g.[78606381C&gt;T];[78606381=]" name="C78606381T"&gt; </v>
      </c>
    </row>
    <row r="1334" spans="1:3" x14ac:dyDescent="0.25">
      <c r="A1334" s="5" t="s">
        <v>40</v>
      </c>
      <c r="B1334" s="27" t="s">
        <v>350</v>
      </c>
    </row>
    <row r="1335" spans="1:3" x14ac:dyDescent="0.25">
      <c r="A1335" s="5" t="s">
        <v>31</v>
      </c>
      <c r="B1335" s="27" t="s">
        <v>351</v>
      </c>
      <c r="C1335" t="s">
        <v>679</v>
      </c>
    </row>
    <row r="1336" spans="1:3" x14ac:dyDescent="0.25">
      <c r="A1336" s="5" t="s">
        <v>45</v>
      </c>
      <c r="B1336" s="27" t="str">
        <f>CONCATENATE("People with this variant have one copy of the ",B1324,"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336" t="s">
        <v>17</v>
      </c>
    </row>
    <row r="1337" spans="1:3" x14ac:dyDescent="0.25">
      <c r="A1337" s="6" t="s">
        <v>46</v>
      </c>
      <c r="B1337" s="27" t="s">
        <v>223</v>
      </c>
      <c r="C1337" t="str">
        <f>CONCATENATE("    ",B1336)</f>
        <v xml:space="preserve">    People with this variant have one copy of the [C78606381T](https://www.ncbi.nlm.nih.gov/projects/SNP/snp_ref.cgi?rs=12914385) variant. This substitution of a single nucleotide is known as a missense mutation.</v>
      </c>
    </row>
    <row r="1338" spans="1:3" x14ac:dyDescent="0.25">
      <c r="A1338" s="6" t="s">
        <v>47</v>
      </c>
      <c r="B1338" s="27">
        <v>37.9</v>
      </c>
    </row>
    <row r="1339" spans="1:3" x14ac:dyDescent="0.25">
      <c r="A1339" s="5"/>
      <c r="B1339" s="27"/>
      <c r="C1339" t="s">
        <v>680</v>
      </c>
    </row>
    <row r="1340" spans="1:3" x14ac:dyDescent="0.25">
      <c r="A1340" s="6"/>
      <c r="B1340" s="27"/>
    </row>
    <row r="1341" spans="1:3" x14ac:dyDescent="0.25">
      <c r="A1341" s="6"/>
      <c r="B1341" s="27"/>
      <c r="C1341" t="str">
        <f>CONCATENATE("    ",B1337)</f>
        <v xml:space="preserve">    You are in the Mild Loss of Function category. See below for more information.</v>
      </c>
    </row>
    <row r="1342" spans="1:3" x14ac:dyDescent="0.25">
      <c r="A1342" s="6"/>
      <c r="B1342" s="27"/>
    </row>
    <row r="1343" spans="1:3" x14ac:dyDescent="0.25">
      <c r="A1343" s="6"/>
      <c r="B1343" s="27"/>
      <c r="C1343" t="s">
        <v>681</v>
      </c>
    </row>
    <row r="1344" spans="1:3" x14ac:dyDescent="0.25">
      <c r="A1344" s="5"/>
      <c r="B1344" s="27"/>
    </row>
    <row r="1345" spans="1:3" x14ac:dyDescent="0.25">
      <c r="A1345" s="5"/>
      <c r="B1345" s="27"/>
      <c r="C1345" t="str">
        <f>CONCATENATE( "    &lt;piechart percentage=",B1338," /&gt;")</f>
        <v xml:space="preserve">    &lt;piechart percentage=37.9 /&gt;</v>
      </c>
    </row>
    <row r="1346" spans="1:3" x14ac:dyDescent="0.25">
      <c r="A1346" s="5"/>
      <c r="B1346" s="27"/>
      <c r="C1346" t="str">
        <f>"  &lt;/Genotype&gt;"</f>
        <v xml:space="preserve">  &lt;/Genotype&gt;</v>
      </c>
    </row>
    <row r="1347" spans="1:3" x14ac:dyDescent="0.25">
      <c r="A1347" s="5" t="s">
        <v>48</v>
      </c>
      <c r="B1347" s="27" t="s">
        <v>352</v>
      </c>
      <c r="C1347" t="str">
        <f>CONCATENATE("  &lt;Genotype hgvs=",CHAR(34),B1333,B1334,";",B1334,CHAR(34)," name=",CHAR(34),B1321,CHAR(34),"&gt; ")</f>
        <v xml:space="preserve">  &lt;Genotype hgvs="NC_000015.10:g.[78606381C&gt;T];[78606381C&gt;T]" name="C78606381T"&gt; </v>
      </c>
    </row>
    <row r="1348" spans="1:3" x14ac:dyDescent="0.25">
      <c r="A1348" s="6" t="s">
        <v>49</v>
      </c>
      <c r="B1348" s="27" t="s">
        <v>198</v>
      </c>
      <c r="C1348" t="s">
        <v>17</v>
      </c>
    </row>
    <row r="1349" spans="1:3" x14ac:dyDescent="0.25">
      <c r="A1349" s="6" t="s">
        <v>47</v>
      </c>
      <c r="B1349" s="27">
        <v>15.9</v>
      </c>
      <c r="C1349" t="s">
        <v>679</v>
      </c>
    </row>
    <row r="1350" spans="1:3" x14ac:dyDescent="0.25">
      <c r="A1350" s="6"/>
      <c r="B1350" s="27"/>
    </row>
    <row r="1351" spans="1:3" x14ac:dyDescent="0.25">
      <c r="A1351" s="5"/>
      <c r="B1351" s="27"/>
      <c r="C1351" t="str">
        <f>CONCATENATE("    ",B1347)</f>
        <v xml:space="preserve">    People with this variant have two copies of the [C78606381T](https://www.ncbi.nlm.nih.gov/projects/SNP/snp_ref.cgi?rs=12914385) variant. This substitution of a single nucleotide is known as a missense mutation.
</v>
      </c>
    </row>
    <row r="1352" spans="1:3" x14ac:dyDescent="0.25">
      <c r="A1352" s="6"/>
      <c r="B1352" s="27"/>
    </row>
    <row r="1353" spans="1:3" x14ac:dyDescent="0.25">
      <c r="A1353" s="6"/>
      <c r="B1353" s="27"/>
      <c r="C1353" t="s">
        <v>680</v>
      </c>
    </row>
    <row r="1354" spans="1:3" x14ac:dyDescent="0.25">
      <c r="A1354" s="6"/>
      <c r="B1354" s="27"/>
    </row>
    <row r="1355" spans="1:3" x14ac:dyDescent="0.25">
      <c r="A1355" s="6"/>
      <c r="B1355" s="27"/>
      <c r="C1355" t="str">
        <f>CONCATENATE("    ",B1348)</f>
        <v xml:space="preserve">    You are in the Moderate Loss of Function category. See below for more information.</v>
      </c>
    </row>
    <row r="1356" spans="1:3" x14ac:dyDescent="0.25">
      <c r="A1356" s="6"/>
      <c r="B1356" s="27"/>
    </row>
    <row r="1357" spans="1:3" x14ac:dyDescent="0.25">
      <c r="A1357" s="5"/>
      <c r="B1357" s="27"/>
      <c r="C1357" t="s">
        <v>681</v>
      </c>
    </row>
    <row r="1358" spans="1:3" x14ac:dyDescent="0.25">
      <c r="A1358" s="5"/>
      <c r="B1358" s="27"/>
    </row>
    <row r="1359" spans="1:3" x14ac:dyDescent="0.25">
      <c r="A1359" s="5"/>
      <c r="B1359" s="27"/>
      <c r="C1359" t="str">
        <f>CONCATENATE( "    &lt;piechart percentage=",B1349," /&gt;")</f>
        <v xml:space="preserve">    &lt;piechart percentage=15.9 /&gt;</v>
      </c>
    </row>
    <row r="1360" spans="1:3" x14ac:dyDescent="0.25">
      <c r="A1360" s="5"/>
      <c r="B1360" s="27"/>
      <c r="C1360" t="str">
        <f>"  &lt;/Genotype&gt;"</f>
        <v xml:space="preserve">  &lt;/Genotype&gt;</v>
      </c>
    </row>
    <row r="1361" spans="1:3" x14ac:dyDescent="0.25">
      <c r="A1361" s="5" t="s">
        <v>50</v>
      </c>
      <c r="B1361" s="27" t="str">
        <f>CONCATENATE("Your ",B1313," gene has no variants. A normal gene is referred to as a ",CHAR(34),"wild-type",CHAR(34)," gene.")</f>
        <v>Your CHRNA3 gene has no variants. A normal gene is referred to as a "wild-type" gene.</v>
      </c>
      <c r="C1361" t="str">
        <f>CONCATENATE("  &lt;Genotype hgvs=",CHAR(34),B1333,B1335,";",B1335,CHAR(34)," name=",CHAR(34),B1321,CHAR(34),"&gt; ")</f>
        <v xml:space="preserve">  &lt;Genotype hgvs="NC_000015.10:g.[78606381=];[78606381=]" name="C78606381T"&gt; </v>
      </c>
    </row>
    <row r="1362" spans="1:3" x14ac:dyDescent="0.25">
      <c r="A1362" s="6" t="s">
        <v>51</v>
      </c>
      <c r="B1362" s="27" t="s">
        <v>152</v>
      </c>
      <c r="C1362" t="s">
        <v>17</v>
      </c>
    </row>
    <row r="1363" spans="1:3" x14ac:dyDescent="0.25">
      <c r="A1363" s="6" t="s">
        <v>47</v>
      </c>
      <c r="B1363" s="27">
        <v>46.2</v>
      </c>
      <c r="C1363" t="s">
        <v>679</v>
      </c>
    </row>
    <row r="1364" spans="1:3" x14ac:dyDescent="0.25">
      <c r="A1364" s="5"/>
      <c r="B1364" s="27"/>
    </row>
    <row r="1365" spans="1:3" x14ac:dyDescent="0.25">
      <c r="A1365" s="6"/>
      <c r="B1365" s="27"/>
      <c r="C1365" t="str">
        <f>CONCATENATE("    ",B1361)</f>
        <v xml:space="preserve">    Your CHRNA3 gene has no variants. A normal gene is referred to as a "wild-type" gene.</v>
      </c>
    </row>
    <row r="1366" spans="1:3" x14ac:dyDescent="0.25">
      <c r="A1366" s="6"/>
      <c r="B1366" s="27"/>
    </row>
    <row r="1367" spans="1:3" x14ac:dyDescent="0.25">
      <c r="A1367" s="6"/>
      <c r="B1367" s="27"/>
      <c r="C1367" t="s">
        <v>680</v>
      </c>
    </row>
    <row r="1368" spans="1:3" x14ac:dyDescent="0.25">
      <c r="A1368" s="6"/>
      <c r="B1368" s="27"/>
    </row>
    <row r="1369" spans="1:3" x14ac:dyDescent="0.25">
      <c r="A1369" s="6"/>
      <c r="B1369" s="27"/>
      <c r="C1369" t="str">
        <f>CONCATENATE("    ",B1362)</f>
        <v xml:space="preserve">    This variant is not associated with increased risk.</v>
      </c>
    </row>
    <row r="1370" spans="1:3" x14ac:dyDescent="0.25">
      <c r="A1370" s="5"/>
      <c r="B1370" s="27"/>
    </row>
    <row r="1371" spans="1:3" x14ac:dyDescent="0.25">
      <c r="A1371" s="5"/>
      <c r="B1371" s="27"/>
      <c r="C1371" t="s">
        <v>681</v>
      </c>
    </row>
    <row r="1372" spans="1:3" x14ac:dyDescent="0.25">
      <c r="A1372" s="5"/>
      <c r="B1372" s="27"/>
    </row>
    <row r="1373" spans="1:3" x14ac:dyDescent="0.25">
      <c r="A1373" s="5"/>
      <c r="B1373" s="27"/>
      <c r="C1373" t="str">
        <f>CONCATENATE( "    &lt;piechart percentage=",B1363," /&gt;")</f>
        <v xml:space="preserve">    &lt;piechart percentage=46.2 /&gt;</v>
      </c>
    </row>
    <row r="1374" spans="1:3" x14ac:dyDescent="0.25">
      <c r="A1374" s="5"/>
      <c r="B1374" s="27"/>
      <c r="C1374" t="str">
        <f>"  &lt;/Genotype&gt;"</f>
        <v xml:space="preserve">  &lt;/Genotype&gt;</v>
      </c>
    </row>
    <row r="1375" spans="1:3" x14ac:dyDescent="0.25">
      <c r="A1375" s="5"/>
      <c r="B1375" s="27"/>
      <c r="C1375" t="str">
        <f>C1325</f>
        <v>&lt;# C645T  #&gt;</v>
      </c>
    </row>
    <row r="1376" spans="1:3" x14ac:dyDescent="0.25">
      <c r="A1376" s="5" t="s">
        <v>39</v>
      </c>
      <c r="B1376" s="1" t="s">
        <v>242</v>
      </c>
      <c r="C1376" t="str">
        <f>CONCATENATE("  &lt;Genotype hgvs=",CHAR(34),B1376,B1377,";",B1378,CHAR(34)," name=",CHAR(34),B1327,CHAR(34),"&gt; ")</f>
        <v xml:space="preserve">  &lt;Genotype hgvs="NC_000017.11:g.[30237328T&gt;C];[30237328=]" name="C645T "&gt; </v>
      </c>
    </row>
    <row r="1377" spans="1:3" x14ac:dyDescent="0.25">
      <c r="A1377" s="5" t="s">
        <v>40</v>
      </c>
      <c r="B1377" s="27" t="s">
        <v>262</v>
      </c>
    </row>
    <row r="1378" spans="1:3" x14ac:dyDescent="0.25">
      <c r="A1378" s="5" t="s">
        <v>31</v>
      </c>
      <c r="B1378" s="27" t="s">
        <v>263</v>
      </c>
      <c r="C1378" t="s">
        <v>679</v>
      </c>
    </row>
    <row r="1379" spans="1:3" x14ac:dyDescent="0.25">
      <c r="A1379" s="5" t="s">
        <v>45</v>
      </c>
      <c r="B1379" s="27" t="str">
        <f>CONCATENATE("People with this variant have one copy of the ",B1330," variant. This substitution of a single nucleotide is known as a missense mutation.")</f>
        <v>People with this variant have one copy of the [C645T](https://www.ncbi.nlm.nih.gov/clinvar/variation/17503/) variant. This substitution of a single nucleotide is known as a missense mutation.</v>
      </c>
      <c r="C1379" t="s">
        <v>17</v>
      </c>
    </row>
    <row r="1380" spans="1:3" x14ac:dyDescent="0.25">
      <c r="A1380" s="6" t="s">
        <v>46</v>
      </c>
      <c r="B1380" s="27" t="s">
        <v>223</v>
      </c>
      <c r="C1380" t="str">
        <f>CONCATENATE("    ",B1379)</f>
        <v xml:space="preserve">    People with this variant have one copy of the [C645T](https://www.ncbi.nlm.nih.gov/clinvar/variation/17503/) variant. This substitution of a single nucleotide is known as a missense mutation.</v>
      </c>
    </row>
    <row r="1381" spans="1:3" x14ac:dyDescent="0.25">
      <c r="A1381" s="6" t="s">
        <v>47</v>
      </c>
      <c r="B1381" s="27">
        <v>39.700000000000003</v>
      </c>
    </row>
    <row r="1382" spans="1:3" x14ac:dyDescent="0.25">
      <c r="A1382" s="5"/>
      <c r="B1382" s="27"/>
      <c r="C1382" t="s">
        <v>680</v>
      </c>
    </row>
    <row r="1383" spans="1:3" x14ac:dyDescent="0.25">
      <c r="A1383" s="6"/>
      <c r="B1383" s="27"/>
    </row>
    <row r="1384" spans="1:3" x14ac:dyDescent="0.25">
      <c r="A1384" s="6"/>
      <c r="B1384" s="27"/>
      <c r="C1384" t="str">
        <f>CONCATENATE("    ",B1380)</f>
        <v xml:space="preserve">    You are in the Mild Loss of Function category. See below for more information.</v>
      </c>
    </row>
    <row r="1385" spans="1:3" x14ac:dyDescent="0.25">
      <c r="A1385" s="6"/>
      <c r="B1385" s="27"/>
    </row>
    <row r="1386" spans="1:3" x14ac:dyDescent="0.25">
      <c r="A1386" s="6"/>
      <c r="B1386" s="27"/>
      <c r="C1386" t="s">
        <v>681</v>
      </c>
    </row>
    <row r="1387" spans="1:3" x14ac:dyDescent="0.25">
      <c r="A1387" s="5"/>
      <c r="B1387" s="27"/>
    </row>
    <row r="1388" spans="1:3" x14ac:dyDescent="0.25">
      <c r="A1388" s="5"/>
      <c r="B1388" s="27"/>
      <c r="C1388" t="str">
        <f>CONCATENATE( "    &lt;piechart percentage=",B1381," /&gt;")</f>
        <v xml:space="preserve">    &lt;piechart percentage=39.7 /&gt;</v>
      </c>
    </row>
    <row r="1389" spans="1:3" x14ac:dyDescent="0.25">
      <c r="A1389" s="5"/>
      <c r="B1389" s="27"/>
      <c r="C1389" t="str">
        <f>"  &lt;/Genotype&gt;"</f>
        <v xml:space="preserve">  &lt;/Genotype&gt;</v>
      </c>
    </row>
    <row r="1390" spans="1:3" x14ac:dyDescent="0.25">
      <c r="A1390" s="5" t="s">
        <v>48</v>
      </c>
      <c r="B1390" s="27" t="str">
        <f>CONCATENATE("People with this variant have two copies of the ",B1330," variant. This substitution of a single nucleotide is known as a missense mutation.")</f>
        <v>People with this variant have two copies of the [C645T](https://www.ncbi.nlm.nih.gov/clinvar/variation/17503/) variant. This substitution of a single nucleotide is known as a missense mutation.</v>
      </c>
      <c r="C1390" t="str">
        <f>CONCATENATE("  &lt;Genotype hgvs=",CHAR(34),B1376,B1377,";",B1377,CHAR(34)," name=",CHAR(34),B1327,CHAR(34),"&gt; ")</f>
        <v xml:space="preserve">  &lt;Genotype hgvs="NC_000017.11:g.[30237328T&gt;C];[30237328T&gt;C]" name="C645T "&gt; </v>
      </c>
    </row>
    <row r="1391" spans="1:3" x14ac:dyDescent="0.25">
      <c r="A1391" s="6" t="s">
        <v>49</v>
      </c>
      <c r="B1391" s="27" t="s">
        <v>198</v>
      </c>
      <c r="C1391" t="s">
        <v>17</v>
      </c>
    </row>
    <row r="1392" spans="1:3" x14ac:dyDescent="0.25">
      <c r="A1392" s="6" t="s">
        <v>47</v>
      </c>
      <c r="B1392" s="27">
        <v>42.9</v>
      </c>
      <c r="C1392" t="s">
        <v>679</v>
      </c>
    </row>
    <row r="1393" spans="1:3" x14ac:dyDescent="0.25">
      <c r="A1393" s="6"/>
      <c r="B1393" s="27"/>
    </row>
    <row r="1394" spans="1:3" x14ac:dyDescent="0.25">
      <c r="A1394" s="5"/>
      <c r="B1394" s="27"/>
      <c r="C1394" t="str">
        <f>CONCATENATE("    ",B1390)</f>
        <v xml:space="preserve">    People with this variant have two copies of the [C645T](https://www.ncbi.nlm.nih.gov/clinvar/variation/17503/) variant. This substitution of a single nucleotide is known as a missense mutation.</v>
      </c>
    </row>
    <row r="1395" spans="1:3" x14ac:dyDescent="0.25">
      <c r="A1395" s="6"/>
      <c r="B1395" s="27"/>
    </row>
    <row r="1396" spans="1:3" x14ac:dyDescent="0.25">
      <c r="A1396" s="6"/>
      <c r="B1396" s="27"/>
      <c r="C1396" t="s">
        <v>680</v>
      </c>
    </row>
    <row r="1397" spans="1:3" x14ac:dyDescent="0.25">
      <c r="A1397" s="6"/>
      <c r="B1397" s="27"/>
    </row>
    <row r="1398" spans="1:3" x14ac:dyDescent="0.25">
      <c r="A1398" s="6"/>
      <c r="B1398" s="27"/>
      <c r="C1398" t="str">
        <f>CONCATENATE("    ",B1391)</f>
        <v xml:space="preserve">    You are in the Moderate Loss of Function category. See below for more information.</v>
      </c>
    </row>
    <row r="1399" spans="1:3" x14ac:dyDescent="0.25">
      <c r="A1399" s="6"/>
      <c r="B1399" s="27"/>
    </row>
    <row r="1400" spans="1:3" x14ac:dyDescent="0.25">
      <c r="A1400" s="5"/>
      <c r="B1400" s="27"/>
      <c r="C1400" t="s">
        <v>681</v>
      </c>
    </row>
    <row r="1401" spans="1:3" x14ac:dyDescent="0.25">
      <c r="A1401" s="5"/>
      <c r="B1401" s="27"/>
    </row>
    <row r="1402" spans="1:3" x14ac:dyDescent="0.25">
      <c r="A1402" s="5"/>
      <c r="B1402" s="27"/>
      <c r="C1402" t="str">
        <f>CONCATENATE( "    &lt;piechart percentage=",B1392," /&gt;")</f>
        <v xml:space="preserve">    &lt;piechart percentage=42.9 /&gt;</v>
      </c>
    </row>
    <row r="1403" spans="1:3" x14ac:dyDescent="0.25">
      <c r="A1403" s="5"/>
      <c r="B1403" s="27"/>
      <c r="C1403" t="str">
        <f>"  &lt;/Genotype&gt;"</f>
        <v xml:space="preserve">  &lt;/Genotype&gt;</v>
      </c>
    </row>
    <row r="1404" spans="1:3" x14ac:dyDescent="0.25">
      <c r="A1404" s="5" t="s">
        <v>50</v>
      </c>
      <c r="B1404" s="27" t="str">
        <f>CONCATENATE("Your ",B1313," gene has no variants. A normal gene is referred to as a ",CHAR(34),"wild-type",CHAR(34)," gene.")</f>
        <v>Your CHRNA3 gene has no variants. A normal gene is referred to as a "wild-type" gene.</v>
      </c>
      <c r="C1404" t="str">
        <f>CONCATENATE("  &lt;Genotype hgvs=",CHAR(34),B1376,B1378,";",B1378,CHAR(34)," name=",CHAR(34),B1327,CHAR(34),"&gt; ")</f>
        <v xml:space="preserve">  &lt;Genotype hgvs="NC_000017.11:g.[30237328=];[30237328=]" name="C645T "&gt; </v>
      </c>
    </row>
    <row r="1405" spans="1:3" x14ac:dyDescent="0.25">
      <c r="A1405" s="6" t="s">
        <v>51</v>
      </c>
      <c r="B1405" s="27" t="s">
        <v>152</v>
      </c>
      <c r="C1405" t="s">
        <v>17</v>
      </c>
    </row>
    <row r="1406" spans="1:3" x14ac:dyDescent="0.25">
      <c r="A1406" s="6" t="s">
        <v>47</v>
      </c>
      <c r="B1406" s="27">
        <v>17.399999999999999</v>
      </c>
      <c r="C1406" t="s">
        <v>679</v>
      </c>
    </row>
    <row r="1407" spans="1:3" x14ac:dyDescent="0.25">
      <c r="A1407" s="5"/>
      <c r="B1407" s="27"/>
    </row>
    <row r="1408" spans="1:3" x14ac:dyDescent="0.25">
      <c r="A1408" s="6"/>
      <c r="B1408" s="27"/>
      <c r="C1408" t="str">
        <f>CONCATENATE("    ",B1404)</f>
        <v xml:space="preserve">    Your CHRNA3 gene has no variants. A normal gene is referred to as a "wild-type" gene.</v>
      </c>
    </row>
    <row r="1409" spans="1:3" x14ac:dyDescent="0.25">
      <c r="A1409" s="6"/>
      <c r="B1409" s="27"/>
    </row>
    <row r="1410" spans="1:3" x14ac:dyDescent="0.25">
      <c r="A1410" s="6"/>
      <c r="B1410" s="27"/>
      <c r="C1410" t="s">
        <v>680</v>
      </c>
    </row>
    <row r="1411" spans="1:3" x14ac:dyDescent="0.25">
      <c r="A1411" s="6"/>
      <c r="B1411" s="27"/>
    </row>
    <row r="1412" spans="1:3" x14ac:dyDescent="0.25">
      <c r="A1412" s="6"/>
      <c r="B1412" s="27"/>
      <c r="C1412" t="str">
        <f>CONCATENATE("    ",B1405)</f>
        <v xml:space="preserve">    This variant is not associated with increased risk.</v>
      </c>
    </row>
    <row r="1413" spans="1:3" x14ac:dyDescent="0.25">
      <c r="A1413" s="5"/>
      <c r="B1413" s="27"/>
    </row>
    <row r="1414" spans="1:3" x14ac:dyDescent="0.25">
      <c r="A1414" s="5"/>
      <c r="B1414" s="27"/>
      <c r="C1414" t="s">
        <v>681</v>
      </c>
    </row>
    <row r="1415" spans="1:3" x14ac:dyDescent="0.25">
      <c r="A1415" s="5"/>
      <c r="B1415" s="27"/>
    </row>
    <row r="1416" spans="1:3" x14ac:dyDescent="0.25">
      <c r="A1416" s="5"/>
      <c r="B1416" s="27"/>
      <c r="C1416" t="str">
        <f>CONCATENATE( "    &lt;piechart percentage=",B1406," /&gt;")</f>
        <v xml:space="preserve">    &lt;piechart percentage=17.4 /&gt;</v>
      </c>
    </row>
    <row r="1417" spans="1:3" x14ac:dyDescent="0.25">
      <c r="A1417" s="5"/>
      <c r="B1417" s="27"/>
      <c r="C1417" t="str">
        <f>"  &lt;/Genotype&gt;"</f>
        <v xml:space="preserve">  &lt;/Genotype&gt;</v>
      </c>
    </row>
    <row r="1418" spans="1:3" x14ac:dyDescent="0.25">
      <c r="A1418" s="5" t="s">
        <v>52</v>
      </c>
      <c r="B1418" s="27" t="str">
        <f>CONCATENATE("Your ",B1313," gene has an unknown variant.")</f>
        <v>Your CHRNA3 gene has an unknown variant.</v>
      </c>
      <c r="C1418" t="str">
        <f>CONCATENATE("  &lt;Genotype hgvs=",CHAR(34),"unknown",CHAR(34),"&gt; ")</f>
        <v xml:space="preserve">  &lt;Genotype hgvs="unknown"&gt; </v>
      </c>
    </row>
    <row r="1419" spans="1:3" x14ac:dyDescent="0.25">
      <c r="A1419" s="6" t="s">
        <v>52</v>
      </c>
      <c r="B1419" s="27" t="s">
        <v>154</v>
      </c>
      <c r="C1419" t="s">
        <v>17</v>
      </c>
    </row>
    <row r="1420" spans="1:3" x14ac:dyDescent="0.25">
      <c r="A1420" s="6" t="s">
        <v>47</v>
      </c>
      <c r="B1420" s="27"/>
      <c r="C1420" t="s">
        <v>679</v>
      </c>
    </row>
    <row r="1421" spans="1:3" x14ac:dyDescent="0.25">
      <c r="A1421" s="6"/>
      <c r="B1421" s="27"/>
    </row>
    <row r="1422" spans="1:3" x14ac:dyDescent="0.25">
      <c r="A1422" s="6"/>
      <c r="B1422" s="27"/>
      <c r="C1422" t="str">
        <f>CONCATENATE("    ",B1418)</f>
        <v xml:space="preserve">    Your CHRNA3 gene has an unknown variant.</v>
      </c>
    </row>
    <row r="1423" spans="1:3" x14ac:dyDescent="0.25">
      <c r="A1423" s="6"/>
      <c r="B1423" s="27"/>
    </row>
    <row r="1424" spans="1:3" x14ac:dyDescent="0.25">
      <c r="A1424" s="6"/>
      <c r="B1424" s="27"/>
      <c r="C1424" t="s">
        <v>680</v>
      </c>
    </row>
    <row r="1425" spans="1:3" x14ac:dyDescent="0.25">
      <c r="A1425" s="6"/>
      <c r="B1425" s="27"/>
    </row>
    <row r="1426" spans="1:3" x14ac:dyDescent="0.25">
      <c r="A1426" s="5"/>
      <c r="B1426" s="27"/>
      <c r="C1426" t="str">
        <f>CONCATENATE("    ",B1419)</f>
        <v xml:space="preserve">    The effect is unknown.</v>
      </c>
    </row>
    <row r="1427" spans="1:3" x14ac:dyDescent="0.25">
      <c r="A1427" s="6"/>
      <c r="B1427" s="27"/>
    </row>
    <row r="1428" spans="1:3" x14ac:dyDescent="0.25">
      <c r="A1428" s="5"/>
      <c r="B1428" s="27"/>
      <c r="C1428" t="s">
        <v>681</v>
      </c>
    </row>
    <row r="1429" spans="1:3" x14ac:dyDescent="0.25">
      <c r="A1429" s="5"/>
      <c r="B1429" s="27"/>
    </row>
    <row r="1430" spans="1:3" x14ac:dyDescent="0.25">
      <c r="A1430" s="5"/>
      <c r="B1430" s="27"/>
      <c r="C1430" t="str">
        <f>CONCATENATE( "    &lt;piechart percentage=",B1420," /&gt;")</f>
        <v xml:space="preserve">    &lt;piechart percentage= /&gt;</v>
      </c>
    </row>
    <row r="1431" spans="1:3" x14ac:dyDescent="0.25">
      <c r="A1431" s="5"/>
      <c r="B1431" s="27"/>
      <c r="C1431" t="str">
        <f>"  &lt;/Genotype&gt;"</f>
        <v xml:space="preserve">  &lt;/Genotype&gt;</v>
      </c>
    </row>
    <row r="1432" spans="1:3" x14ac:dyDescent="0.25">
      <c r="A1432" s="5" t="s">
        <v>50</v>
      </c>
      <c r="B1432" s="27" t="str">
        <f>CONCATENATE("Your ",B1313," gene has no variants. A normal gene is referred to as a ",CHAR(34),"wild-type",CHAR(34)," gene.")</f>
        <v>Your CHRNA3 gene has no variants. A normal gene is referred to as a "wild-type" gene.</v>
      </c>
      <c r="C1432" t="str">
        <f>CONCATENATE("  &lt;Genotype hgvs=",CHAR(34),"wild-type",CHAR(34),"&gt;")</f>
        <v xml:space="preserve">  &lt;Genotype hgvs="wild-type"&gt;</v>
      </c>
    </row>
    <row r="1433" spans="1:3" x14ac:dyDescent="0.25">
      <c r="A1433" s="6" t="s">
        <v>51</v>
      </c>
      <c r="B1433" s="27" t="s">
        <v>224</v>
      </c>
      <c r="C1433" t="s">
        <v>17</v>
      </c>
    </row>
    <row r="1434" spans="1:3" x14ac:dyDescent="0.25">
      <c r="A1434" s="6" t="s">
        <v>47</v>
      </c>
      <c r="B1434" s="27"/>
      <c r="C1434" t="s">
        <v>679</v>
      </c>
    </row>
    <row r="1435" spans="1:3" x14ac:dyDescent="0.25">
      <c r="A1435" s="6"/>
      <c r="B1435" s="27"/>
    </row>
    <row r="1436" spans="1:3" x14ac:dyDescent="0.25">
      <c r="A1436" s="6"/>
      <c r="B1436" s="27"/>
      <c r="C1436" t="str">
        <f>CONCATENATE("    ",B1432)</f>
        <v xml:space="preserve">    Your CHRNA3 gene has no variants. A normal gene is referred to as a "wild-type" gene.</v>
      </c>
    </row>
    <row r="1437" spans="1:3" x14ac:dyDescent="0.25">
      <c r="A1437" s="6"/>
      <c r="B1437" s="27"/>
    </row>
    <row r="1438" spans="1:3" x14ac:dyDescent="0.25">
      <c r="A1438" s="6"/>
      <c r="B1438" s="27"/>
      <c r="C1438" t="s">
        <v>680</v>
      </c>
    </row>
    <row r="1439" spans="1:3" x14ac:dyDescent="0.25">
      <c r="A1439" s="6"/>
      <c r="B1439" s="27"/>
    </row>
    <row r="1440" spans="1:3" x14ac:dyDescent="0.25">
      <c r="A1440" s="6"/>
      <c r="B1440" s="27"/>
      <c r="C1440" t="str">
        <f>CONCATENATE("    ",B1433)</f>
        <v xml:space="preserve">    Your variant is not associated with any loss of function.</v>
      </c>
    </row>
    <row r="1441" spans="1:3" x14ac:dyDescent="0.25">
      <c r="A1441" s="6"/>
      <c r="B1441" s="27"/>
    </row>
    <row r="1442" spans="1:3" x14ac:dyDescent="0.25">
      <c r="A1442" s="6"/>
      <c r="B1442" s="27"/>
      <c r="C1442" t="s">
        <v>681</v>
      </c>
    </row>
    <row r="1443" spans="1:3" x14ac:dyDescent="0.25">
      <c r="A1443" s="5"/>
      <c r="B1443" s="27"/>
    </row>
    <row r="1444" spans="1:3" x14ac:dyDescent="0.25">
      <c r="A1444" s="6"/>
      <c r="B1444" s="27"/>
      <c r="C1444" t="str">
        <f>CONCATENATE( "    &lt;piechart percentage=",B1434," /&gt;")</f>
        <v xml:space="preserve">    &lt;piechart percentage= /&gt;</v>
      </c>
    </row>
    <row r="1445" spans="1:3" x14ac:dyDescent="0.25">
      <c r="A1445" s="6"/>
      <c r="B1445" s="27"/>
      <c r="C1445" t="str">
        <f>"  &lt;/Genotype&gt;"</f>
        <v xml:space="preserve">  &lt;/Genotype&gt;</v>
      </c>
    </row>
    <row r="1446" spans="1:3" x14ac:dyDescent="0.25">
      <c r="A1446" s="6"/>
      <c r="B1446" s="27"/>
      <c r="C1446" t="str">
        <f>"&lt;/GeneAnalysis&gt;"</f>
        <v>&lt;/GeneAnalysis&gt;</v>
      </c>
    </row>
    <row r="1447" spans="1:3" s="33" customFormat="1" x14ac:dyDescent="0.25"/>
    <row r="1448" spans="1:3" s="33" customFormat="1" x14ac:dyDescent="0.25">
      <c r="A1448" s="34"/>
      <c r="B1448" s="32"/>
    </row>
    <row r="1449" spans="1:3" x14ac:dyDescent="0.25">
      <c r="A1449" s="6" t="s">
        <v>4</v>
      </c>
      <c r="B1449" s="27" t="s">
        <v>342</v>
      </c>
      <c r="C1449" t="str">
        <f>CONCATENATE("&lt;GeneAnalysis gene=",CHAR(34),B1449,CHAR(34)," interval=",CHAR(34),B1450,CHAR(34),"&gt; ")</f>
        <v xml:space="preserve">&lt;GeneAnalysis gene="CHRNA3" interval="NC_000015.10:g.78593052_78621295"&gt; </v>
      </c>
    </row>
    <row r="1450" spans="1:3" x14ac:dyDescent="0.25">
      <c r="A1450" s="6" t="s">
        <v>27</v>
      </c>
      <c r="B1450" s="27" t="s">
        <v>343</v>
      </c>
    </row>
    <row r="1451" spans="1:3" x14ac:dyDescent="0.25">
      <c r="A1451" s="6" t="s">
        <v>28</v>
      </c>
      <c r="B1451" s="27" t="s">
        <v>339</v>
      </c>
      <c r="C1451" t="str">
        <f>CONCATENATE("# What are some common mutations of ",B1449,"?")</f>
        <v># What are some common mutations of CHRNA3?</v>
      </c>
    </row>
    <row r="1452" spans="1:3" x14ac:dyDescent="0.25">
      <c r="A1452" s="6" t="s">
        <v>24</v>
      </c>
      <c r="B1452" s="27" t="s">
        <v>25</v>
      </c>
      <c r="C1452" t="s">
        <v>17</v>
      </c>
    </row>
    <row r="1453" spans="1:3" x14ac:dyDescent="0.25">
      <c r="B1453" s="27"/>
      <c r="C1453" t="str">
        <f>CONCATENATE("There are ",B1451," well-known variants in ",B1449,": ",B1460," and ",B1466,".")</f>
        <v>There are two well-known variants in CHRNA3: [C78606381T](https://www.ncbi.nlm.nih.gov/projects/SNP/snp_ref.cgi?rs=12914385) and [C645T](https://www.ncbi.nlm.nih.gov/clinvar/variation/17503/).</v>
      </c>
    </row>
    <row r="1454" spans="1:3" x14ac:dyDescent="0.25">
      <c r="B1454" s="27"/>
    </row>
    <row r="1455" spans="1:3" x14ac:dyDescent="0.25">
      <c r="A1455" s="6"/>
      <c r="B1455" s="27"/>
      <c r="C1455" t="str">
        <f>CONCATENATE("&lt;# ",B1457," #&gt;")</f>
        <v>&lt;# C78606381T #&gt;</v>
      </c>
    </row>
    <row r="1456" spans="1:3" x14ac:dyDescent="0.25">
      <c r="A1456" s="6" t="s">
        <v>29</v>
      </c>
      <c r="B1456" s="1" t="s">
        <v>344</v>
      </c>
      <c r="C1456" t="str">
        <f>CONCATENATE("  &lt;Variant hgvs=",CHAR(34),B1456,CHAR(34)," name=",CHAR(34),B1457,CHAR(34),"&gt; ")</f>
        <v xml:space="preserve">  &lt;Variant hgvs="NC_000015.10:g.78606381C&gt;T" name="C78606381T"&gt; </v>
      </c>
    </row>
    <row r="1457" spans="1:3" x14ac:dyDescent="0.25">
      <c r="A1457" s="5" t="s">
        <v>30</v>
      </c>
      <c r="B1457" s="30" t="s">
        <v>346</v>
      </c>
    </row>
    <row r="1458" spans="1:3" x14ac:dyDescent="0.25">
      <c r="A1458" s="5" t="s">
        <v>31</v>
      </c>
      <c r="B1458" s="27" t="s">
        <v>214</v>
      </c>
      <c r="C1458" t="str">
        <f>CONCATENATE("    This variant is a change at a specific point in the ",B1449," gene from ",B1458," to ",B1459," resulting in incorrect ",B1452,"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459" spans="1:3" x14ac:dyDescent="0.25">
      <c r="A1459" s="5" t="s">
        <v>32</v>
      </c>
      <c r="B1459" s="27" t="s">
        <v>37</v>
      </c>
      <c r="C1459" t="s">
        <v>17</v>
      </c>
    </row>
    <row r="1460" spans="1:3" x14ac:dyDescent="0.25">
      <c r="A1460" s="5" t="s">
        <v>40</v>
      </c>
      <c r="B1460" s="30" t="s">
        <v>348</v>
      </c>
      <c r="C1460" t="str">
        <f>"  &lt;/Variant&gt;"</f>
        <v xml:space="preserve">  &lt;/Variant&gt;</v>
      </c>
    </row>
    <row r="1461" spans="1:3" x14ac:dyDescent="0.25">
      <c r="B1461" s="27"/>
      <c r="C1461" t="str">
        <f>CONCATENATE("&lt;# ",B1463," #&gt;")</f>
        <v>&lt;# C645T  #&gt;</v>
      </c>
    </row>
    <row r="1462" spans="1:3" x14ac:dyDescent="0.25">
      <c r="A1462" s="6" t="s">
        <v>29</v>
      </c>
      <c r="B1462" s="1" t="s">
        <v>345</v>
      </c>
      <c r="C1462" t="str">
        <f>CONCATENATE("  &lt;Variant hgvs=",CHAR(34),B1462,CHAR(34)," name=",CHAR(34),B1463,CHAR(34),"&gt; ")</f>
        <v xml:space="preserve">  &lt;Variant hgvs="NC_000015.10:g.78601997G&gt;A" name="C645T "&gt; </v>
      </c>
    </row>
    <row r="1463" spans="1:3" x14ac:dyDescent="0.25">
      <c r="A1463" s="5" t="s">
        <v>30</v>
      </c>
      <c r="B1463" s="30" t="s">
        <v>347</v>
      </c>
    </row>
    <row r="1464" spans="1:3" x14ac:dyDescent="0.25">
      <c r="A1464" s="5" t="s">
        <v>31</v>
      </c>
      <c r="B1464" s="27" t="s">
        <v>38</v>
      </c>
      <c r="C1464" t="str">
        <f>CONCATENATE("    This variant is a change at a specific point in the ",B1449," gene from ",B1464," to ",B1465," resulting in incorrect ",B1452,"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465" spans="1:3" x14ac:dyDescent="0.25">
      <c r="A1465" s="5" t="s">
        <v>32</v>
      </c>
      <c r="B1465" s="27" t="s">
        <v>66</v>
      </c>
    </row>
    <row r="1466" spans="1:3" x14ac:dyDescent="0.25">
      <c r="A1466" s="6" t="s">
        <v>40</v>
      </c>
      <c r="B1466" s="30" t="s">
        <v>358</v>
      </c>
      <c r="C1466" t="str">
        <f>"  &lt;/Variant&gt;"</f>
        <v xml:space="preserve">  &lt;/Variant&gt;</v>
      </c>
    </row>
    <row r="1467" spans="1:3" s="33" customFormat="1" x14ac:dyDescent="0.25">
      <c r="A1467" s="31"/>
      <c r="B1467" s="32"/>
    </row>
    <row r="1468" spans="1:3" s="33" customFormat="1" x14ac:dyDescent="0.25">
      <c r="A1468" s="31"/>
      <c r="B1468" s="32"/>
      <c r="C1468" t="str">
        <f>C1455</f>
        <v>&lt;# C78606381T #&gt;</v>
      </c>
    </row>
    <row r="1469" spans="1:3" x14ac:dyDescent="0.25">
      <c r="A1469" s="5" t="s">
        <v>39</v>
      </c>
      <c r="B1469" s="40" t="s">
        <v>349</v>
      </c>
      <c r="C1469" t="str">
        <f>CONCATENATE("  &lt;Genotype hgvs=",CHAR(34),B1469,B1470,";",B1471,CHAR(34)," name=",CHAR(34),B1457,CHAR(34),"&gt; ")</f>
        <v xml:space="preserve">  &lt;Genotype hgvs="NC_000015.10:g.[78606381C&gt;T];[78606381=]" name="C78606381T"&gt; </v>
      </c>
    </row>
    <row r="1470" spans="1:3" x14ac:dyDescent="0.25">
      <c r="A1470" s="5" t="s">
        <v>40</v>
      </c>
      <c r="B1470" s="27" t="s">
        <v>350</v>
      </c>
    </row>
    <row r="1471" spans="1:3" x14ac:dyDescent="0.25">
      <c r="A1471" s="5" t="s">
        <v>31</v>
      </c>
      <c r="B1471" s="27" t="s">
        <v>351</v>
      </c>
      <c r="C1471" t="s">
        <v>679</v>
      </c>
    </row>
    <row r="1472" spans="1:3" x14ac:dyDescent="0.25">
      <c r="A1472" s="5" t="s">
        <v>45</v>
      </c>
      <c r="B1472" s="27" t="str">
        <f>CONCATENATE("People with this variant have one copy of the ",B1460,"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472" t="s">
        <v>17</v>
      </c>
    </row>
    <row r="1473" spans="1:3" x14ac:dyDescent="0.25">
      <c r="A1473" s="6" t="s">
        <v>46</v>
      </c>
      <c r="B1473" s="27" t="s">
        <v>223</v>
      </c>
      <c r="C1473" t="str">
        <f>CONCATENATE("    ",B1472)</f>
        <v xml:space="preserve">    People with this variant have one copy of the [C78606381T](https://www.ncbi.nlm.nih.gov/projects/SNP/snp_ref.cgi?rs=12914385) variant. This substitution of a single nucleotide is known as a missense mutation.</v>
      </c>
    </row>
    <row r="1474" spans="1:3" x14ac:dyDescent="0.25">
      <c r="A1474" s="6" t="s">
        <v>47</v>
      </c>
      <c r="B1474" s="27">
        <v>37.9</v>
      </c>
    </row>
    <row r="1475" spans="1:3" x14ac:dyDescent="0.25">
      <c r="A1475" s="5"/>
      <c r="B1475" s="27"/>
      <c r="C1475" t="s">
        <v>680</v>
      </c>
    </row>
    <row r="1476" spans="1:3" x14ac:dyDescent="0.25">
      <c r="A1476" s="6"/>
      <c r="B1476" s="27"/>
    </row>
    <row r="1477" spans="1:3" x14ac:dyDescent="0.25">
      <c r="A1477" s="6"/>
      <c r="B1477" s="27"/>
      <c r="C1477" t="str">
        <f>CONCATENATE("    ",B1473)</f>
        <v xml:space="preserve">    You are in the Mild Loss of Function category. See below for more information.</v>
      </c>
    </row>
    <row r="1478" spans="1:3" x14ac:dyDescent="0.25">
      <c r="A1478" s="6"/>
      <c r="B1478" s="27"/>
    </row>
    <row r="1479" spans="1:3" x14ac:dyDescent="0.25">
      <c r="A1479" s="6"/>
      <c r="B1479" s="27"/>
      <c r="C1479" t="s">
        <v>681</v>
      </c>
    </row>
    <row r="1480" spans="1:3" x14ac:dyDescent="0.25">
      <c r="A1480" s="5"/>
      <c r="B1480" s="27"/>
    </row>
    <row r="1481" spans="1:3" x14ac:dyDescent="0.25">
      <c r="A1481" s="5"/>
      <c r="B1481" s="27"/>
      <c r="C1481" t="str">
        <f>CONCATENATE( "    &lt;piechart percentage=",B1474," /&gt;")</f>
        <v xml:space="preserve">    &lt;piechart percentage=37.9 /&gt;</v>
      </c>
    </row>
    <row r="1482" spans="1:3" x14ac:dyDescent="0.25">
      <c r="A1482" s="5"/>
      <c r="B1482" s="27"/>
      <c r="C1482" t="str">
        <f>"  &lt;/Genotype&gt;"</f>
        <v xml:space="preserve">  &lt;/Genotype&gt;</v>
      </c>
    </row>
    <row r="1483" spans="1:3" x14ac:dyDescent="0.25">
      <c r="A1483" s="5" t="s">
        <v>48</v>
      </c>
      <c r="B1483" s="27" t="s">
        <v>352</v>
      </c>
      <c r="C1483" t="str">
        <f>CONCATENATE("  &lt;Genotype hgvs=",CHAR(34),B1469,B1470,";",B1470,CHAR(34)," name=",CHAR(34),B1457,CHAR(34),"&gt; ")</f>
        <v xml:space="preserve">  &lt;Genotype hgvs="NC_000015.10:g.[78606381C&gt;T];[78606381C&gt;T]" name="C78606381T"&gt; </v>
      </c>
    </row>
    <row r="1484" spans="1:3" x14ac:dyDescent="0.25">
      <c r="A1484" s="6" t="s">
        <v>49</v>
      </c>
      <c r="B1484" s="27" t="s">
        <v>198</v>
      </c>
      <c r="C1484" t="s">
        <v>17</v>
      </c>
    </row>
    <row r="1485" spans="1:3" x14ac:dyDescent="0.25">
      <c r="A1485" s="6" t="s">
        <v>47</v>
      </c>
      <c r="B1485" s="27">
        <v>15.9</v>
      </c>
      <c r="C1485" t="s">
        <v>679</v>
      </c>
    </row>
    <row r="1486" spans="1:3" x14ac:dyDescent="0.25">
      <c r="A1486" s="6"/>
      <c r="B1486" s="27"/>
    </row>
    <row r="1487" spans="1:3" x14ac:dyDescent="0.25">
      <c r="A1487" s="5"/>
      <c r="B1487" s="27"/>
      <c r="C1487" t="str">
        <f>CONCATENATE("    ",B1483)</f>
        <v xml:space="preserve">    People with this variant have two copies of the [C78606381T](https://www.ncbi.nlm.nih.gov/projects/SNP/snp_ref.cgi?rs=12914385) variant. This substitution of a single nucleotide is known as a missense mutation.
</v>
      </c>
    </row>
    <row r="1488" spans="1:3" x14ac:dyDescent="0.25">
      <c r="A1488" s="6"/>
      <c r="B1488" s="27"/>
    </row>
    <row r="1489" spans="1:3" x14ac:dyDescent="0.25">
      <c r="A1489" s="6"/>
      <c r="B1489" s="27"/>
      <c r="C1489" t="s">
        <v>680</v>
      </c>
    </row>
    <row r="1490" spans="1:3" x14ac:dyDescent="0.25">
      <c r="A1490" s="6"/>
      <c r="B1490" s="27"/>
    </row>
    <row r="1491" spans="1:3" x14ac:dyDescent="0.25">
      <c r="A1491" s="6"/>
      <c r="B1491" s="27"/>
      <c r="C1491" t="str">
        <f>CONCATENATE("    ",B1484)</f>
        <v xml:space="preserve">    You are in the Moderate Loss of Function category. See below for more information.</v>
      </c>
    </row>
    <row r="1492" spans="1:3" x14ac:dyDescent="0.25">
      <c r="A1492" s="6"/>
      <c r="B1492" s="27"/>
    </row>
    <row r="1493" spans="1:3" x14ac:dyDescent="0.25">
      <c r="A1493" s="5"/>
      <c r="B1493" s="27"/>
      <c r="C1493" t="s">
        <v>681</v>
      </c>
    </row>
    <row r="1494" spans="1:3" x14ac:dyDescent="0.25">
      <c r="A1494" s="5"/>
      <c r="B1494" s="27"/>
    </row>
    <row r="1495" spans="1:3" x14ac:dyDescent="0.25">
      <c r="A1495" s="5"/>
      <c r="B1495" s="27"/>
      <c r="C1495" t="str">
        <f>CONCATENATE( "    &lt;piechart percentage=",B1485," /&gt;")</f>
        <v xml:space="preserve">    &lt;piechart percentage=15.9 /&gt;</v>
      </c>
    </row>
    <row r="1496" spans="1:3" x14ac:dyDescent="0.25">
      <c r="A1496" s="5"/>
      <c r="B1496" s="27"/>
      <c r="C1496" t="str">
        <f>"  &lt;/Genotype&gt;"</f>
        <v xml:space="preserve">  &lt;/Genotype&gt;</v>
      </c>
    </row>
    <row r="1497" spans="1:3" x14ac:dyDescent="0.25">
      <c r="A1497" s="5" t="s">
        <v>50</v>
      </c>
      <c r="B1497" s="27" t="str">
        <f>CONCATENATE("Your ",B1449," gene has no variants. A normal gene is referred to as a ",CHAR(34),"wild-type",CHAR(34)," gene.")</f>
        <v>Your CHRNA3 gene has no variants. A normal gene is referred to as a "wild-type" gene.</v>
      </c>
      <c r="C1497" t="str">
        <f>CONCATENATE("  &lt;Genotype hgvs=",CHAR(34),B1469,B1471,";",B1471,CHAR(34)," name=",CHAR(34),B1457,CHAR(34),"&gt; ")</f>
        <v xml:space="preserve">  &lt;Genotype hgvs="NC_000015.10:g.[78606381=];[78606381=]" name="C78606381T"&gt; </v>
      </c>
    </row>
    <row r="1498" spans="1:3" x14ac:dyDescent="0.25">
      <c r="A1498" s="6" t="s">
        <v>51</v>
      </c>
      <c r="B1498" s="27" t="s">
        <v>152</v>
      </c>
      <c r="C1498" t="s">
        <v>17</v>
      </c>
    </row>
    <row r="1499" spans="1:3" x14ac:dyDescent="0.25">
      <c r="A1499" s="6" t="s">
        <v>47</v>
      </c>
      <c r="B1499" s="27">
        <v>46.2</v>
      </c>
      <c r="C1499" t="s">
        <v>679</v>
      </c>
    </row>
    <row r="1500" spans="1:3" x14ac:dyDescent="0.25">
      <c r="A1500" s="5"/>
      <c r="B1500" s="27"/>
    </row>
    <row r="1501" spans="1:3" x14ac:dyDescent="0.25">
      <c r="A1501" s="6"/>
      <c r="B1501" s="27"/>
      <c r="C1501" t="str">
        <f>CONCATENATE("    ",B1497)</f>
        <v xml:space="preserve">    Your CHRNA3 gene has no variants. A normal gene is referred to as a "wild-type" gene.</v>
      </c>
    </row>
    <row r="1502" spans="1:3" x14ac:dyDescent="0.25">
      <c r="A1502" s="6"/>
      <c r="B1502" s="27"/>
    </row>
    <row r="1503" spans="1:3" x14ac:dyDescent="0.25">
      <c r="A1503" s="6"/>
      <c r="B1503" s="27"/>
      <c r="C1503" t="s">
        <v>680</v>
      </c>
    </row>
    <row r="1504" spans="1:3" x14ac:dyDescent="0.25">
      <c r="A1504" s="6"/>
      <c r="B1504" s="27"/>
    </row>
    <row r="1505" spans="1:3" x14ac:dyDescent="0.25">
      <c r="A1505" s="6"/>
      <c r="B1505" s="27"/>
      <c r="C1505" t="str">
        <f>CONCATENATE("    ",B1498)</f>
        <v xml:space="preserve">    This variant is not associated with increased risk.</v>
      </c>
    </row>
    <row r="1506" spans="1:3" x14ac:dyDescent="0.25">
      <c r="A1506" s="5"/>
      <c r="B1506" s="27"/>
    </row>
    <row r="1507" spans="1:3" x14ac:dyDescent="0.25">
      <c r="A1507" s="5"/>
      <c r="B1507" s="27"/>
      <c r="C1507" t="s">
        <v>681</v>
      </c>
    </row>
    <row r="1508" spans="1:3" x14ac:dyDescent="0.25">
      <c r="A1508" s="5"/>
      <c r="B1508" s="27"/>
    </row>
    <row r="1509" spans="1:3" x14ac:dyDescent="0.25">
      <c r="A1509" s="5"/>
      <c r="B1509" s="27"/>
      <c r="C1509" t="str">
        <f>CONCATENATE( "    &lt;piechart percentage=",B1499," /&gt;")</f>
        <v xml:space="preserve">    &lt;piechart percentage=46.2 /&gt;</v>
      </c>
    </row>
    <row r="1510" spans="1:3" x14ac:dyDescent="0.25">
      <c r="A1510" s="5"/>
      <c r="B1510" s="27"/>
      <c r="C1510" t="str">
        <f>"  &lt;/Genotype&gt;"</f>
        <v xml:space="preserve">  &lt;/Genotype&gt;</v>
      </c>
    </row>
    <row r="1511" spans="1:3" x14ac:dyDescent="0.25">
      <c r="A1511" s="5"/>
      <c r="B1511" s="27"/>
      <c r="C1511" t="str">
        <f>C1461</f>
        <v>&lt;# C645T  #&gt;</v>
      </c>
    </row>
    <row r="1512" spans="1:3" x14ac:dyDescent="0.25">
      <c r="A1512" s="5" t="s">
        <v>39</v>
      </c>
      <c r="B1512" s="1" t="s">
        <v>242</v>
      </c>
      <c r="C1512" t="str">
        <f>CONCATENATE("  &lt;Genotype hgvs=",CHAR(34),B1512,B1513,";",B1514,CHAR(34)," name=",CHAR(34),B1463,CHAR(34),"&gt; ")</f>
        <v xml:space="preserve">  &lt;Genotype hgvs="NC_000017.11:g.[30237328T&gt;C];[30237328=]" name="C645T "&gt; </v>
      </c>
    </row>
    <row r="1513" spans="1:3" x14ac:dyDescent="0.25">
      <c r="A1513" s="5" t="s">
        <v>40</v>
      </c>
      <c r="B1513" s="27" t="s">
        <v>262</v>
      </c>
    </row>
    <row r="1514" spans="1:3" x14ac:dyDescent="0.25">
      <c r="A1514" s="5" t="s">
        <v>31</v>
      </c>
      <c r="B1514" s="27" t="s">
        <v>263</v>
      </c>
      <c r="C1514" t="s">
        <v>679</v>
      </c>
    </row>
    <row r="1515" spans="1:3" x14ac:dyDescent="0.25">
      <c r="A1515" s="5" t="s">
        <v>45</v>
      </c>
      <c r="B1515" s="27" t="str">
        <f>CONCATENATE("People with this variant have one copy of the ",B1466," variant. This substitution of a single nucleotide is known as a missense mutation.")</f>
        <v>People with this variant have one copy of the [C645T](https://www.ncbi.nlm.nih.gov/clinvar/variation/17503/) variant. This substitution of a single nucleotide is known as a missense mutation.</v>
      </c>
      <c r="C1515" t="s">
        <v>17</v>
      </c>
    </row>
    <row r="1516" spans="1:3" x14ac:dyDescent="0.25">
      <c r="A1516" s="6" t="s">
        <v>46</v>
      </c>
      <c r="B1516" s="27" t="s">
        <v>223</v>
      </c>
      <c r="C1516" t="str">
        <f>CONCATENATE("    ",B1515)</f>
        <v xml:space="preserve">    People with this variant have one copy of the [C645T](https://www.ncbi.nlm.nih.gov/clinvar/variation/17503/) variant. This substitution of a single nucleotide is known as a missense mutation.</v>
      </c>
    </row>
    <row r="1517" spans="1:3" x14ac:dyDescent="0.25">
      <c r="A1517" s="6" t="s">
        <v>47</v>
      </c>
      <c r="B1517" s="27">
        <v>39.700000000000003</v>
      </c>
    </row>
    <row r="1518" spans="1:3" x14ac:dyDescent="0.25">
      <c r="A1518" s="5"/>
      <c r="B1518" s="27"/>
      <c r="C1518" t="s">
        <v>680</v>
      </c>
    </row>
    <row r="1519" spans="1:3" x14ac:dyDescent="0.25">
      <c r="A1519" s="6"/>
      <c r="B1519" s="27"/>
    </row>
    <row r="1520" spans="1:3" x14ac:dyDescent="0.25">
      <c r="A1520" s="6"/>
      <c r="B1520" s="27"/>
      <c r="C1520" t="str">
        <f>CONCATENATE("    ",B1516)</f>
        <v xml:space="preserve">    You are in the Mild Loss of Function category. See below for more information.</v>
      </c>
    </row>
    <row r="1521" spans="1:3" x14ac:dyDescent="0.25">
      <c r="A1521" s="6"/>
      <c r="B1521" s="27"/>
    </row>
    <row r="1522" spans="1:3" x14ac:dyDescent="0.25">
      <c r="A1522" s="6"/>
      <c r="B1522" s="27"/>
      <c r="C1522" t="s">
        <v>681</v>
      </c>
    </row>
    <row r="1523" spans="1:3" x14ac:dyDescent="0.25">
      <c r="A1523" s="5"/>
      <c r="B1523" s="27"/>
    </row>
    <row r="1524" spans="1:3" x14ac:dyDescent="0.25">
      <c r="A1524" s="5"/>
      <c r="B1524" s="27"/>
      <c r="C1524" t="str">
        <f>CONCATENATE( "    &lt;piechart percentage=",B1517," /&gt;")</f>
        <v xml:space="preserve">    &lt;piechart percentage=39.7 /&gt;</v>
      </c>
    </row>
    <row r="1525" spans="1:3" x14ac:dyDescent="0.25">
      <c r="A1525" s="5"/>
      <c r="B1525" s="27"/>
      <c r="C1525" t="str">
        <f>"  &lt;/Genotype&gt;"</f>
        <v xml:space="preserve">  &lt;/Genotype&gt;</v>
      </c>
    </row>
    <row r="1526" spans="1:3" x14ac:dyDescent="0.25">
      <c r="A1526" s="5" t="s">
        <v>48</v>
      </c>
      <c r="B1526" s="27" t="str">
        <f>CONCATENATE("People with this variant have two copies of the ",B1466," variant. This substitution of a single nucleotide is known as a missense mutation.")</f>
        <v>People with this variant have two copies of the [C645T](https://www.ncbi.nlm.nih.gov/clinvar/variation/17503/) variant. This substitution of a single nucleotide is known as a missense mutation.</v>
      </c>
      <c r="C1526" t="str">
        <f>CONCATENATE("  &lt;Genotype hgvs=",CHAR(34),B1512,B1513,";",B1513,CHAR(34)," name=",CHAR(34),B1463,CHAR(34),"&gt; ")</f>
        <v xml:space="preserve">  &lt;Genotype hgvs="NC_000017.11:g.[30237328T&gt;C];[30237328T&gt;C]" name="C645T "&gt; </v>
      </c>
    </row>
    <row r="1527" spans="1:3" x14ac:dyDescent="0.25">
      <c r="A1527" s="6" t="s">
        <v>49</v>
      </c>
      <c r="B1527" s="27" t="s">
        <v>198</v>
      </c>
      <c r="C1527" t="s">
        <v>17</v>
      </c>
    </row>
    <row r="1528" spans="1:3" x14ac:dyDescent="0.25">
      <c r="A1528" s="6" t="s">
        <v>47</v>
      </c>
      <c r="B1528" s="27">
        <v>42.9</v>
      </c>
      <c r="C1528" t="s">
        <v>679</v>
      </c>
    </row>
    <row r="1529" spans="1:3" x14ac:dyDescent="0.25">
      <c r="A1529" s="6"/>
      <c r="B1529" s="27"/>
    </row>
    <row r="1530" spans="1:3" x14ac:dyDescent="0.25">
      <c r="A1530" s="5"/>
      <c r="B1530" s="27"/>
      <c r="C1530" t="str">
        <f>CONCATENATE("    ",B1526)</f>
        <v xml:space="preserve">    People with this variant have two copies of the [C645T](https://www.ncbi.nlm.nih.gov/clinvar/variation/17503/) variant. This substitution of a single nucleotide is known as a missense mutation.</v>
      </c>
    </row>
    <row r="1531" spans="1:3" x14ac:dyDescent="0.25">
      <c r="A1531" s="6"/>
      <c r="B1531" s="27"/>
    </row>
    <row r="1532" spans="1:3" x14ac:dyDescent="0.25">
      <c r="A1532" s="6"/>
      <c r="B1532" s="27"/>
      <c r="C1532" t="s">
        <v>680</v>
      </c>
    </row>
    <row r="1533" spans="1:3" x14ac:dyDescent="0.25">
      <c r="A1533" s="6"/>
      <c r="B1533" s="27"/>
    </row>
    <row r="1534" spans="1:3" x14ac:dyDescent="0.25">
      <c r="A1534" s="6"/>
      <c r="B1534" s="27"/>
      <c r="C1534" t="str">
        <f>CONCATENATE("    ",B1527)</f>
        <v xml:space="preserve">    You are in the Moderate Loss of Function category. See below for more information.</v>
      </c>
    </row>
    <row r="1535" spans="1:3" x14ac:dyDescent="0.25">
      <c r="A1535" s="6"/>
      <c r="B1535" s="27"/>
    </row>
    <row r="1536" spans="1:3" x14ac:dyDescent="0.25">
      <c r="A1536" s="5"/>
      <c r="B1536" s="27"/>
      <c r="C1536" t="s">
        <v>681</v>
      </c>
    </row>
    <row r="1537" spans="1:3" x14ac:dyDescent="0.25">
      <c r="A1537" s="5"/>
      <c r="B1537" s="27"/>
    </row>
    <row r="1538" spans="1:3" x14ac:dyDescent="0.25">
      <c r="A1538" s="5"/>
      <c r="B1538" s="27"/>
      <c r="C1538" t="str">
        <f>CONCATENATE( "    &lt;piechart percentage=",B1528," /&gt;")</f>
        <v xml:space="preserve">    &lt;piechart percentage=42.9 /&gt;</v>
      </c>
    </row>
    <row r="1539" spans="1:3" x14ac:dyDescent="0.25">
      <c r="A1539" s="5"/>
      <c r="B1539" s="27"/>
      <c r="C1539" t="str">
        <f>"  &lt;/Genotype&gt;"</f>
        <v xml:space="preserve">  &lt;/Genotype&gt;</v>
      </c>
    </row>
    <row r="1540" spans="1:3" x14ac:dyDescent="0.25">
      <c r="A1540" s="5" t="s">
        <v>50</v>
      </c>
      <c r="B1540" s="27" t="str">
        <f>CONCATENATE("Your ",B1449," gene has no variants. A normal gene is referred to as a ",CHAR(34),"wild-type",CHAR(34)," gene.")</f>
        <v>Your CHRNA3 gene has no variants. A normal gene is referred to as a "wild-type" gene.</v>
      </c>
      <c r="C1540" t="str">
        <f>CONCATENATE("  &lt;Genotype hgvs=",CHAR(34),B1512,B1514,";",B1514,CHAR(34)," name=",CHAR(34),B1463,CHAR(34),"&gt; ")</f>
        <v xml:space="preserve">  &lt;Genotype hgvs="NC_000017.11:g.[30237328=];[30237328=]" name="C645T "&gt; </v>
      </c>
    </row>
    <row r="1541" spans="1:3" x14ac:dyDescent="0.25">
      <c r="A1541" s="6" t="s">
        <v>51</v>
      </c>
      <c r="B1541" s="27" t="s">
        <v>152</v>
      </c>
      <c r="C1541" t="s">
        <v>17</v>
      </c>
    </row>
    <row r="1542" spans="1:3" x14ac:dyDescent="0.25">
      <c r="A1542" s="6" t="s">
        <v>47</v>
      </c>
      <c r="B1542" s="27">
        <v>17.399999999999999</v>
      </c>
      <c r="C1542" t="s">
        <v>679</v>
      </c>
    </row>
    <row r="1543" spans="1:3" x14ac:dyDescent="0.25">
      <c r="A1543" s="5"/>
      <c r="B1543" s="27"/>
    </row>
    <row r="1544" spans="1:3" x14ac:dyDescent="0.25">
      <c r="A1544" s="6"/>
      <c r="B1544" s="27"/>
      <c r="C1544" t="str">
        <f>CONCATENATE("    ",B1540)</f>
        <v xml:space="preserve">    Your CHRNA3 gene has no variants. A normal gene is referred to as a "wild-type" gene.</v>
      </c>
    </row>
    <row r="1545" spans="1:3" x14ac:dyDescent="0.25">
      <c r="A1545" s="6"/>
      <c r="B1545" s="27"/>
    </row>
    <row r="1546" spans="1:3" x14ac:dyDescent="0.25">
      <c r="A1546" s="6"/>
      <c r="B1546" s="27"/>
      <c r="C1546" t="s">
        <v>680</v>
      </c>
    </row>
    <row r="1547" spans="1:3" x14ac:dyDescent="0.25">
      <c r="A1547" s="6"/>
      <c r="B1547" s="27"/>
    </row>
    <row r="1548" spans="1:3" x14ac:dyDescent="0.25">
      <c r="A1548" s="6"/>
      <c r="B1548" s="27"/>
      <c r="C1548" t="str">
        <f>CONCATENATE("    ",B1541)</f>
        <v xml:space="preserve">    This variant is not associated with increased risk.</v>
      </c>
    </row>
    <row r="1549" spans="1:3" x14ac:dyDescent="0.25">
      <c r="A1549" s="5"/>
      <c r="B1549" s="27"/>
    </row>
    <row r="1550" spans="1:3" x14ac:dyDescent="0.25">
      <c r="A1550" s="5"/>
      <c r="B1550" s="27"/>
      <c r="C1550" t="s">
        <v>681</v>
      </c>
    </row>
    <row r="1551" spans="1:3" x14ac:dyDescent="0.25">
      <c r="A1551" s="5"/>
      <c r="B1551" s="27"/>
    </row>
    <row r="1552" spans="1:3" x14ac:dyDescent="0.25">
      <c r="A1552" s="5"/>
      <c r="B1552" s="27"/>
      <c r="C1552" t="str">
        <f>CONCATENATE( "    &lt;piechart percentage=",B1542," /&gt;")</f>
        <v xml:space="preserve">    &lt;piechart percentage=17.4 /&gt;</v>
      </c>
    </row>
    <row r="1553" spans="1:3" x14ac:dyDescent="0.25">
      <c r="A1553" s="5"/>
      <c r="B1553" s="27"/>
      <c r="C1553" t="str">
        <f>"  &lt;/Genotype&gt;"</f>
        <v xml:space="preserve">  &lt;/Genotype&gt;</v>
      </c>
    </row>
    <row r="1554" spans="1:3" x14ac:dyDescent="0.25">
      <c r="A1554" s="5" t="s">
        <v>52</v>
      </c>
      <c r="B1554" s="27" t="str">
        <f>CONCATENATE("Your ",B1449," gene has an unknown variant.")</f>
        <v>Your CHRNA3 gene has an unknown variant.</v>
      </c>
      <c r="C1554" t="str">
        <f>CONCATENATE("  &lt;Genotype hgvs=",CHAR(34),"unknown",CHAR(34),"&gt; ")</f>
        <v xml:space="preserve">  &lt;Genotype hgvs="unknown"&gt; </v>
      </c>
    </row>
    <row r="1555" spans="1:3" x14ac:dyDescent="0.25">
      <c r="A1555" s="6" t="s">
        <v>52</v>
      </c>
      <c r="B1555" s="27" t="s">
        <v>154</v>
      </c>
      <c r="C1555" t="s">
        <v>17</v>
      </c>
    </row>
    <row r="1556" spans="1:3" x14ac:dyDescent="0.25">
      <c r="A1556" s="6" t="s">
        <v>47</v>
      </c>
      <c r="B1556" s="27"/>
      <c r="C1556" t="s">
        <v>679</v>
      </c>
    </row>
    <row r="1557" spans="1:3" x14ac:dyDescent="0.25">
      <c r="A1557" s="6"/>
      <c r="B1557" s="27"/>
    </row>
    <row r="1558" spans="1:3" x14ac:dyDescent="0.25">
      <c r="A1558" s="6"/>
      <c r="B1558" s="27"/>
      <c r="C1558" t="str">
        <f>CONCATENATE("    ",B1554)</f>
        <v xml:space="preserve">    Your CHRNA3 gene has an unknown variant.</v>
      </c>
    </row>
    <row r="1559" spans="1:3" x14ac:dyDescent="0.25">
      <c r="A1559" s="6"/>
      <c r="B1559" s="27"/>
    </row>
    <row r="1560" spans="1:3" x14ac:dyDescent="0.25">
      <c r="A1560" s="6"/>
      <c r="B1560" s="27"/>
      <c r="C1560" t="s">
        <v>680</v>
      </c>
    </row>
    <row r="1561" spans="1:3" x14ac:dyDescent="0.25">
      <c r="A1561" s="6"/>
      <c r="B1561" s="27"/>
    </row>
    <row r="1562" spans="1:3" x14ac:dyDescent="0.25">
      <c r="A1562" s="5"/>
      <c r="B1562" s="27"/>
      <c r="C1562" t="str">
        <f>CONCATENATE("    ",B1555)</f>
        <v xml:space="preserve">    The effect is unknown.</v>
      </c>
    </row>
    <row r="1563" spans="1:3" x14ac:dyDescent="0.25">
      <c r="A1563" s="6"/>
      <c r="B1563" s="27"/>
    </row>
    <row r="1564" spans="1:3" x14ac:dyDescent="0.25">
      <c r="A1564" s="5"/>
      <c r="B1564" s="27"/>
      <c r="C1564" t="s">
        <v>681</v>
      </c>
    </row>
    <row r="1565" spans="1:3" x14ac:dyDescent="0.25">
      <c r="A1565" s="5"/>
      <c r="B1565" s="27"/>
    </row>
    <row r="1566" spans="1:3" x14ac:dyDescent="0.25">
      <c r="A1566" s="5"/>
      <c r="B1566" s="27"/>
      <c r="C1566" t="str">
        <f>CONCATENATE( "    &lt;piechart percentage=",B1556," /&gt;")</f>
        <v xml:space="preserve">    &lt;piechart percentage= /&gt;</v>
      </c>
    </row>
    <row r="1567" spans="1:3" x14ac:dyDescent="0.25">
      <c r="A1567" s="5"/>
      <c r="B1567" s="27"/>
      <c r="C1567" t="str">
        <f>"  &lt;/Genotype&gt;"</f>
        <v xml:space="preserve">  &lt;/Genotype&gt;</v>
      </c>
    </row>
    <row r="1568" spans="1:3" x14ac:dyDescent="0.25">
      <c r="A1568" s="5" t="s">
        <v>50</v>
      </c>
      <c r="B1568" s="27" t="str">
        <f>CONCATENATE("Your ",B1449," gene has no variants. A normal gene is referred to as a ",CHAR(34),"wild-type",CHAR(34)," gene.")</f>
        <v>Your CHRNA3 gene has no variants. A normal gene is referred to as a "wild-type" gene.</v>
      </c>
      <c r="C1568" t="str">
        <f>CONCATENATE("  &lt;Genotype hgvs=",CHAR(34),"wild-type",CHAR(34),"&gt;")</f>
        <v xml:space="preserve">  &lt;Genotype hgvs="wild-type"&gt;</v>
      </c>
    </row>
    <row r="1569" spans="1:3" x14ac:dyDescent="0.25">
      <c r="A1569" s="6" t="s">
        <v>51</v>
      </c>
      <c r="B1569" s="27" t="s">
        <v>224</v>
      </c>
      <c r="C1569" t="s">
        <v>17</v>
      </c>
    </row>
    <row r="1570" spans="1:3" x14ac:dyDescent="0.25">
      <c r="A1570" s="6" t="s">
        <v>47</v>
      </c>
      <c r="B1570" s="27"/>
      <c r="C1570" t="s">
        <v>679</v>
      </c>
    </row>
    <row r="1571" spans="1:3" x14ac:dyDescent="0.25">
      <c r="A1571" s="6"/>
      <c r="B1571" s="27"/>
    </row>
    <row r="1572" spans="1:3" x14ac:dyDescent="0.25">
      <c r="A1572" s="6"/>
      <c r="B1572" s="27"/>
      <c r="C1572" t="str">
        <f>CONCATENATE("    ",B1568)</f>
        <v xml:space="preserve">    Your CHRNA3 gene has no variants. A normal gene is referred to as a "wild-type" gene.</v>
      </c>
    </row>
    <row r="1573" spans="1:3" x14ac:dyDescent="0.25">
      <c r="A1573" s="6"/>
      <c r="B1573" s="27"/>
    </row>
    <row r="1574" spans="1:3" x14ac:dyDescent="0.25">
      <c r="A1574" s="6"/>
      <c r="B1574" s="27"/>
      <c r="C1574" t="s">
        <v>680</v>
      </c>
    </row>
    <row r="1575" spans="1:3" x14ac:dyDescent="0.25">
      <c r="A1575" s="6"/>
      <c r="B1575" s="27"/>
    </row>
    <row r="1576" spans="1:3" x14ac:dyDescent="0.25">
      <c r="A1576" s="6"/>
      <c r="B1576" s="27"/>
      <c r="C1576" t="str">
        <f>CONCATENATE("    ",B1569)</f>
        <v xml:space="preserve">    Your variant is not associated with any loss of function.</v>
      </c>
    </row>
    <row r="1577" spans="1:3" x14ac:dyDescent="0.25">
      <c r="A1577" s="6"/>
      <c r="B1577" s="27"/>
    </row>
    <row r="1578" spans="1:3" x14ac:dyDescent="0.25">
      <c r="A1578" s="6"/>
      <c r="B1578" s="27"/>
      <c r="C1578" t="s">
        <v>681</v>
      </c>
    </row>
    <row r="1579" spans="1:3" x14ac:dyDescent="0.25">
      <c r="A1579" s="5"/>
      <c r="B1579" s="27"/>
    </row>
    <row r="1580" spans="1:3" x14ac:dyDescent="0.25">
      <c r="A1580" s="6"/>
      <c r="B1580" s="27"/>
      <c r="C1580" t="str">
        <f>CONCATENATE( "    &lt;piechart percentage=",B1570," /&gt;")</f>
        <v xml:space="preserve">    &lt;piechart percentage= /&gt;</v>
      </c>
    </row>
    <row r="1581" spans="1:3" x14ac:dyDescent="0.25">
      <c r="A1581" s="6"/>
      <c r="B1581" s="27"/>
      <c r="C1581" t="str">
        <f>"  &lt;/Genotype&gt;"</f>
        <v xml:space="preserve">  &lt;/Genotype&gt;</v>
      </c>
    </row>
    <row r="1582" spans="1:3" x14ac:dyDescent="0.25">
      <c r="A1582" s="6"/>
      <c r="B1582" s="27"/>
      <c r="C1582" t="str">
        <f>"&lt;/GeneAnalysis&gt;"</f>
        <v>&lt;/GeneAnalysis&gt;</v>
      </c>
    </row>
    <row r="1583" spans="1:3" s="33" customFormat="1" x14ac:dyDescent="0.25"/>
    <row r="1584" spans="1:3" s="33" customFormat="1" x14ac:dyDescent="0.25">
      <c r="A1584" s="34"/>
      <c r="B1584" s="32"/>
    </row>
    <row r="1585" spans="1:3" x14ac:dyDescent="0.25">
      <c r="A1585" s="6" t="s">
        <v>4</v>
      </c>
      <c r="B1585" s="27" t="s">
        <v>342</v>
      </c>
      <c r="C1585" t="str">
        <f>CONCATENATE("&lt;GeneAnalysis gene=",CHAR(34),B1585,CHAR(34)," interval=",CHAR(34),B1586,CHAR(34),"&gt; ")</f>
        <v xml:space="preserve">&lt;GeneAnalysis gene="CHRNA3" interval="NC_000015.10:g.78593052_78621295"&gt; </v>
      </c>
    </row>
    <row r="1586" spans="1:3" x14ac:dyDescent="0.25">
      <c r="A1586" s="6" t="s">
        <v>27</v>
      </c>
      <c r="B1586" s="27" t="s">
        <v>343</v>
      </c>
    </row>
    <row r="1587" spans="1:3" x14ac:dyDescent="0.25">
      <c r="A1587" s="6" t="s">
        <v>28</v>
      </c>
      <c r="B1587" s="27" t="s">
        <v>339</v>
      </c>
      <c r="C1587" t="str">
        <f>CONCATENATE("# What are some common mutations of ",B1585,"?")</f>
        <v># What are some common mutations of CHRNA3?</v>
      </c>
    </row>
    <row r="1588" spans="1:3" x14ac:dyDescent="0.25">
      <c r="A1588" s="6" t="s">
        <v>24</v>
      </c>
      <c r="B1588" s="27" t="s">
        <v>25</v>
      </c>
      <c r="C1588" t="s">
        <v>17</v>
      </c>
    </row>
    <row r="1589" spans="1:3" x14ac:dyDescent="0.25">
      <c r="B1589" s="27"/>
      <c r="C1589" t="str">
        <f>CONCATENATE("There are ",B1587," well-known variants in ",B1585,": ",B1596," and ",B1602,".")</f>
        <v>There are two well-known variants in CHRNA3: [C78606381T](https://www.ncbi.nlm.nih.gov/projects/SNP/snp_ref.cgi?rs=12914385) and [C645T](https://www.ncbi.nlm.nih.gov/clinvar/variation/17503/).</v>
      </c>
    </row>
    <row r="1590" spans="1:3" x14ac:dyDescent="0.25">
      <c r="B1590" s="27"/>
    </row>
    <row r="1591" spans="1:3" x14ac:dyDescent="0.25">
      <c r="A1591" s="6"/>
      <c r="B1591" s="27"/>
      <c r="C1591" t="str">
        <f>CONCATENATE("&lt;# ",B1593," #&gt;")</f>
        <v>&lt;# C78606381T #&gt;</v>
      </c>
    </row>
    <row r="1592" spans="1:3" x14ac:dyDescent="0.25">
      <c r="A1592" s="6" t="s">
        <v>29</v>
      </c>
      <c r="B1592" s="1" t="s">
        <v>344</v>
      </c>
      <c r="C1592" t="str">
        <f>CONCATENATE("  &lt;Variant hgvs=",CHAR(34),B1592,CHAR(34)," name=",CHAR(34),B1593,CHAR(34),"&gt; ")</f>
        <v xml:space="preserve">  &lt;Variant hgvs="NC_000015.10:g.78606381C&gt;T" name="C78606381T"&gt; </v>
      </c>
    </row>
    <row r="1593" spans="1:3" x14ac:dyDescent="0.25">
      <c r="A1593" s="5" t="s">
        <v>30</v>
      </c>
      <c r="B1593" s="30" t="s">
        <v>346</v>
      </c>
    </row>
    <row r="1594" spans="1:3" x14ac:dyDescent="0.25">
      <c r="A1594" s="5" t="s">
        <v>31</v>
      </c>
      <c r="B1594" s="27" t="s">
        <v>214</v>
      </c>
      <c r="C1594" t="str">
        <f>CONCATENATE("    This variant is a change at a specific point in the ",B1585," gene from ",B1594," to ",B1595," resulting in incorrect ",B1588,"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595" spans="1:3" x14ac:dyDescent="0.25">
      <c r="A1595" s="5" t="s">
        <v>32</v>
      </c>
      <c r="B1595" s="27" t="s">
        <v>37</v>
      </c>
      <c r="C1595" t="s">
        <v>17</v>
      </c>
    </row>
    <row r="1596" spans="1:3" x14ac:dyDescent="0.25">
      <c r="A1596" s="5" t="s">
        <v>40</v>
      </c>
      <c r="B1596" s="30" t="s">
        <v>348</v>
      </c>
      <c r="C1596" t="str">
        <f>"  &lt;/Variant&gt;"</f>
        <v xml:space="preserve">  &lt;/Variant&gt;</v>
      </c>
    </row>
    <row r="1597" spans="1:3" x14ac:dyDescent="0.25">
      <c r="B1597" s="27"/>
      <c r="C1597" t="str">
        <f>CONCATENATE("&lt;# ",B1599," #&gt;")</f>
        <v>&lt;# C645T  #&gt;</v>
      </c>
    </row>
    <row r="1598" spans="1:3" x14ac:dyDescent="0.25">
      <c r="A1598" s="6" t="s">
        <v>29</v>
      </c>
      <c r="B1598" s="1" t="s">
        <v>345</v>
      </c>
      <c r="C1598" t="str">
        <f>CONCATENATE("  &lt;Variant hgvs=",CHAR(34),B1598,CHAR(34)," name=",CHAR(34),B1599,CHAR(34),"&gt; ")</f>
        <v xml:space="preserve">  &lt;Variant hgvs="NC_000015.10:g.78601997G&gt;A" name="C645T "&gt; </v>
      </c>
    </row>
    <row r="1599" spans="1:3" x14ac:dyDescent="0.25">
      <c r="A1599" s="5" t="s">
        <v>30</v>
      </c>
      <c r="B1599" s="30" t="s">
        <v>347</v>
      </c>
    </row>
    <row r="1600" spans="1:3" x14ac:dyDescent="0.25">
      <c r="A1600" s="5" t="s">
        <v>31</v>
      </c>
      <c r="B1600" s="27" t="s">
        <v>38</v>
      </c>
      <c r="C1600" t="str">
        <f>CONCATENATE("    This variant is a change at a specific point in the ",B1585," gene from ",B1600," to ",B1601," resulting in incorrect ",B1588,"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601" spans="1:3" x14ac:dyDescent="0.25">
      <c r="A1601" s="5" t="s">
        <v>32</v>
      </c>
      <c r="B1601" s="27" t="s">
        <v>66</v>
      </c>
    </row>
    <row r="1602" spans="1:3" x14ac:dyDescent="0.25">
      <c r="A1602" s="6" t="s">
        <v>40</v>
      </c>
      <c r="B1602" s="30" t="s">
        <v>358</v>
      </c>
      <c r="C1602" t="str">
        <f>"  &lt;/Variant&gt;"</f>
        <v xml:space="preserve">  &lt;/Variant&gt;</v>
      </c>
    </row>
    <row r="1603" spans="1:3" s="33" customFormat="1" x14ac:dyDescent="0.25">
      <c r="A1603" s="31"/>
      <c r="B1603" s="32"/>
    </row>
    <row r="1604" spans="1:3" s="33" customFormat="1" x14ac:dyDescent="0.25">
      <c r="A1604" s="31"/>
      <c r="B1604" s="32"/>
      <c r="C1604" t="str">
        <f>C1591</f>
        <v>&lt;# C78606381T #&gt;</v>
      </c>
    </row>
    <row r="1605" spans="1:3" x14ac:dyDescent="0.25">
      <c r="A1605" s="5" t="s">
        <v>39</v>
      </c>
      <c r="B1605" s="40" t="s">
        <v>349</v>
      </c>
      <c r="C1605" t="str">
        <f>CONCATENATE("  &lt;Genotype hgvs=",CHAR(34),B1605,B1606,";",B1607,CHAR(34)," name=",CHAR(34),B1593,CHAR(34),"&gt; ")</f>
        <v xml:space="preserve">  &lt;Genotype hgvs="NC_000015.10:g.[78606381C&gt;T];[78606381=]" name="C78606381T"&gt; </v>
      </c>
    </row>
    <row r="1606" spans="1:3" x14ac:dyDescent="0.25">
      <c r="A1606" s="5" t="s">
        <v>40</v>
      </c>
      <c r="B1606" s="27" t="s">
        <v>350</v>
      </c>
    </row>
    <row r="1607" spans="1:3" x14ac:dyDescent="0.25">
      <c r="A1607" s="5" t="s">
        <v>31</v>
      </c>
      <c r="B1607" s="27" t="s">
        <v>351</v>
      </c>
      <c r="C1607" t="s">
        <v>679</v>
      </c>
    </row>
    <row r="1608" spans="1:3" x14ac:dyDescent="0.25">
      <c r="A1608" s="5" t="s">
        <v>45</v>
      </c>
      <c r="B1608" s="27" t="str">
        <f>CONCATENATE("People with this variant have one copy of the ",B1596,"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608" t="s">
        <v>17</v>
      </c>
    </row>
    <row r="1609" spans="1:3" x14ac:dyDescent="0.25">
      <c r="A1609" s="6" t="s">
        <v>46</v>
      </c>
      <c r="B1609" s="27" t="s">
        <v>223</v>
      </c>
      <c r="C1609" t="str">
        <f>CONCATENATE("    ",B1608)</f>
        <v xml:space="preserve">    People with this variant have one copy of the [C78606381T](https://www.ncbi.nlm.nih.gov/projects/SNP/snp_ref.cgi?rs=12914385) variant. This substitution of a single nucleotide is known as a missense mutation.</v>
      </c>
    </row>
    <row r="1610" spans="1:3" x14ac:dyDescent="0.25">
      <c r="A1610" s="6" t="s">
        <v>47</v>
      </c>
      <c r="B1610" s="27">
        <v>37.9</v>
      </c>
    </row>
    <row r="1611" spans="1:3" x14ac:dyDescent="0.25">
      <c r="A1611" s="5"/>
      <c r="B1611" s="27"/>
      <c r="C1611" t="s">
        <v>680</v>
      </c>
    </row>
    <row r="1612" spans="1:3" x14ac:dyDescent="0.25">
      <c r="A1612" s="6"/>
      <c r="B1612" s="27"/>
    </row>
    <row r="1613" spans="1:3" x14ac:dyDescent="0.25">
      <c r="A1613" s="6"/>
      <c r="B1613" s="27"/>
      <c r="C1613" t="str">
        <f>CONCATENATE("    ",B1609)</f>
        <v xml:space="preserve">    You are in the Mild Loss of Function category. See below for more information.</v>
      </c>
    </row>
    <row r="1614" spans="1:3" x14ac:dyDescent="0.25">
      <c r="A1614" s="6"/>
      <c r="B1614" s="27"/>
    </row>
    <row r="1615" spans="1:3" x14ac:dyDescent="0.25">
      <c r="A1615" s="6"/>
      <c r="B1615" s="27"/>
      <c r="C1615" t="s">
        <v>681</v>
      </c>
    </row>
    <row r="1616" spans="1:3" x14ac:dyDescent="0.25">
      <c r="A1616" s="5"/>
      <c r="B1616" s="27"/>
    </row>
    <row r="1617" spans="1:3" x14ac:dyDescent="0.25">
      <c r="A1617" s="5"/>
      <c r="B1617" s="27"/>
      <c r="C1617" t="str">
        <f>CONCATENATE( "    &lt;piechart percentage=",B1610," /&gt;")</f>
        <v xml:space="preserve">    &lt;piechart percentage=37.9 /&gt;</v>
      </c>
    </row>
    <row r="1618" spans="1:3" x14ac:dyDescent="0.25">
      <c r="A1618" s="5"/>
      <c r="B1618" s="27"/>
      <c r="C1618" t="str">
        <f>"  &lt;/Genotype&gt;"</f>
        <v xml:space="preserve">  &lt;/Genotype&gt;</v>
      </c>
    </row>
    <row r="1619" spans="1:3" x14ac:dyDescent="0.25">
      <c r="A1619" s="5" t="s">
        <v>48</v>
      </c>
      <c r="B1619" s="27" t="s">
        <v>352</v>
      </c>
      <c r="C1619" t="str">
        <f>CONCATENATE("  &lt;Genotype hgvs=",CHAR(34),B1605,B1606,";",B1606,CHAR(34)," name=",CHAR(34),B1593,CHAR(34),"&gt; ")</f>
        <v xml:space="preserve">  &lt;Genotype hgvs="NC_000015.10:g.[78606381C&gt;T];[78606381C&gt;T]" name="C78606381T"&gt; </v>
      </c>
    </row>
    <row r="1620" spans="1:3" x14ac:dyDescent="0.25">
      <c r="A1620" s="6" t="s">
        <v>49</v>
      </c>
      <c r="B1620" s="27" t="s">
        <v>198</v>
      </c>
      <c r="C1620" t="s">
        <v>17</v>
      </c>
    </row>
    <row r="1621" spans="1:3" x14ac:dyDescent="0.25">
      <c r="A1621" s="6" t="s">
        <v>47</v>
      </c>
      <c r="B1621" s="27">
        <v>15.9</v>
      </c>
      <c r="C1621" t="s">
        <v>679</v>
      </c>
    </row>
    <row r="1622" spans="1:3" x14ac:dyDescent="0.25">
      <c r="A1622" s="6"/>
      <c r="B1622" s="27"/>
    </row>
    <row r="1623" spans="1:3" x14ac:dyDescent="0.25">
      <c r="A1623" s="5"/>
      <c r="B1623" s="27"/>
      <c r="C1623" t="str">
        <f>CONCATENATE("    ",B1619)</f>
        <v xml:space="preserve">    People with this variant have two copies of the [C78606381T](https://www.ncbi.nlm.nih.gov/projects/SNP/snp_ref.cgi?rs=12914385) variant. This substitution of a single nucleotide is known as a missense mutation.
</v>
      </c>
    </row>
    <row r="1624" spans="1:3" x14ac:dyDescent="0.25">
      <c r="A1624" s="6"/>
      <c r="B1624" s="27"/>
    </row>
    <row r="1625" spans="1:3" x14ac:dyDescent="0.25">
      <c r="A1625" s="6"/>
      <c r="B1625" s="27"/>
      <c r="C1625" t="s">
        <v>680</v>
      </c>
    </row>
    <row r="1626" spans="1:3" x14ac:dyDescent="0.25">
      <c r="A1626" s="6"/>
      <c r="B1626" s="27"/>
    </row>
    <row r="1627" spans="1:3" x14ac:dyDescent="0.25">
      <c r="A1627" s="6"/>
      <c r="B1627" s="27"/>
      <c r="C1627" t="str">
        <f>CONCATENATE("    ",B1620)</f>
        <v xml:space="preserve">    You are in the Moderate Loss of Function category. See below for more information.</v>
      </c>
    </row>
    <row r="1628" spans="1:3" x14ac:dyDescent="0.25">
      <c r="A1628" s="6"/>
      <c r="B1628" s="27"/>
    </row>
    <row r="1629" spans="1:3" x14ac:dyDescent="0.25">
      <c r="A1629" s="5"/>
      <c r="B1629" s="27"/>
      <c r="C1629" t="s">
        <v>681</v>
      </c>
    </row>
    <row r="1630" spans="1:3" x14ac:dyDescent="0.25">
      <c r="A1630" s="5"/>
      <c r="B1630" s="27"/>
    </row>
    <row r="1631" spans="1:3" x14ac:dyDescent="0.25">
      <c r="A1631" s="5"/>
      <c r="B1631" s="27"/>
      <c r="C1631" t="str">
        <f>CONCATENATE( "    &lt;piechart percentage=",B1621," /&gt;")</f>
        <v xml:space="preserve">    &lt;piechart percentage=15.9 /&gt;</v>
      </c>
    </row>
    <row r="1632" spans="1:3" x14ac:dyDescent="0.25">
      <c r="A1632" s="5"/>
      <c r="B1632" s="27"/>
      <c r="C1632" t="str">
        <f>"  &lt;/Genotype&gt;"</f>
        <v xml:space="preserve">  &lt;/Genotype&gt;</v>
      </c>
    </row>
    <row r="1633" spans="1:3" x14ac:dyDescent="0.25">
      <c r="A1633" s="5" t="s">
        <v>50</v>
      </c>
      <c r="B1633" s="27" t="str">
        <f>CONCATENATE("Your ",B1585," gene has no variants. A normal gene is referred to as a ",CHAR(34),"wild-type",CHAR(34)," gene.")</f>
        <v>Your CHRNA3 gene has no variants. A normal gene is referred to as a "wild-type" gene.</v>
      </c>
      <c r="C1633" t="str">
        <f>CONCATENATE("  &lt;Genotype hgvs=",CHAR(34),B1605,B1607,";",B1607,CHAR(34)," name=",CHAR(34),B1593,CHAR(34),"&gt; ")</f>
        <v xml:space="preserve">  &lt;Genotype hgvs="NC_000015.10:g.[78606381=];[78606381=]" name="C78606381T"&gt; </v>
      </c>
    </row>
    <row r="1634" spans="1:3" x14ac:dyDescent="0.25">
      <c r="A1634" s="6" t="s">
        <v>51</v>
      </c>
      <c r="B1634" s="27" t="s">
        <v>152</v>
      </c>
      <c r="C1634" t="s">
        <v>17</v>
      </c>
    </row>
    <row r="1635" spans="1:3" x14ac:dyDescent="0.25">
      <c r="A1635" s="6" t="s">
        <v>47</v>
      </c>
      <c r="B1635" s="27">
        <v>46.2</v>
      </c>
      <c r="C1635" t="s">
        <v>679</v>
      </c>
    </row>
    <row r="1636" spans="1:3" x14ac:dyDescent="0.25">
      <c r="A1636" s="5"/>
      <c r="B1636" s="27"/>
    </row>
    <row r="1637" spans="1:3" x14ac:dyDescent="0.25">
      <c r="A1637" s="6"/>
      <c r="B1637" s="27"/>
      <c r="C1637" t="str">
        <f>CONCATENATE("    ",B1633)</f>
        <v xml:space="preserve">    Your CHRNA3 gene has no variants. A normal gene is referred to as a "wild-type" gene.</v>
      </c>
    </row>
    <row r="1638" spans="1:3" x14ac:dyDescent="0.25">
      <c r="A1638" s="6"/>
      <c r="B1638" s="27"/>
    </row>
    <row r="1639" spans="1:3" x14ac:dyDescent="0.25">
      <c r="A1639" s="6"/>
      <c r="B1639" s="27"/>
      <c r="C1639" t="s">
        <v>680</v>
      </c>
    </row>
    <row r="1640" spans="1:3" x14ac:dyDescent="0.25">
      <c r="A1640" s="6"/>
      <c r="B1640" s="27"/>
    </row>
    <row r="1641" spans="1:3" x14ac:dyDescent="0.25">
      <c r="A1641" s="6"/>
      <c r="B1641" s="27"/>
      <c r="C1641" t="str">
        <f>CONCATENATE("    ",B1634)</f>
        <v xml:space="preserve">    This variant is not associated with increased risk.</v>
      </c>
    </row>
    <row r="1642" spans="1:3" x14ac:dyDescent="0.25">
      <c r="A1642" s="5"/>
      <c r="B1642" s="27"/>
    </row>
    <row r="1643" spans="1:3" x14ac:dyDescent="0.25">
      <c r="A1643" s="5"/>
      <c r="B1643" s="27"/>
      <c r="C1643" t="s">
        <v>681</v>
      </c>
    </row>
    <row r="1644" spans="1:3" x14ac:dyDescent="0.25">
      <c r="A1644" s="5"/>
      <c r="B1644" s="27"/>
    </row>
    <row r="1645" spans="1:3" x14ac:dyDescent="0.25">
      <c r="A1645" s="5"/>
      <c r="B1645" s="27"/>
      <c r="C1645" t="str">
        <f>CONCATENATE( "    &lt;piechart percentage=",B1635," /&gt;")</f>
        <v xml:space="preserve">    &lt;piechart percentage=46.2 /&gt;</v>
      </c>
    </row>
    <row r="1646" spans="1:3" x14ac:dyDescent="0.25">
      <c r="A1646" s="5"/>
      <c r="B1646" s="27"/>
      <c r="C1646" t="str">
        <f>"  &lt;/Genotype&gt;"</f>
        <v xml:space="preserve">  &lt;/Genotype&gt;</v>
      </c>
    </row>
    <row r="1647" spans="1:3" x14ac:dyDescent="0.25">
      <c r="A1647" s="5"/>
      <c r="B1647" s="27"/>
      <c r="C1647" t="str">
        <f>C1597</f>
        <v>&lt;# C645T  #&gt;</v>
      </c>
    </row>
    <row r="1648" spans="1:3" x14ac:dyDescent="0.25">
      <c r="A1648" s="5" t="s">
        <v>39</v>
      </c>
      <c r="B1648" s="1" t="s">
        <v>242</v>
      </c>
      <c r="C1648" t="str">
        <f>CONCATENATE("  &lt;Genotype hgvs=",CHAR(34),B1648,B1649,";",B1650,CHAR(34)," name=",CHAR(34),B1599,CHAR(34),"&gt; ")</f>
        <v xml:space="preserve">  &lt;Genotype hgvs="NC_000017.11:g.[30237328T&gt;C];[30237328=]" name="C645T "&gt; </v>
      </c>
    </row>
    <row r="1649" spans="1:3" x14ac:dyDescent="0.25">
      <c r="A1649" s="5" t="s">
        <v>40</v>
      </c>
      <c r="B1649" s="27" t="s">
        <v>262</v>
      </c>
    </row>
    <row r="1650" spans="1:3" x14ac:dyDescent="0.25">
      <c r="A1650" s="5" t="s">
        <v>31</v>
      </c>
      <c r="B1650" s="27" t="s">
        <v>263</v>
      </c>
      <c r="C1650" t="s">
        <v>679</v>
      </c>
    </row>
    <row r="1651" spans="1:3" x14ac:dyDescent="0.25">
      <c r="A1651" s="5" t="s">
        <v>45</v>
      </c>
      <c r="B1651" s="27" t="str">
        <f>CONCATENATE("People with this variant have one copy of the ",B1602," variant. This substitution of a single nucleotide is known as a missense mutation.")</f>
        <v>People with this variant have one copy of the [C645T](https://www.ncbi.nlm.nih.gov/clinvar/variation/17503/) variant. This substitution of a single nucleotide is known as a missense mutation.</v>
      </c>
      <c r="C1651" t="s">
        <v>17</v>
      </c>
    </row>
    <row r="1652" spans="1:3" x14ac:dyDescent="0.25">
      <c r="A1652" s="6" t="s">
        <v>46</v>
      </c>
      <c r="B1652" s="27" t="s">
        <v>223</v>
      </c>
      <c r="C1652" t="str">
        <f>CONCATENATE("    ",B1651)</f>
        <v xml:space="preserve">    People with this variant have one copy of the [C645T](https://www.ncbi.nlm.nih.gov/clinvar/variation/17503/) variant. This substitution of a single nucleotide is known as a missense mutation.</v>
      </c>
    </row>
    <row r="1653" spans="1:3" x14ac:dyDescent="0.25">
      <c r="A1653" s="6" t="s">
        <v>47</v>
      </c>
      <c r="B1653" s="27">
        <v>39.700000000000003</v>
      </c>
    </row>
    <row r="1654" spans="1:3" x14ac:dyDescent="0.25">
      <c r="A1654" s="5"/>
      <c r="B1654" s="27"/>
      <c r="C1654" t="s">
        <v>680</v>
      </c>
    </row>
    <row r="1655" spans="1:3" x14ac:dyDescent="0.25">
      <c r="A1655" s="6"/>
      <c r="B1655" s="27"/>
    </row>
    <row r="1656" spans="1:3" x14ac:dyDescent="0.25">
      <c r="A1656" s="6"/>
      <c r="B1656" s="27"/>
      <c r="C1656" t="str">
        <f>CONCATENATE("    ",B1652)</f>
        <v xml:space="preserve">    You are in the Mild Loss of Function category. See below for more information.</v>
      </c>
    </row>
    <row r="1657" spans="1:3" x14ac:dyDescent="0.25">
      <c r="A1657" s="6"/>
      <c r="B1657" s="27"/>
    </row>
    <row r="1658" spans="1:3" x14ac:dyDescent="0.25">
      <c r="A1658" s="6"/>
      <c r="B1658" s="27"/>
      <c r="C1658" t="s">
        <v>681</v>
      </c>
    </row>
    <row r="1659" spans="1:3" x14ac:dyDescent="0.25">
      <c r="A1659" s="5"/>
      <c r="B1659" s="27"/>
    </row>
    <row r="1660" spans="1:3" x14ac:dyDescent="0.25">
      <c r="A1660" s="5"/>
      <c r="B1660" s="27"/>
      <c r="C1660" t="str">
        <f>CONCATENATE( "    &lt;piechart percentage=",B1653," /&gt;")</f>
        <v xml:space="preserve">    &lt;piechart percentage=39.7 /&gt;</v>
      </c>
    </row>
    <row r="1661" spans="1:3" x14ac:dyDescent="0.25">
      <c r="A1661" s="5"/>
      <c r="B1661" s="27"/>
      <c r="C1661" t="str">
        <f>"  &lt;/Genotype&gt;"</f>
        <v xml:space="preserve">  &lt;/Genotype&gt;</v>
      </c>
    </row>
    <row r="1662" spans="1:3" x14ac:dyDescent="0.25">
      <c r="A1662" s="5" t="s">
        <v>48</v>
      </c>
      <c r="B1662" s="27" t="str">
        <f>CONCATENATE("People with this variant have two copies of the ",B1602," variant. This substitution of a single nucleotide is known as a missense mutation.")</f>
        <v>People with this variant have two copies of the [C645T](https://www.ncbi.nlm.nih.gov/clinvar/variation/17503/) variant. This substitution of a single nucleotide is known as a missense mutation.</v>
      </c>
      <c r="C1662" t="str">
        <f>CONCATENATE("  &lt;Genotype hgvs=",CHAR(34),B1648,B1649,";",B1649,CHAR(34)," name=",CHAR(34),B1599,CHAR(34),"&gt; ")</f>
        <v xml:space="preserve">  &lt;Genotype hgvs="NC_000017.11:g.[30237328T&gt;C];[30237328T&gt;C]" name="C645T "&gt; </v>
      </c>
    </row>
    <row r="1663" spans="1:3" x14ac:dyDescent="0.25">
      <c r="A1663" s="6" t="s">
        <v>49</v>
      </c>
      <c r="B1663" s="27" t="s">
        <v>198</v>
      </c>
      <c r="C1663" t="s">
        <v>17</v>
      </c>
    </row>
    <row r="1664" spans="1:3" x14ac:dyDescent="0.25">
      <c r="A1664" s="6" t="s">
        <v>47</v>
      </c>
      <c r="B1664" s="27">
        <v>42.9</v>
      </c>
      <c r="C1664" t="s">
        <v>679</v>
      </c>
    </row>
    <row r="1665" spans="1:3" x14ac:dyDescent="0.25">
      <c r="A1665" s="6"/>
      <c r="B1665" s="27"/>
    </row>
    <row r="1666" spans="1:3" x14ac:dyDescent="0.25">
      <c r="A1666" s="5"/>
      <c r="B1666" s="27"/>
      <c r="C1666" t="str">
        <f>CONCATENATE("    ",B1662)</f>
        <v xml:space="preserve">    People with this variant have two copies of the [C645T](https://www.ncbi.nlm.nih.gov/clinvar/variation/17503/) variant. This substitution of a single nucleotide is known as a missense mutation.</v>
      </c>
    </row>
    <row r="1667" spans="1:3" x14ac:dyDescent="0.25">
      <c r="A1667" s="6"/>
      <c r="B1667" s="27"/>
    </row>
    <row r="1668" spans="1:3" x14ac:dyDescent="0.25">
      <c r="A1668" s="6"/>
      <c r="B1668" s="27"/>
      <c r="C1668" t="s">
        <v>680</v>
      </c>
    </row>
    <row r="1669" spans="1:3" x14ac:dyDescent="0.25">
      <c r="A1669" s="6"/>
      <c r="B1669" s="27"/>
    </row>
    <row r="1670" spans="1:3" x14ac:dyDescent="0.25">
      <c r="A1670" s="6"/>
      <c r="B1670" s="27"/>
      <c r="C1670" t="str">
        <f>CONCATENATE("    ",B1663)</f>
        <v xml:space="preserve">    You are in the Moderate Loss of Function category. See below for more information.</v>
      </c>
    </row>
    <row r="1671" spans="1:3" x14ac:dyDescent="0.25">
      <c r="A1671" s="6"/>
      <c r="B1671" s="27"/>
    </row>
    <row r="1672" spans="1:3" x14ac:dyDescent="0.25">
      <c r="A1672" s="5"/>
      <c r="B1672" s="27"/>
      <c r="C1672" t="s">
        <v>681</v>
      </c>
    </row>
    <row r="1673" spans="1:3" x14ac:dyDescent="0.25">
      <c r="A1673" s="5"/>
      <c r="B1673" s="27"/>
    </row>
    <row r="1674" spans="1:3" x14ac:dyDescent="0.25">
      <c r="A1674" s="5"/>
      <c r="B1674" s="27"/>
      <c r="C1674" t="str">
        <f>CONCATENATE( "    &lt;piechart percentage=",B1664," /&gt;")</f>
        <v xml:space="preserve">    &lt;piechart percentage=42.9 /&gt;</v>
      </c>
    </row>
    <row r="1675" spans="1:3" x14ac:dyDescent="0.25">
      <c r="A1675" s="5"/>
      <c r="B1675" s="27"/>
      <c r="C1675" t="str">
        <f>"  &lt;/Genotype&gt;"</f>
        <v xml:space="preserve">  &lt;/Genotype&gt;</v>
      </c>
    </row>
    <row r="1676" spans="1:3" x14ac:dyDescent="0.25">
      <c r="A1676" s="5" t="s">
        <v>50</v>
      </c>
      <c r="B1676" s="27" t="str">
        <f>CONCATENATE("Your ",B1585," gene has no variants. A normal gene is referred to as a ",CHAR(34),"wild-type",CHAR(34)," gene.")</f>
        <v>Your CHRNA3 gene has no variants. A normal gene is referred to as a "wild-type" gene.</v>
      </c>
      <c r="C1676" t="str">
        <f>CONCATENATE("  &lt;Genotype hgvs=",CHAR(34),B1648,B1650,";",B1650,CHAR(34)," name=",CHAR(34),B1599,CHAR(34),"&gt; ")</f>
        <v xml:space="preserve">  &lt;Genotype hgvs="NC_000017.11:g.[30237328=];[30237328=]" name="C645T "&gt; </v>
      </c>
    </row>
    <row r="1677" spans="1:3" x14ac:dyDescent="0.25">
      <c r="A1677" s="6" t="s">
        <v>51</v>
      </c>
      <c r="B1677" s="27" t="s">
        <v>152</v>
      </c>
      <c r="C1677" t="s">
        <v>17</v>
      </c>
    </row>
    <row r="1678" spans="1:3" x14ac:dyDescent="0.25">
      <c r="A1678" s="6" t="s">
        <v>47</v>
      </c>
      <c r="B1678" s="27">
        <v>17.399999999999999</v>
      </c>
      <c r="C1678" t="s">
        <v>679</v>
      </c>
    </row>
    <row r="1679" spans="1:3" x14ac:dyDescent="0.25">
      <c r="A1679" s="5"/>
      <c r="B1679" s="27"/>
    </row>
    <row r="1680" spans="1:3" x14ac:dyDescent="0.25">
      <c r="A1680" s="6"/>
      <c r="B1680" s="27"/>
      <c r="C1680" t="str">
        <f>CONCATENATE("    ",B1676)</f>
        <v xml:space="preserve">    Your CHRNA3 gene has no variants. A normal gene is referred to as a "wild-type" gene.</v>
      </c>
    </row>
    <row r="1681" spans="1:3" x14ac:dyDescent="0.25">
      <c r="A1681" s="6"/>
      <c r="B1681" s="27"/>
    </row>
    <row r="1682" spans="1:3" x14ac:dyDescent="0.25">
      <c r="A1682" s="6"/>
      <c r="B1682" s="27"/>
      <c r="C1682" t="s">
        <v>680</v>
      </c>
    </row>
    <row r="1683" spans="1:3" x14ac:dyDescent="0.25">
      <c r="A1683" s="6"/>
      <c r="B1683" s="27"/>
    </row>
    <row r="1684" spans="1:3" x14ac:dyDescent="0.25">
      <c r="A1684" s="6"/>
      <c r="B1684" s="27"/>
      <c r="C1684" t="str">
        <f>CONCATENATE("    ",B1677)</f>
        <v xml:space="preserve">    This variant is not associated with increased risk.</v>
      </c>
    </row>
    <row r="1685" spans="1:3" x14ac:dyDescent="0.25">
      <c r="A1685" s="5"/>
      <c r="B1685" s="27"/>
    </row>
    <row r="1686" spans="1:3" x14ac:dyDescent="0.25">
      <c r="A1686" s="5"/>
      <c r="B1686" s="27"/>
      <c r="C1686" t="s">
        <v>681</v>
      </c>
    </row>
    <row r="1687" spans="1:3" x14ac:dyDescent="0.25">
      <c r="A1687" s="5"/>
      <c r="B1687" s="27"/>
    </row>
    <row r="1688" spans="1:3" x14ac:dyDescent="0.25">
      <c r="A1688" s="5"/>
      <c r="B1688" s="27"/>
      <c r="C1688" t="str">
        <f>CONCATENATE( "    &lt;piechart percentage=",B1678," /&gt;")</f>
        <v xml:space="preserve">    &lt;piechart percentage=17.4 /&gt;</v>
      </c>
    </row>
    <row r="1689" spans="1:3" x14ac:dyDescent="0.25">
      <c r="A1689" s="5"/>
      <c r="B1689" s="27"/>
      <c r="C1689" t="str">
        <f>"  &lt;/Genotype&gt;"</f>
        <v xml:space="preserve">  &lt;/Genotype&gt;</v>
      </c>
    </row>
    <row r="1690" spans="1:3" x14ac:dyDescent="0.25">
      <c r="A1690" s="5" t="s">
        <v>52</v>
      </c>
      <c r="B1690" s="27" t="str">
        <f>CONCATENATE("Your ",B1585," gene has an unknown variant.")</f>
        <v>Your CHRNA3 gene has an unknown variant.</v>
      </c>
      <c r="C1690" t="str">
        <f>CONCATENATE("  &lt;Genotype hgvs=",CHAR(34),"unknown",CHAR(34),"&gt; ")</f>
        <v xml:space="preserve">  &lt;Genotype hgvs="unknown"&gt; </v>
      </c>
    </row>
    <row r="1691" spans="1:3" x14ac:dyDescent="0.25">
      <c r="A1691" s="6" t="s">
        <v>52</v>
      </c>
      <c r="B1691" s="27" t="s">
        <v>154</v>
      </c>
      <c r="C1691" t="s">
        <v>17</v>
      </c>
    </row>
    <row r="1692" spans="1:3" x14ac:dyDescent="0.25">
      <c r="A1692" s="6" t="s">
        <v>47</v>
      </c>
      <c r="B1692" s="27"/>
      <c r="C1692" t="s">
        <v>679</v>
      </c>
    </row>
    <row r="1693" spans="1:3" x14ac:dyDescent="0.25">
      <c r="A1693" s="6"/>
      <c r="B1693" s="27"/>
    </row>
    <row r="1694" spans="1:3" x14ac:dyDescent="0.25">
      <c r="A1694" s="6"/>
      <c r="B1694" s="27"/>
      <c r="C1694" t="str">
        <f>CONCATENATE("    ",B1690)</f>
        <v xml:space="preserve">    Your CHRNA3 gene has an unknown variant.</v>
      </c>
    </row>
    <row r="1695" spans="1:3" x14ac:dyDescent="0.25">
      <c r="A1695" s="6"/>
      <c r="B1695" s="27"/>
    </row>
    <row r="1696" spans="1:3" x14ac:dyDescent="0.25">
      <c r="A1696" s="6"/>
      <c r="B1696" s="27"/>
      <c r="C1696" t="s">
        <v>680</v>
      </c>
    </row>
    <row r="1697" spans="1:3" x14ac:dyDescent="0.25">
      <c r="A1697" s="6"/>
      <c r="B1697" s="27"/>
    </row>
    <row r="1698" spans="1:3" x14ac:dyDescent="0.25">
      <c r="A1698" s="5"/>
      <c r="B1698" s="27"/>
      <c r="C1698" t="str">
        <f>CONCATENATE("    ",B1691)</f>
        <v xml:space="preserve">    The effect is unknown.</v>
      </c>
    </row>
    <row r="1699" spans="1:3" x14ac:dyDescent="0.25">
      <c r="A1699" s="6"/>
      <c r="B1699" s="27"/>
    </row>
    <row r="1700" spans="1:3" x14ac:dyDescent="0.25">
      <c r="A1700" s="5"/>
      <c r="B1700" s="27"/>
      <c r="C1700" t="s">
        <v>681</v>
      </c>
    </row>
    <row r="1701" spans="1:3" x14ac:dyDescent="0.25">
      <c r="A1701" s="5"/>
      <c r="B1701" s="27"/>
    </row>
    <row r="1702" spans="1:3" x14ac:dyDescent="0.25">
      <c r="A1702" s="5"/>
      <c r="B1702" s="27"/>
      <c r="C1702" t="str">
        <f>CONCATENATE( "    &lt;piechart percentage=",B1692," /&gt;")</f>
        <v xml:space="preserve">    &lt;piechart percentage= /&gt;</v>
      </c>
    </row>
    <row r="1703" spans="1:3" x14ac:dyDescent="0.25">
      <c r="A1703" s="5"/>
      <c r="B1703" s="27"/>
      <c r="C1703" t="str">
        <f>"  &lt;/Genotype&gt;"</f>
        <v xml:space="preserve">  &lt;/Genotype&gt;</v>
      </c>
    </row>
    <row r="1704" spans="1:3" x14ac:dyDescent="0.25">
      <c r="A1704" s="5" t="s">
        <v>50</v>
      </c>
      <c r="B1704" s="27" t="str">
        <f>CONCATENATE("Your ",B1585," gene has no variants. A normal gene is referred to as a ",CHAR(34),"wild-type",CHAR(34)," gene.")</f>
        <v>Your CHRNA3 gene has no variants. A normal gene is referred to as a "wild-type" gene.</v>
      </c>
      <c r="C1704" t="str">
        <f>CONCATENATE("  &lt;Genotype hgvs=",CHAR(34),"wild-type",CHAR(34),"&gt;")</f>
        <v xml:space="preserve">  &lt;Genotype hgvs="wild-type"&gt;</v>
      </c>
    </row>
    <row r="1705" spans="1:3" x14ac:dyDescent="0.25">
      <c r="A1705" s="6" t="s">
        <v>51</v>
      </c>
      <c r="B1705" s="27" t="s">
        <v>224</v>
      </c>
      <c r="C1705" t="s">
        <v>17</v>
      </c>
    </row>
    <row r="1706" spans="1:3" x14ac:dyDescent="0.25">
      <c r="A1706" s="6" t="s">
        <v>47</v>
      </c>
      <c r="B1706" s="27"/>
      <c r="C1706" t="s">
        <v>679</v>
      </c>
    </row>
    <row r="1707" spans="1:3" x14ac:dyDescent="0.25">
      <c r="A1707" s="6"/>
      <c r="B1707" s="27"/>
    </row>
    <row r="1708" spans="1:3" x14ac:dyDescent="0.25">
      <c r="A1708" s="6"/>
      <c r="B1708" s="27"/>
      <c r="C1708" t="str">
        <f>CONCATENATE("    ",B1704)</f>
        <v xml:space="preserve">    Your CHRNA3 gene has no variants. A normal gene is referred to as a "wild-type" gene.</v>
      </c>
    </row>
    <row r="1709" spans="1:3" x14ac:dyDescent="0.25">
      <c r="A1709" s="6"/>
      <c r="B1709" s="27"/>
    </row>
    <row r="1710" spans="1:3" x14ac:dyDescent="0.25">
      <c r="A1710" s="6"/>
      <c r="B1710" s="27"/>
      <c r="C1710" t="s">
        <v>680</v>
      </c>
    </row>
    <row r="1711" spans="1:3" x14ac:dyDescent="0.25">
      <c r="A1711" s="6"/>
      <c r="B1711" s="27"/>
    </row>
    <row r="1712" spans="1:3" x14ac:dyDescent="0.25">
      <c r="A1712" s="6"/>
      <c r="B1712" s="27"/>
      <c r="C1712" t="str">
        <f>CONCATENATE("    ",B1705)</f>
        <v xml:space="preserve">    Your variant is not associated with any loss of function.</v>
      </c>
    </row>
    <row r="1713" spans="1:3" x14ac:dyDescent="0.25">
      <c r="A1713" s="6"/>
      <c r="B1713" s="27"/>
    </row>
    <row r="1714" spans="1:3" x14ac:dyDescent="0.25">
      <c r="A1714" s="6"/>
      <c r="B1714" s="27"/>
      <c r="C1714" t="s">
        <v>681</v>
      </c>
    </row>
    <row r="1715" spans="1:3" x14ac:dyDescent="0.25">
      <c r="A1715" s="5"/>
      <c r="B1715" s="27"/>
    </row>
    <row r="1716" spans="1:3" x14ac:dyDescent="0.25">
      <c r="A1716" s="6"/>
      <c r="B1716" s="27"/>
      <c r="C1716" t="str">
        <f>CONCATENATE( "    &lt;piechart percentage=",B1706," /&gt;")</f>
        <v xml:space="preserve">    &lt;piechart percentage= /&gt;</v>
      </c>
    </row>
    <row r="1717" spans="1:3" x14ac:dyDescent="0.25">
      <c r="A1717" s="6"/>
      <c r="B1717" s="27"/>
      <c r="C1717" t="str">
        <f>"  &lt;/Genotype&gt;"</f>
        <v xml:space="preserve">  &lt;/Genotype&gt;</v>
      </c>
    </row>
    <row r="1718" spans="1:3" x14ac:dyDescent="0.25">
      <c r="A1718" s="6"/>
      <c r="B1718" s="27"/>
      <c r="C1718" t="str">
        <f>"&lt;/GeneAnalysis&gt;"</f>
        <v>&lt;/GeneAnalysis&gt;</v>
      </c>
    </row>
    <row r="1719" spans="1:3" s="33" customFormat="1" x14ac:dyDescent="0.25"/>
    <row r="1720" spans="1:3" s="33" customFormat="1" x14ac:dyDescent="0.25">
      <c r="A1720" s="34"/>
      <c r="B1720" s="32"/>
    </row>
    <row r="1721" spans="1:3" x14ac:dyDescent="0.25">
      <c r="A1721" s="6" t="s">
        <v>4</v>
      </c>
      <c r="B1721" s="27" t="s">
        <v>342</v>
      </c>
      <c r="C1721" t="str">
        <f>CONCATENATE("&lt;GeneAnalysis gene=",CHAR(34),B1721,CHAR(34)," interval=",CHAR(34),B1722,CHAR(34),"&gt; ")</f>
        <v xml:space="preserve">&lt;GeneAnalysis gene="CHRNA3" interval="NC_000015.10:g.78593052_78621295"&gt; </v>
      </c>
    </row>
    <row r="1722" spans="1:3" x14ac:dyDescent="0.25">
      <c r="A1722" s="6" t="s">
        <v>27</v>
      </c>
      <c r="B1722" s="27" t="s">
        <v>343</v>
      </c>
    </row>
    <row r="1723" spans="1:3" x14ac:dyDescent="0.25">
      <c r="A1723" s="6" t="s">
        <v>28</v>
      </c>
      <c r="B1723" s="27" t="s">
        <v>339</v>
      </c>
      <c r="C1723" t="str">
        <f>CONCATENATE("# What are some common mutations of ",B1721,"?")</f>
        <v># What are some common mutations of CHRNA3?</v>
      </c>
    </row>
    <row r="1724" spans="1:3" x14ac:dyDescent="0.25">
      <c r="A1724" s="6" t="s">
        <v>24</v>
      </c>
      <c r="B1724" s="27" t="s">
        <v>25</v>
      </c>
      <c r="C1724" t="s">
        <v>17</v>
      </c>
    </row>
    <row r="1725" spans="1:3" x14ac:dyDescent="0.25">
      <c r="B1725" s="27"/>
      <c r="C1725" t="str">
        <f>CONCATENATE("There are ",B1723," well-known variants in ",B1721,": ",B1732," and ",B1738,".")</f>
        <v>There are two well-known variants in CHRNA3: [C78606381T](https://www.ncbi.nlm.nih.gov/projects/SNP/snp_ref.cgi?rs=12914385) and [C645T](https://www.ncbi.nlm.nih.gov/clinvar/variation/17503/).</v>
      </c>
    </row>
    <row r="1726" spans="1:3" x14ac:dyDescent="0.25">
      <c r="B1726" s="27"/>
    </row>
    <row r="1727" spans="1:3" x14ac:dyDescent="0.25">
      <c r="A1727" s="6"/>
      <c r="B1727" s="27"/>
      <c r="C1727" t="str">
        <f>CONCATENATE("&lt;# ",B1729," #&gt;")</f>
        <v>&lt;# C78606381T #&gt;</v>
      </c>
    </row>
    <row r="1728" spans="1:3" x14ac:dyDescent="0.25">
      <c r="A1728" s="6" t="s">
        <v>29</v>
      </c>
      <c r="B1728" s="1" t="s">
        <v>344</v>
      </c>
      <c r="C1728" t="str">
        <f>CONCATENATE("  &lt;Variant hgvs=",CHAR(34),B1728,CHAR(34)," name=",CHAR(34),B1729,CHAR(34),"&gt; ")</f>
        <v xml:space="preserve">  &lt;Variant hgvs="NC_000015.10:g.78606381C&gt;T" name="C78606381T"&gt; </v>
      </c>
    </row>
    <row r="1729" spans="1:3" x14ac:dyDescent="0.25">
      <c r="A1729" s="5" t="s">
        <v>30</v>
      </c>
      <c r="B1729" s="30" t="s">
        <v>346</v>
      </c>
    </row>
    <row r="1730" spans="1:3" x14ac:dyDescent="0.25">
      <c r="A1730" s="5" t="s">
        <v>31</v>
      </c>
      <c r="B1730" s="27" t="s">
        <v>214</v>
      </c>
      <c r="C1730" t="str">
        <f>CONCATENATE("    This variant is a change at a specific point in the ",B1721," gene from ",B1730," to ",B1731," resulting in incorrect ",B1724,"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731" spans="1:3" x14ac:dyDescent="0.25">
      <c r="A1731" s="5" t="s">
        <v>32</v>
      </c>
      <c r="B1731" s="27" t="s">
        <v>37</v>
      </c>
      <c r="C1731" t="s">
        <v>17</v>
      </c>
    </row>
    <row r="1732" spans="1:3" x14ac:dyDescent="0.25">
      <c r="A1732" s="5" t="s">
        <v>40</v>
      </c>
      <c r="B1732" s="30" t="s">
        <v>348</v>
      </c>
      <c r="C1732" t="str">
        <f>"  &lt;/Variant&gt;"</f>
        <v xml:space="preserve">  &lt;/Variant&gt;</v>
      </c>
    </row>
    <row r="1733" spans="1:3" x14ac:dyDescent="0.25">
      <c r="B1733" s="27"/>
      <c r="C1733" t="str">
        <f>CONCATENATE("&lt;# ",B1735," #&gt;")</f>
        <v>&lt;# C645T  #&gt;</v>
      </c>
    </row>
    <row r="1734" spans="1:3" x14ac:dyDescent="0.25">
      <c r="A1734" s="6" t="s">
        <v>29</v>
      </c>
      <c r="B1734" s="1" t="s">
        <v>345</v>
      </c>
      <c r="C1734" t="str">
        <f>CONCATENATE("  &lt;Variant hgvs=",CHAR(34),B1734,CHAR(34)," name=",CHAR(34),B1735,CHAR(34),"&gt; ")</f>
        <v xml:space="preserve">  &lt;Variant hgvs="NC_000015.10:g.78601997G&gt;A" name="C645T "&gt; </v>
      </c>
    </row>
    <row r="1735" spans="1:3" x14ac:dyDescent="0.25">
      <c r="A1735" s="5" t="s">
        <v>30</v>
      </c>
      <c r="B1735" s="30" t="s">
        <v>347</v>
      </c>
    </row>
    <row r="1736" spans="1:3" x14ac:dyDescent="0.25">
      <c r="A1736" s="5" t="s">
        <v>31</v>
      </c>
      <c r="B1736" s="27" t="s">
        <v>38</v>
      </c>
      <c r="C1736" t="str">
        <f>CONCATENATE("    This variant is a change at a specific point in the ",B1721," gene from ",B1736," to ",B1737," resulting in incorrect ",B1724,"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737" spans="1:3" x14ac:dyDescent="0.25">
      <c r="A1737" s="5" t="s">
        <v>32</v>
      </c>
      <c r="B1737" s="27" t="s">
        <v>66</v>
      </c>
    </row>
    <row r="1738" spans="1:3" x14ac:dyDescent="0.25">
      <c r="A1738" s="6" t="s">
        <v>40</v>
      </c>
      <c r="B1738" s="30" t="s">
        <v>358</v>
      </c>
      <c r="C1738" t="str">
        <f>"  &lt;/Variant&gt;"</f>
        <v xml:space="preserve">  &lt;/Variant&gt;</v>
      </c>
    </row>
    <row r="1739" spans="1:3" s="33" customFormat="1" x14ac:dyDescent="0.25">
      <c r="A1739" s="31"/>
      <c r="B1739" s="32"/>
    </row>
    <row r="1740" spans="1:3" s="33" customFormat="1" x14ac:dyDescent="0.25">
      <c r="A1740" s="31"/>
      <c r="B1740" s="32"/>
      <c r="C1740" t="str">
        <f>C1727</f>
        <v>&lt;# C78606381T #&gt;</v>
      </c>
    </row>
    <row r="1741" spans="1:3" x14ac:dyDescent="0.25">
      <c r="A1741" s="5" t="s">
        <v>39</v>
      </c>
      <c r="B1741" s="40" t="s">
        <v>349</v>
      </c>
      <c r="C1741" t="str">
        <f>CONCATENATE("  &lt;Genotype hgvs=",CHAR(34),B1741,B1742,";",B1743,CHAR(34)," name=",CHAR(34),B1729,CHAR(34),"&gt; ")</f>
        <v xml:space="preserve">  &lt;Genotype hgvs="NC_000015.10:g.[78606381C&gt;T];[78606381=]" name="C78606381T"&gt; </v>
      </c>
    </row>
    <row r="1742" spans="1:3" x14ac:dyDescent="0.25">
      <c r="A1742" s="5" t="s">
        <v>40</v>
      </c>
      <c r="B1742" s="27" t="s">
        <v>350</v>
      </c>
    </row>
    <row r="1743" spans="1:3" x14ac:dyDescent="0.25">
      <c r="A1743" s="5" t="s">
        <v>31</v>
      </c>
      <c r="B1743" s="27" t="s">
        <v>351</v>
      </c>
      <c r="C1743" t="s">
        <v>679</v>
      </c>
    </row>
    <row r="1744" spans="1:3" x14ac:dyDescent="0.25">
      <c r="A1744" s="5" t="s">
        <v>45</v>
      </c>
      <c r="B1744" s="27" t="str">
        <f>CONCATENATE("People with this variant have one copy of the ",B1732,"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744" t="s">
        <v>17</v>
      </c>
    </row>
    <row r="1745" spans="1:3" x14ac:dyDescent="0.25">
      <c r="A1745" s="6" t="s">
        <v>46</v>
      </c>
      <c r="B1745" s="27" t="s">
        <v>223</v>
      </c>
      <c r="C1745" t="str">
        <f>CONCATENATE("    ",B1744)</f>
        <v xml:space="preserve">    People with this variant have one copy of the [C78606381T](https://www.ncbi.nlm.nih.gov/projects/SNP/snp_ref.cgi?rs=12914385) variant. This substitution of a single nucleotide is known as a missense mutation.</v>
      </c>
    </row>
    <row r="1746" spans="1:3" x14ac:dyDescent="0.25">
      <c r="A1746" s="6" t="s">
        <v>47</v>
      </c>
      <c r="B1746" s="27">
        <v>37.9</v>
      </c>
    </row>
    <row r="1747" spans="1:3" x14ac:dyDescent="0.25">
      <c r="A1747" s="5"/>
      <c r="B1747" s="27"/>
      <c r="C1747" t="s">
        <v>680</v>
      </c>
    </row>
    <row r="1748" spans="1:3" x14ac:dyDescent="0.25">
      <c r="A1748" s="6"/>
      <c r="B1748" s="27"/>
    </row>
    <row r="1749" spans="1:3" x14ac:dyDescent="0.25">
      <c r="A1749" s="6"/>
      <c r="B1749" s="27"/>
      <c r="C1749" t="str">
        <f>CONCATENATE("    ",B1745)</f>
        <v xml:space="preserve">    You are in the Mild Loss of Function category. See below for more information.</v>
      </c>
    </row>
    <row r="1750" spans="1:3" x14ac:dyDescent="0.25">
      <c r="A1750" s="6"/>
      <c r="B1750" s="27"/>
    </row>
    <row r="1751" spans="1:3" x14ac:dyDescent="0.25">
      <c r="A1751" s="6"/>
      <c r="B1751" s="27"/>
      <c r="C1751" t="s">
        <v>681</v>
      </c>
    </row>
    <row r="1752" spans="1:3" x14ac:dyDescent="0.25">
      <c r="A1752" s="5"/>
      <c r="B1752" s="27"/>
    </row>
    <row r="1753" spans="1:3" x14ac:dyDescent="0.25">
      <c r="A1753" s="5"/>
      <c r="B1753" s="27"/>
      <c r="C1753" t="str">
        <f>CONCATENATE( "    &lt;piechart percentage=",B1746," /&gt;")</f>
        <v xml:space="preserve">    &lt;piechart percentage=37.9 /&gt;</v>
      </c>
    </row>
    <row r="1754" spans="1:3" x14ac:dyDescent="0.25">
      <c r="A1754" s="5"/>
      <c r="B1754" s="27"/>
      <c r="C1754" t="str">
        <f>"  &lt;/Genotype&gt;"</f>
        <v xml:space="preserve">  &lt;/Genotype&gt;</v>
      </c>
    </row>
    <row r="1755" spans="1:3" x14ac:dyDescent="0.25">
      <c r="A1755" s="5" t="s">
        <v>48</v>
      </c>
      <c r="B1755" s="27" t="s">
        <v>352</v>
      </c>
      <c r="C1755" t="str">
        <f>CONCATENATE("  &lt;Genotype hgvs=",CHAR(34),B1741,B1742,";",B1742,CHAR(34)," name=",CHAR(34),B1729,CHAR(34),"&gt; ")</f>
        <v xml:space="preserve">  &lt;Genotype hgvs="NC_000015.10:g.[78606381C&gt;T];[78606381C&gt;T]" name="C78606381T"&gt; </v>
      </c>
    </row>
    <row r="1756" spans="1:3" x14ac:dyDescent="0.25">
      <c r="A1756" s="6" t="s">
        <v>49</v>
      </c>
      <c r="B1756" s="27" t="s">
        <v>198</v>
      </c>
      <c r="C1756" t="s">
        <v>17</v>
      </c>
    </row>
    <row r="1757" spans="1:3" x14ac:dyDescent="0.25">
      <c r="A1757" s="6" t="s">
        <v>47</v>
      </c>
      <c r="B1757" s="27">
        <v>15.9</v>
      </c>
      <c r="C1757" t="s">
        <v>679</v>
      </c>
    </row>
    <row r="1758" spans="1:3" x14ac:dyDescent="0.25">
      <c r="A1758" s="6"/>
      <c r="B1758" s="27"/>
    </row>
    <row r="1759" spans="1:3" x14ac:dyDescent="0.25">
      <c r="A1759" s="5"/>
      <c r="B1759" s="27"/>
      <c r="C1759" t="str">
        <f>CONCATENATE("    ",B1755)</f>
        <v xml:space="preserve">    People with this variant have two copies of the [C78606381T](https://www.ncbi.nlm.nih.gov/projects/SNP/snp_ref.cgi?rs=12914385) variant. This substitution of a single nucleotide is known as a missense mutation.
</v>
      </c>
    </row>
    <row r="1760" spans="1:3" x14ac:dyDescent="0.25">
      <c r="A1760" s="6"/>
      <c r="B1760" s="27"/>
    </row>
    <row r="1761" spans="1:3" x14ac:dyDescent="0.25">
      <c r="A1761" s="6"/>
      <c r="B1761" s="27"/>
      <c r="C1761" t="s">
        <v>680</v>
      </c>
    </row>
    <row r="1762" spans="1:3" x14ac:dyDescent="0.25">
      <c r="A1762" s="6"/>
      <c r="B1762" s="27"/>
    </row>
    <row r="1763" spans="1:3" x14ac:dyDescent="0.25">
      <c r="A1763" s="6"/>
      <c r="B1763" s="27"/>
      <c r="C1763" t="str">
        <f>CONCATENATE("    ",B1756)</f>
        <v xml:space="preserve">    You are in the Moderate Loss of Function category. See below for more information.</v>
      </c>
    </row>
    <row r="1764" spans="1:3" x14ac:dyDescent="0.25">
      <c r="A1764" s="6"/>
      <c r="B1764" s="27"/>
    </row>
    <row r="1765" spans="1:3" x14ac:dyDescent="0.25">
      <c r="A1765" s="5"/>
      <c r="B1765" s="27"/>
      <c r="C1765" t="s">
        <v>681</v>
      </c>
    </row>
    <row r="1766" spans="1:3" x14ac:dyDescent="0.25">
      <c r="A1766" s="5"/>
      <c r="B1766" s="27"/>
    </row>
    <row r="1767" spans="1:3" x14ac:dyDescent="0.25">
      <c r="A1767" s="5"/>
      <c r="B1767" s="27"/>
      <c r="C1767" t="str">
        <f>CONCATENATE( "    &lt;piechart percentage=",B1757," /&gt;")</f>
        <v xml:space="preserve">    &lt;piechart percentage=15.9 /&gt;</v>
      </c>
    </row>
    <row r="1768" spans="1:3" x14ac:dyDescent="0.25">
      <c r="A1768" s="5"/>
      <c r="B1768" s="27"/>
      <c r="C1768" t="str">
        <f>"  &lt;/Genotype&gt;"</f>
        <v xml:space="preserve">  &lt;/Genotype&gt;</v>
      </c>
    </row>
    <row r="1769" spans="1:3" x14ac:dyDescent="0.25">
      <c r="A1769" s="5" t="s">
        <v>50</v>
      </c>
      <c r="B1769" s="27" t="str">
        <f>CONCATENATE("Your ",B1721," gene has no variants. A normal gene is referred to as a ",CHAR(34),"wild-type",CHAR(34)," gene.")</f>
        <v>Your CHRNA3 gene has no variants. A normal gene is referred to as a "wild-type" gene.</v>
      </c>
      <c r="C1769" t="str">
        <f>CONCATENATE("  &lt;Genotype hgvs=",CHAR(34),B1741,B1743,";",B1743,CHAR(34)," name=",CHAR(34),B1729,CHAR(34),"&gt; ")</f>
        <v xml:space="preserve">  &lt;Genotype hgvs="NC_000015.10:g.[78606381=];[78606381=]" name="C78606381T"&gt; </v>
      </c>
    </row>
    <row r="1770" spans="1:3" x14ac:dyDescent="0.25">
      <c r="A1770" s="6" t="s">
        <v>51</v>
      </c>
      <c r="B1770" s="27" t="s">
        <v>152</v>
      </c>
      <c r="C1770" t="s">
        <v>17</v>
      </c>
    </row>
    <row r="1771" spans="1:3" x14ac:dyDescent="0.25">
      <c r="A1771" s="6" t="s">
        <v>47</v>
      </c>
      <c r="B1771" s="27">
        <v>46.2</v>
      </c>
      <c r="C1771" t="s">
        <v>679</v>
      </c>
    </row>
    <row r="1772" spans="1:3" x14ac:dyDescent="0.25">
      <c r="A1772" s="5"/>
      <c r="B1772" s="27"/>
    </row>
    <row r="1773" spans="1:3" x14ac:dyDescent="0.25">
      <c r="A1773" s="6"/>
      <c r="B1773" s="27"/>
      <c r="C1773" t="str">
        <f>CONCATENATE("    ",B1769)</f>
        <v xml:space="preserve">    Your CHRNA3 gene has no variants. A normal gene is referred to as a "wild-type" gene.</v>
      </c>
    </row>
    <row r="1774" spans="1:3" x14ac:dyDescent="0.25">
      <c r="A1774" s="6"/>
      <c r="B1774" s="27"/>
    </row>
    <row r="1775" spans="1:3" x14ac:dyDescent="0.25">
      <c r="A1775" s="6"/>
      <c r="B1775" s="27"/>
      <c r="C1775" t="s">
        <v>680</v>
      </c>
    </row>
    <row r="1776" spans="1:3" x14ac:dyDescent="0.25">
      <c r="A1776" s="6"/>
      <c r="B1776" s="27"/>
    </row>
    <row r="1777" spans="1:3" x14ac:dyDescent="0.25">
      <c r="A1777" s="6"/>
      <c r="B1777" s="27"/>
      <c r="C1777" t="str">
        <f>CONCATENATE("    ",B1770)</f>
        <v xml:space="preserve">    This variant is not associated with increased risk.</v>
      </c>
    </row>
    <row r="1778" spans="1:3" x14ac:dyDescent="0.25">
      <c r="A1778" s="5"/>
      <c r="B1778" s="27"/>
    </row>
    <row r="1779" spans="1:3" x14ac:dyDescent="0.25">
      <c r="A1779" s="5"/>
      <c r="B1779" s="27"/>
      <c r="C1779" t="s">
        <v>681</v>
      </c>
    </row>
    <row r="1780" spans="1:3" x14ac:dyDescent="0.25">
      <c r="A1780" s="5"/>
      <c r="B1780" s="27"/>
    </row>
    <row r="1781" spans="1:3" x14ac:dyDescent="0.25">
      <c r="A1781" s="5"/>
      <c r="B1781" s="27"/>
      <c r="C1781" t="str">
        <f>CONCATENATE( "    &lt;piechart percentage=",B1771," /&gt;")</f>
        <v xml:space="preserve">    &lt;piechart percentage=46.2 /&gt;</v>
      </c>
    </row>
    <row r="1782" spans="1:3" x14ac:dyDescent="0.25">
      <c r="A1782" s="5"/>
      <c r="B1782" s="27"/>
      <c r="C1782" t="str">
        <f>"  &lt;/Genotype&gt;"</f>
        <v xml:space="preserve">  &lt;/Genotype&gt;</v>
      </c>
    </row>
    <row r="1783" spans="1:3" x14ac:dyDescent="0.25">
      <c r="A1783" s="5"/>
      <c r="B1783" s="27"/>
      <c r="C1783" t="str">
        <f>C1733</f>
        <v>&lt;# C645T  #&gt;</v>
      </c>
    </row>
    <row r="1784" spans="1:3" x14ac:dyDescent="0.25">
      <c r="A1784" s="5" t="s">
        <v>39</v>
      </c>
      <c r="B1784" s="1" t="s">
        <v>242</v>
      </c>
      <c r="C1784" t="str">
        <f>CONCATENATE("  &lt;Genotype hgvs=",CHAR(34),B1784,B1785,";",B1786,CHAR(34)," name=",CHAR(34),B1735,CHAR(34),"&gt; ")</f>
        <v xml:space="preserve">  &lt;Genotype hgvs="NC_000017.11:g.[30237328T&gt;C];[30237328=]" name="C645T "&gt; </v>
      </c>
    </row>
    <row r="1785" spans="1:3" x14ac:dyDescent="0.25">
      <c r="A1785" s="5" t="s">
        <v>40</v>
      </c>
      <c r="B1785" s="27" t="s">
        <v>262</v>
      </c>
    </row>
    <row r="1786" spans="1:3" x14ac:dyDescent="0.25">
      <c r="A1786" s="5" t="s">
        <v>31</v>
      </c>
      <c r="B1786" s="27" t="s">
        <v>263</v>
      </c>
      <c r="C1786" t="s">
        <v>679</v>
      </c>
    </row>
    <row r="1787" spans="1:3" x14ac:dyDescent="0.25">
      <c r="A1787" s="5" t="s">
        <v>45</v>
      </c>
      <c r="B1787" s="27" t="str">
        <f>CONCATENATE("People with this variant have one copy of the ",B1738," variant. This substitution of a single nucleotide is known as a missense mutation.")</f>
        <v>People with this variant have one copy of the [C645T](https://www.ncbi.nlm.nih.gov/clinvar/variation/17503/) variant. This substitution of a single nucleotide is known as a missense mutation.</v>
      </c>
      <c r="C1787" t="s">
        <v>17</v>
      </c>
    </row>
    <row r="1788" spans="1:3" x14ac:dyDescent="0.25">
      <c r="A1788" s="6" t="s">
        <v>46</v>
      </c>
      <c r="B1788" s="27" t="s">
        <v>223</v>
      </c>
      <c r="C1788" t="str">
        <f>CONCATENATE("    ",B1787)</f>
        <v xml:space="preserve">    People with this variant have one copy of the [C645T](https://www.ncbi.nlm.nih.gov/clinvar/variation/17503/) variant. This substitution of a single nucleotide is known as a missense mutation.</v>
      </c>
    </row>
    <row r="1789" spans="1:3" x14ac:dyDescent="0.25">
      <c r="A1789" s="6" t="s">
        <v>47</v>
      </c>
      <c r="B1789" s="27">
        <v>39.700000000000003</v>
      </c>
    </row>
    <row r="1790" spans="1:3" x14ac:dyDescent="0.25">
      <c r="A1790" s="5"/>
      <c r="B1790" s="27"/>
      <c r="C1790" t="s">
        <v>680</v>
      </c>
    </row>
    <row r="1791" spans="1:3" x14ac:dyDescent="0.25">
      <c r="A1791" s="6"/>
      <c r="B1791" s="27"/>
    </row>
    <row r="1792" spans="1:3" x14ac:dyDescent="0.25">
      <c r="A1792" s="6"/>
      <c r="B1792" s="27"/>
      <c r="C1792" t="str">
        <f>CONCATENATE("    ",B1788)</f>
        <v xml:space="preserve">    You are in the Mild Loss of Function category. See below for more information.</v>
      </c>
    </row>
    <row r="1793" spans="1:3" x14ac:dyDescent="0.25">
      <c r="A1793" s="6"/>
      <c r="B1793" s="27"/>
    </row>
    <row r="1794" spans="1:3" x14ac:dyDescent="0.25">
      <c r="A1794" s="6"/>
      <c r="B1794" s="27"/>
      <c r="C1794" t="s">
        <v>681</v>
      </c>
    </row>
    <row r="1795" spans="1:3" x14ac:dyDescent="0.25">
      <c r="A1795" s="5"/>
      <c r="B1795" s="27"/>
    </row>
    <row r="1796" spans="1:3" x14ac:dyDescent="0.25">
      <c r="A1796" s="5"/>
      <c r="B1796" s="27"/>
      <c r="C1796" t="str">
        <f>CONCATENATE( "    &lt;piechart percentage=",B1789," /&gt;")</f>
        <v xml:space="preserve">    &lt;piechart percentage=39.7 /&gt;</v>
      </c>
    </row>
    <row r="1797" spans="1:3" x14ac:dyDescent="0.25">
      <c r="A1797" s="5"/>
      <c r="B1797" s="27"/>
      <c r="C1797" t="str">
        <f>"  &lt;/Genotype&gt;"</f>
        <v xml:space="preserve">  &lt;/Genotype&gt;</v>
      </c>
    </row>
    <row r="1798" spans="1:3" x14ac:dyDescent="0.25">
      <c r="A1798" s="5" t="s">
        <v>48</v>
      </c>
      <c r="B1798" s="27" t="str">
        <f>CONCATENATE("People with this variant have two copies of the ",B1738," variant. This substitution of a single nucleotide is known as a missense mutation.")</f>
        <v>People with this variant have two copies of the [C645T](https://www.ncbi.nlm.nih.gov/clinvar/variation/17503/) variant. This substitution of a single nucleotide is known as a missense mutation.</v>
      </c>
      <c r="C1798" t="str">
        <f>CONCATENATE("  &lt;Genotype hgvs=",CHAR(34),B1784,B1785,";",B1785,CHAR(34)," name=",CHAR(34),B1735,CHAR(34),"&gt; ")</f>
        <v xml:space="preserve">  &lt;Genotype hgvs="NC_000017.11:g.[30237328T&gt;C];[30237328T&gt;C]" name="C645T "&gt; </v>
      </c>
    </row>
    <row r="1799" spans="1:3" x14ac:dyDescent="0.25">
      <c r="A1799" s="6" t="s">
        <v>49</v>
      </c>
      <c r="B1799" s="27" t="s">
        <v>198</v>
      </c>
      <c r="C1799" t="s">
        <v>17</v>
      </c>
    </row>
    <row r="1800" spans="1:3" x14ac:dyDescent="0.25">
      <c r="A1800" s="6" t="s">
        <v>47</v>
      </c>
      <c r="B1800" s="27">
        <v>42.9</v>
      </c>
      <c r="C1800" t="s">
        <v>679</v>
      </c>
    </row>
    <row r="1801" spans="1:3" x14ac:dyDescent="0.25">
      <c r="A1801" s="6"/>
      <c r="B1801" s="27"/>
    </row>
    <row r="1802" spans="1:3" x14ac:dyDescent="0.25">
      <c r="A1802" s="5"/>
      <c r="B1802" s="27"/>
      <c r="C1802" t="str">
        <f>CONCATENATE("    ",B1798)</f>
        <v xml:space="preserve">    People with this variant have two copies of the [C645T](https://www.ncbi.nlm.nih.gov/clinvar/variation/17503/) variant. This substitution of a single nucleotide is known as a missense mutation.</v>
      </c>
    </row>
    <row r="1803" spans="1:3" x14ac:dyDescent="0.25">
      <c r="A1803" s="6"/>
      <c r="B1803" s="27"/>
    </row>
    <row r="1804" spans="1:3" x14ac:dyDescent="0.25">
      <c r="A1804" s="6"/>
      <c r="B1804" s="27"/>
      <c r="C1804" t="s">
        <v>680</v>
      </c>
    </row>
    <row r="1805" spans="1:3" x14ac:dyDescent="0.25">
      <c r="A1805" s="6"/>
      <c r="B1805" s="27"/>
    </row>
    <row r="1806" spans="1:3" x14ac:dyDescent="0.25">
      <c r="A1806" s="6"/>
      <c r="B1806" s="27"/>
      <c r="C1806" t="str">
        <f>CONCATENATE("    ",B1799)</f>
        <v xml:space="preserve">    You are in the Moderate Loss of Function category. See below for more information.</v>
      </c>
    </row>
    <row r="1807" spans="1:3" x14ac:dyDescent="0.25">
      <c r="A1807" s="6"/>
      <c r="B1807" s="27"/>
    </row>
    <row r="1808" spans="1:3" x14ac:dyDescent="0.25">
      <c r="A1808" s="5"/>
      <c r="B1808" s="27"/>
      <c r="C1808" t="s">
        <v>681</v>
      </c>
    </row>
    <row r="1809" spans="1:3" x14ac:dyDescent="0.25">
      <c r="A1809" s="5"/>
      <c r="B1809" s="27"/>
    </row>
    <row r="1810" spans="1:3" x14ac:dyDescent="0.25">
      <c r="A1810" s="5"/>
      <c r="B1810" s="27"/>
      <c r="C1810" t="str">
        <f>CONCATENATE( "    &lt;piechart percentage=",B1800," /&gt;")</f>
        <v xml:space="preserve">    &lt;piechart percentage=42.9 /&gt;</v>
      </c>
    </row>
    <row r="1811" spans="1:3" x14ac:dyDescent="0.25">
      <c r="A1811" s="5"/>
      <c r="B1811" s="27"/>
      <c r="C1811" t="str">
        <f>"  &lt;/Genotype&gt;"</f>
        <v xml:space="preserve">  &lt;/Genotype&gt;</v>
      </c>
    </row>
    <row r="1812" spans="1:3" x14ac:dyDescent="0.25">
      <c r="A1812" s="5" t="s">
        <v>50</v>
      </c>
      <c r="B1812" s="27" t="str">
        <f>CONCATENATE("Your ",B1721," gene has no variants. A normal gene is referred to as a ",CHAR(34),"wild-type",CHAR(34)," gene.")</f>
        <v>Your CHRNA3 gene has no variants. A normal gene is referred to as a "wild-type" gene.</v>
      </c>
      <c r="C1812" t="str">
        <f>CONCATENATE("  &lt;Genotype hgvs=",CHAR(34),B1784,B1786,";",B1786,CHAR(34)," name=",CHAR(34),B1735,CHAR(34),"&gt; ")</f>
        <v xml:space="preserve">  &lt;Genotype hgvs="NC_000017.11:g.[30237328=];[30237328=]" name="C645T "&gt; </v>
      </c>
    </row>
    <row r="1813" spans="1:3" x14ac:dyDescent="0.25">
      <c r="A1813" s="6" t="s">
        <v>51</v>
      </c>
      <c r="B1813" s="27" t="s">
        <v>152</v>
      </c>
      <c r="C1813" t="s">
        <v>17</v>
      </c>
    </row>
    <row r="1814" spans="1:3" x14ac:dyDescent="0.25">
      <c r="A1814" s="6" t="s">
        <v>47</v>
      </c>
      <c r="B1814" s="27">
        <v>17.399999999999999</v>
      </c>
      <c r="C1814" t="s">
        <v>679</v>
      </c>
    </row>
    <row r="1815" spans="1:3" x14ac:dyDescent="0.25">
      <c r="A1815" s="5"/>
      <c r="B1815" s="27"/>
    </row>
    <row r="1816" spans="1:3" x14ac:dyDescent="0.25">
      <c r="A1816" s="6"/>
      <c r="B1816" s="27"/>
      <c r="C1816" t="str">
        <f>CONCATENATE("    ",B1812)</f>
        <v xml:space="preserve">    Your CHRNA3 gene has no variants. A normal gene is referred to as a "wild-type" gene.</v>
      </c>
    </row>
    <row r="1817" spans="1:3" x14ac:dyDescent="0.25">
      <c r="A1817" s="6"/>
      <c r="B1817" s="27"/>
    </row>
    <row r="1818" spans="1:3" x14ac:dyDescent="0.25">
      <c r="A1818" s="6"/>
      <c r="B1818" s="27"/>
      <c r="C1818" t="s">
        <v>680</v>
      </c>
    </row>
    <row r="1819" spans="1:3" x14ac:dyDescent="0.25">
      <c r="A1819" s="6"/>
      <c r="B1819" s="27"/>
    </row>
    <row r="1820" spans="1:3" x14ac:dyDescent="0.25">
      <c r="A1820" s="6"/>
      <c r="B1820" s="27"/>
      <c r="C1820" t="str">
        <f>CONCATENATE("    ",B1813)</f>
        <v xml:space="preserve">    This variant is not associated with increased risk.</v>
      </c>
    </row>
    <row r="1821" spans="1:3" x14ac:dyDescent="0.25">
      <c r="A1821" s="5"/>
      <c r="B1821" s="27"/>
    </row>
    <row r="1822" spans="1:3" x14ac:dyDescent="0.25">
      <c r="A1822" s="5"/>
      <c r="B1822" s="27"/>
      <c r="C1822" t="s">
        <v>681</v>
      </c>
    </row>
    <row r="1823" spans="1:3" x14ac:dyDescent="0.25">
      <c r="A1823" s="5"/>
      <c r="B1823" s="27"/>
    </row>
    <row r="1824" spans="1:3" x14ac:dyDescent="0.25">
      <c r="A1824" s="5"/>
      <c r="B1824" s="27"/>
      <c r="C1824" t="str">
        <f>CONCATENATE( "    &lt;piechart percentage=",B1814," /&gt;")</f>
        <v xml:space="preserve">    &lt;piechart percentage=17.4 /&gt;</v>
      </c>
    </row>
    <row r="1825" spans="1:3" x14ac:dyDescent="0.25">
      <c r="A1825" s="5"/>
      <c r="B1825" s="27"/>
      <c r="C1825" t="str">
        <f>"  &lt;/Genotype&gt;"</f>
        <v xml:space="preserve">  &lt;/Genotype&gt;</v>
      </c>
    </row>
    <row r="1826" spans="1:3" x14ac:dyDescent="0.25">
      <c r="A1826" s="5" t="s">
        <v>52</v>
      </c>
      <c r="B1826" s="27" t="str">
        <f>CONCATENATE("Your ",B1721," gene has an unknown variant.")</f>
        <v>Your CHRNA3 gene has an unknown variant.</v>
      </c>
      <c r="C1826" t="str">
        <f>CONCATENATE("  &lt;Genotype hgvs=",CHAR(34),"unknown",CHAR(34),"&gt; ")</f>
        <v xml:space="preserve">  &lt;Genotype hgvs="unknown"&gt; </v>
      </c>
    </row>
    <row r="1827" spans="1:3" x14ac:dyDescent="0.25">
      <c r="A1827" s="6" t="s">
        <v>52</v>
      </c>
      <c r="B1827" s="27" t="s">
        <v>154</v>
      </c>
      <c r="C1827" t="s">
        <v>17</v>
      </c>
    </row>
    <row r="1828" spans="1:3" x14ac:dyDescent="0.25">
      <c r="A1828" s="6" t="s">
        <v>47</v>
      </c>
      <c r="B1828" s="27"/>
      <c r="C1828" t="s">
        <v>679</v>
      </c>
    </row>
    <row r="1829" spans="1:3" x14ac:dyDescent="0.25">
      <c r="A1829" s="6"/>
      <c r="B1829" s="27"/>
    </row>
    <row r="1830" spans="1:3" x14ac:dyDescent="0.25">
      <c r="A1830" s="6"/>
      <c r="B1830" s="27"/>
      <c r="C1830" t="str">
        <f>CONCATENATE("    ",B1826)</f>
        <v xml:space="preserve">    Your CHRNA3 gene has an unknown variant.</v>
      </c>
    </row>
    <row r="1831" spans="1:3" x14ac:dyDescent="0.25">
      <c r="A1831" s="6"/>
      <c r="B1831" s="27"/>
    </row>
    <row r="1832" spans="1:3" x14ac:dyDescent="0.25">
      <c r="A1832" s="6"/>
      <c r="B1832" s="27"/>
      <c r="C1832" t="s">
        <v>680</v>
      </c>
    </row>
    <row r="1833" spans="1:3" x14ac:dyDescent="0.25">
      <c r="A1833" s="6"/>
      <c r="B1833" s="27"/>
    </row>
    <row r="1834" spans="1:3" x14ac:dyDescent="0.25">
      <c r="A1834" s="5"/>
      <c r="B1834" s="27"/>
      <c r="C1834" t="str">
        <f>CONCATENATE("    ",B1827)</f>
        <v xml:space="preserve">    The effect is unknown.</v>
      </c>
    </row>
    <row r="1835" spans="1:3" x14ac:dyDescent="0.25">
      <c r="A1835" s="6"/>
      <c r="B1835" s="27"/>
    </row>
    <row r="1836" spans="1:3" x14ac:dyDescent="0.25">
      <c r="A1836" s="5"/>
      <c r="B1836" s="27"/>
      <c r="C1836" t="s">
        <v>681</v>
      </c>
    </row>
    <row r="1837" spans="1:3" x14ac:dyDescent="0.25">
      <c r="A1837" s="5"/>
      <c r="B1837" s="27"/>
    </row>
    <row r="1838" spans="1:3" x14ac:dyDescent="0.25">
      <c r="A1838" s="5"/>
      <c r="B1838" s="27"/>
      <c r="C1838" t="str">
        <f>CONCATENATE( "    &lt;piechart percentage=",B1828," /&gt;")</f>
        <v xml:space="preserve">    &lt;piechart percentage= /&gt;</v>
      </c>
    </row>
    <row r="1839" spans="1:3" x14ac:dyDescent="0.25">
      <c r="A1839" s="5"/>
      <c r="B1839" s="27"/>
      <c r="C1839" t="str">
        <f>"  &lt;/Genotype&gt;"</f>
        <v xml:space="preserve">  &lt;/Genotype&gt;</v>
      </c>
    </row>
    <row r="1840" spans="1:3" x14ac:dyDescent="0.25">
      <c r="A1840" s="5" t="s">
        <v>50</v>
      </c>
      <c r="B1840" s="27" t="str">
        <f>CONCATENATE("Your ",B1721," gene has no variants. A normal gene is referred to as a ",CHAR(34),"wild-type",CHAR(34)," gene.")</f>
        <v>Your CHRNA3 gene has no variants. A normal gene is referred to as a "wild-type" gene.</v>
      </c>
      <c r="C1840" t="str">
        <f>CONCATENATE("  &lt;Genotype hgvs=",CHAR(34),"wild-type",CHAR(34),"&gt;")</f>
        <v xml:space="preserve">  &lt;Genotype hgvs="wild-type"&gt;</v>
      </c>
    </row>
    <row r="1841" spans="1:3" x14ac:dyDescent="0.25">
      <c r="A1841" s="6" t="s">
        <v>51</v>
      </c>
      <c r="B1841" s="27" t="s">
        <v>224</v>
      </c>
      <c r="C1841" t="s">
        <v>17</v>
      </c>
    </row>
    <row r="1842" spans="1:3" x14ac:dyDescent="0.25">
      <c r="A1842" s="6" t="s">
        <v>47</v>
      </c>
      <c r="B1842" s="27"/>
      <c r="C1842" t="s">
        <v>679</v>
      </c>
    </row>
    <row r="1843" spans="1:3" x14ac:dyDescent="0.25">
      <c r="A1843" s="6"/>
      <c r="B1843" s="27"/>
    </row>
    <row r="1844" spans="1:3" x14ac:dyDescent="0.25">
      <c r="A1844" s="6"/>
      <c r="B1844" s="27"/>
      <c r="C1844" t="str">
        <f>CONCATENATE("    ",B1840)</f>
        <v xml:space="preserve">    Your CHRNA3 gene has no variants. A normal gene is referred to as a "wild-type" gene.</v>
      </c>
    </row>
    <row r="1845" spans="1:3" x14ac:dyDescent="0.25">
      <c r="A1845" s="6"/>
      <c r="B1845" s="27"/>
    </row>
    <row r="1846" spans="1:3" x14ac:dyDescent="0.25">
      <c r="A1846" s="6"/>
      <c r="B1846" s="27"/>
      <c r="C1846" t="s">
        <v>680</v>
      </c>
    </row>
    <row r="1847" spans="1:3" x14ac:dyDescent="0.25">
      <c r="A1847" s="6"/>
      <c r="B1847" s="27"/>
    </row>
    <row r="1848" spans="1:3" x14ac:dyDescent="0.25">
      <c r="A1848" s="6"/>
      <c r="B1848" s="27"/>
      <c r="C1848" t="str">
        <f>CONCATENATE("    ",B1841)</f>
        <v xml:space="preserve">    Your variant is not associated with any loss of function.</v>
      </c>
    </row>
    <row r="1849" spans="1:3" x14ac:dyDescent="0.25">
      <c r="A1849" s="6"/>
      <c r="B1849" s="27"/>
    </row>
    <row r="1850" spans="1:3" x14ac:dyDescent="0.25">
      <c r="A1850" s="6"/>
      <c r="B1850" s="27"/>
      <c r="C1850" t="s">
        <v>681</v>
      </c>
    </row>
    <row r="1851" spans="1:3" x14ac:dyDescent="0.25">
      <c r="A1851" s="5"/>
      <c r="B1851" s="27"/>
    </row>
    <row r="1852" spans="1:3" x14ac:dyDescent="0.25">
      <c r="A1852" s="6"/>
      <c r="B1852" s="27"/>
      <c r="C1852" t="str">
        <f>CONCATENATE( "    &lt;piechart percentage=",B1842," /&gt;")</f>
        <v xml:space="preserve">    &lt;piechart percentage= /&gt;</v>
      </c>
    </row>
    <row r="1853" spans="1:3" x14ac:dyDescent="0.25">
      <c r="A1853" s="6"/>
      <c r="B1853" s="27"/>
      <c r="C1853" t="str">
        <f>"  &lt;/Genotype&gt;"</f>
        <v xml:space="preserve">  &lt;/Genotype&gt;</v>
      </c>
    </row>
    <row r="1854" spans="1:3" x14ac:dyDescent="0.25">
      <c r="A1854" s="6"/>
      <c r="B1854" s="27"/>
      <c r="C1854" t="str">
        <f>"&lt;/GeneAnalysis&gt;"</f>
        <v>&lt;/GeneAnalysis&gt;</v>
      </c>
    </row>
    <row r="1855" spans="1:3" s="33" customFormat="1" x14ac:dyDescent="0.25"/>
    <row r="1856" spans="1:3" s="33" customFormat="1" x14ac:dyDescent="0.25">
      <c r="A1856" s="34"/>
      <c r="B1856" s="32"/>
    </row>
    <row r="1857" spans="1:3" x14ac:dyDescent="0.25">
      <c r="A1857" s="6" t="s">
        <v>4</v>
      </c>
      <c r="B1857" s="27" t="s">
        <v>342</v>
      </c>
      <c r="C1857" t="str">
        <f>CONCATENATE("&lt;GeneAnalysis gene=",CHAR(34),B1857,CHAR(34)," interval=",CHAR(34),B1858,CHAR(34),"&gt; ")</f>
        <v xml:space="preserve">&lt;GeneAnalysis gene="CHRNA3" interval="NC_000015.10:g.78593052_78621295"&gt; </v>
      </c>
    </row>
    <row r="1858" spans="1:3" x14ac:dyDescent="0.25">
      <c r="A1858" s="6" t="s">
        <v>27</v>
      </c>
      <c r="B1858" s="27" t="s">
        <v>343</v>
      </c>
    </row>
    <row r="1859" spans="1:3" x14ac:dyDescent="0.25">
      <c r="A1859" s="6" t="s">
        <v>28</v>
      </c>
      <c r="B1859" s="27" t="s">
        <v>339</v>
      </c>
      <c r="C1859" t="str">
        <f>CONCATENATE("# What are some common mutations of ",B1857,"?")</f>
        <v># What are some common mutations of CHRNA3?</v>
      </c>
    </row>
    <row r="1860" spans="1:3" x14ac:dyDescent="0.25">
      <c r="A1860" s="6" t="s">
        <v>24</v>
      </c>
      <c r="B1860" s="27" t="s">
        <v>25</v>
      </c>
      <c r="C1860" t="s">
        <v>17</v>
      </c>
    </row>
    <row r="1861" spans="1:3" x14ac:dyDescent="0.25">
      <c r="B1861" s="27"/>
      <c r="C1861" t="str">
        <f>CONCATENATE("There are ",B1859," well-known variants in ",B1857,": ",B1868," and ",B1874,".")</f>
        <v>There are two well-known variants in CHRNA3: [C78606381T](https://www.ncbi.nlm.nih.gov/projects/SNP/snp_ref.cgi?rs=12914385) and [C645T](https://www.ncbi.nlm.nih.gov/clinvar/variation/17503/).</v>
      </c>
    </row>
    <row r="1862" spans="1:3" x14ac:dyDescent="0.25">
      <c r="B1862" s="27"/>
    </row>
    <row r="1863" spans="1:3" x14ac:dyDescent="0.25">
      <c r="A1863" s="6"/>
      <c r="B1863" s="27"/>
      <c r="C1863" t="str">
        <f>CONCATENATE("&lt;# ",B1865," #&gt;")</f>
        <v>&lt;# C78606381T #&gt;</v>
      </c>
    </row>
    <row r="1864" spans="1:3" x14ac:dyDescent="0.25">
      <c r="A1864" s="6" t="s">
        <v>29</v>
      </c>
      <c r="B1864" s="1" t="s">
        <v>344</v>
      </c>
      <c r="C1864" t="str">
        <f>CONCATENATE("  &lt;Variant hgvs=",CHAR(34),B1864,CHAR(34)," name=",CHAR(34),B1865,CHAR(34),"&gt; ")</f>
        <v xml:space="preserve">  &lt;Variant hgvs="NC_000015.10:g.78606381C&gt;T" name="C78606381T"&gt; </v>
      </c>
    </row>
    <row r="1865" spans="1:3" x14ac:dyDescent="0.25">
      <c r="A1865" s="5" t="s">
        <v>30</v>
      </c>
      <c r="B1865" s="30" t="s">
        <v>346</v>
      </c>
    </row>
    <row r="1866" spans="1:3" x14ac:dyDescent="0.25">
      <c r="A1866" s="5" t="s">
        <v>31</v>
      </c>
      <c r="B1866" s="27" t="s">
        <v>214</v>
      </c>
      <c r="C1866" t="str">
        <f>CONCATENATE("    This variant is a change at a specific point in the ",B1857," gene from ",B1866," to ",B1867," resulting in incorrect ",B1860,"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867" spans="1:3" x14ac:dyDescent="0.25">
      <c r="A1867" s="5" t="s">
        <v>32</v>
      </c>
      <c r="B1867" s="27" t="s">
        <v>37</v>
      </c>
      <c r="C1867" t="s">
        <v>17</v>
      </c>
    </row>
    <row r="1868" spans="1:3" x14ac:dyDescent="0.25">
      <c r="A1868" s="5" t="s">
        <v>40</v>
      </c>
      <c r="B1868" s="30" t="s">
        <v>348</v>
      </c>
      <c r="C1868" t="str">
        <f>"  &lt;/Variant&gt;"</f>
        <v xml:space="preserve">  &lt;/Variant&gt;</v>
      </c>
    </row>
    <row r="1869" spans="1:3" x14ac:dyDescent="0.25">
      <c r="B1869" s="27"/>
      <c r="C1869" t="str">
        <f>CONCATENATE("&lt;# ",B1871," #&gt;")</f>
        <v>&lt;# C645T  #&gt;</v>
      </c>
    </row>
    <row r="1870" spans="1:3" x14ac:dyDescent="0.25">
      <c r="A1870" s="6" t="s">
        <v>29</v>
      </c>
      <c r="B1870" s="1" t="s">
        <v>345</v>
      </c>
      <c r="C1870" t="str">
        <f>CONCATENATE("  &lt;Variant hgvs=",CHAR(34),B1870,CHAR(34)," name=",CHAR(34),B1871,CHAR(34),"&gt; ")</f>
        <v xml:space="preserve">  &lt;Variant hgvs="NC_000015.10:g.78601997G&gt;A" name="C645T "&gt; </v>
      </c>
    </row>
    <row r="1871" spans="1:3" x14ac:dyDescent="0.25">
      <c r="A1871" s="5" t="s">
        <v>30</v>
      </c>
      <c r="B1871" s="30" t="s">
        <v>347</v>
      </c>
    </row>
    <row r="1872" spans="1:3" x14ac:dyDescent="0.25">
      <c r="A1872" s="5" t="s">
        <v>31</v>
      </c>
      <c r="B1872" s="27" t="s">
        <v>38</v>
      </c>
      <c r="C1872" t="str">
        <f>CONCATENATE("    This variant is a change at a specific point in the ",B1857," gene from ",B1872," to ",B1873," resulting in incorrect ",B1860,"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873" spans="1:3" x14ac:dyDescent="0.25">
      <c r="A1873" s="5" t="s">
        <v>32</v>
      </c>
      <c r="B1873" s="27" t="s">
        <v>66</v>
      </c>
    </row>
    <row r="1874" spans="1:3" x14ac:dyDescent="0.25">
      <c r="A1874" s="6" t="s">
        <v>40</v>
      </c>
      <c r="B1874" s="30" t="s">
        <v>358</v>
      </c>
      <c r="C1874" t="str">
        <f>"  &lt;/Variant&gt;"</f>
        <v xml:space="preserve">  &lt;/Variant&gt;</v>
      </c>
    </row>
    <row r="1875" spans="1:3" s="33" customFormat="1" x14ac:dyDescent="0.25">
      <c r="A1875" s="31"/>
      <c r="B1875" s="32"/>
    </row>
    <row r="1876" spans="1:3" s="33" customFormat="1" x14ac:dyDescent="0.25">
      <c r="A1876" s="31"/>
      <c r="B1876" s="32"/>
      <c r="C1876" t="str">
        <f>C1863</f>
        <v>&lt;# C78606381T #&gt;</v>
      </c>
    </row>
    <row r="1877" spans="1:3" x14ac:dyDescent="0.25">
      <c r="A1877" s="5" t="s">
        <v>39</v>
      </c>
      <c r="B1877" s="40" t="s">
        <v>349</v>
      </c>
      <c r="C1877" t="str">
        <f>CONCATENATE("  &lt;Genotype hgvs=",CHAR(34),B1877,B1878,";",B1879,CHAR(34)," name=",CHAR(34),B1865,CHAR(34),"&gt; ")</f>
        <v xml:space="preserve">  &lt;Genotype hgvs="NC_000015.10:g.[78606381C&gt;T];[78606381=]" name="C78606381T"&gt; </v>
      </c>
    </row>
    <row r="1878" spans="1:3" x14ac:dyDescent="0.25">
      <c r="A1878" s="5" t="s">
        <v>40</v>
      </c>
      <c r="B1878" s="27" t="s">
        <v>350</v>
      </c>
    </row>
    <row r="1879" spans="1:3" x14ac:dyDescent="0.25">
      <c r="A1879" s="5" t="s">
        <v>31</v>
      </c>
      <c r="B1879" s="27" t="s">
        <v>351</v>
      </c>
      <c r="C1879" t="s">
        <v>679</v>
      </c>
    </row>
    <row r="1880" spans="1:3" x14ac:dyDescent="0.25">
      <c r="A1880" s="5" t="s">
        <v>45</v>
      </c>
      <c r="B1880" s="27" t="str">
        <f>CONCATENATE("People with this variant have one copy of the ",B1868,"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880" t="s">
        <v>17</v>
      </c>
    </row>
    <row r="1881" spans="1:3" x14ac:dyDescent="0.25">
      <c r="A1881" s="6" t="s">
        <v>46</v>
      </c>
      <c r="B1881" s="27" t="s">
        <v>223</v>
      </c>
      <c r="C1881" t="str">
        <f>CONCATENATE("    ",B1880)</f>
        <v xml:space="preserve">    People with this variant have one copy of the [C78606381T](https://www.ncbi.nlm.nih.gov/projects/SNP/snp_ref.cgi?rs=12914385) variant. This substitution of a single nucleotide is known as a missense mutation.</v>
      </c>
    </row>
    <row r="1882" spans="1:3" x14ac:dyDescent="0.25">
      <c r="A1882" s="6" t="s">
        <v>47</v>
      </c>
      <c r="B1882" s="27">
        <v>37.9</v>
      </c>
    </row>
    <row r="1883" spans="1:3" x14ac:dyDescent="0.25">
      <c r="A1883" s="5"/>
      <c r="B1883" s="27"/>
      <c r="C1883" t="s">
        <v>680</v>
      </c>
    </row>
    <row r="1884" spans="1:3" x14ac:dyDescent="0.25">
      <c r="A1884" s="6"/>
      <c r="B1884" s="27"/>
    </row>
    <row r="1885" spans="1:3" x14ac:dyDescent="0.25">
      <c r="A1885" s="6"/>
      <c r="B1885" s="27"/>
      <c r="C1885" t="str">
        <f>CONCATENATE("    ",B1881)</f>
        <v xml:space="preserve">    You are in the Mild Loss of Function category. See below for more information.</v>
      </c>
    </row>
    <row r="1886" spans="1:3" x14ac:dyDescent="0.25">
      <c r="A1886" s="6"/>
      <c r="B1886" s="27"/>
    </row>
    <row r="1887" spans="1:3" x14ac:dyDescent="0.25">
      <c r="A1887" s="6"/>
      <c r="B1887" s="27"/>
      <c r="C1887" t="s">
        <v>681</v>
      </c>
    </row>
    <row r="1888" spans="1:3" x14ac:dyDescent="0.25">
      <c r="A1888" s="5"/>
      <c r="B1888" s="27"/>
    </row>
    <row r="1889" spans="1:3" x14ac:dyDescent="0.25">
      <c r="A1889" s="5"/>
      <c r="B1889" s="27"/>
      <c r="C1889" t="str">
        <f>CONCATENATE( "    &lt;piechart percentage=",B1882," /&gt;")</f>
        <v xml:space="preserve">    &lt;piechart percentage=37.9 /&gt;</v>
      </c>
    </row>
    <row r="1890" spans="1:3" x14ac:dyDescent="0.25">
      <c r="A1890" s="5"/>
      <c r="B1890" s="27"/>
      <c r="C1890" t="str">
        <f>"  &lt;/Genotype&gt;"</f>
        <v xml:space="preserve">  &lt;/Genotype&gt;</v>
      </c>
    </row>
    <row r="1891" spans="1:3" x14ac:dyDescent="0.25">
      <c r="A1891" s="5" t="s">
        <v>48</v>
      </c>
      <c r="B1891" s="27" t="s">
        <v>352</v>
      </c>
      <c r="C1891" t="str">
        <f>CONCATENATE("  &lt;Genotype hgvs=",CHAR(34),B1877,B1878,";",B1878,CHAR(34)," name=",CHAR(34),B1865,CHAR(34),"&gt; ")</f>
        <v xml:space="preserve">  &lt;Genotype hgvs="NC_000015.10:g.[78606381C&gt;T];[78606381C&gt;T]" name="C78606381T"&gt; </v>
      </c>
    </row>
    <row r="1892" spans="1:3" x14ac:dyDescent="0.25">
      <c r="A1892" s="6" t="s">
        <v>49</v>
      </c>
      <c r="B1892" s="27" t="s">
        <v>198</v>
      </c>
      <c r="C1892" t="s">
        <v>17</v>
      </c>
    </row>
    <row r="1893" spans="1:3" x14ac:dyDescent="0.25">
      <c r="A1893" s="6" t="s">
        <v>47</v>
      </c>
      <c r="B1893" s="27">
        <v>15.9</v>
      </c>
      <c r="C1893" t="s">
        <v>679</v>
      </c>
    </row>
    <row r="1894" spans="1:3" x14ac:dyDescent="0.25">
      <c r="A1894" s="6"/>
      <c r="B1894" s="27"/>
    </row>
    <row r="1895" spans="1:3" x14ac:dyDescent="0.25">
      <c r="A1895" s="5"/>
      <c r="B1895" s="27"/>
      <c r="C1895" t="str">
        <f>CONCATENATE("    ",B1891)</f>
        <v xml:space="preserve">    People with this variant have two copies of the [C78606381T](https://www.ncbi.nlm.nih.gov/projects/SNP/snp_ref.cgi?rs=12914385) variant. This substitution of a single nucleotide is known as a missense mutation.
</v>
      </c>
    </row>
    <row r="1896" spans="1:3" x14ac:dyDescent="0.25">
      <c r="A1896" s="6"/>
      <c r="B1896" s="27"/>
    </row>
    <row r="1897" spans="1:3" x14ac:dyDescent="0.25">
      <c r="A1897" s="6"/>
      <c r="B1897" s="27"/>
      <c r="C1897" t="s">
        <v>680</v>
      </c>
    </row>
    <row r="1898" spans="1:3" x14ac:dyDescent="0.25">
      <c r="A1898" s="6"/>
      <c r="B1898" s="27"/>
    </row>
    <row r="1899" spans="1:3" x14ac:dyDescent="0.25">
      <c r="A1899" s="6"/>
      <c r="B1899" s="27"/>
      <c r="C1899" t="str">
        <f>CONCATENATE("    ",B1892)</f>
        <v xml:space="preserve">    You are in the Moderate Loss of Function category. See below for more information.</v>
      </c>
    </row>
    <row r="1900" spans="1:3" x14ac:dyDescent="0.25">
      <c r="A1900" s="6"/>
      <c r="B1900" s="27"/>
    </row>
    <row r="1901" spans="1:3" x14ac:dyDescent="0.25">
      <c r="A1901" s="5"/>
      <c r="B1901" s="27"/>
      <c r="C1901" t="s">
        <v>681</v>
      </c>
    </row>
    <row r="1902" spans="1:3" x14ac:dyDescent="0.25">
      <c r="A1902" s="5"/>
      <c r="B1902" s="27"/>
    </row>
    <row r="1903" spans="1:3" x14ac:dyDescent="0.25">
      <c r="A1903" s="5"/>
      <c r="B1903" s="27"/>
      <c r="C1903" t="str">
        <f>CONCATENATE( "    &lt;piechart percentage=",B1893," /&gt;")</f>
        <v xml:space="preserve">    &lt;piechart percentage=15.9 /&gt;</v>
      </c>
    </row>
    <row r="1904" spans="1:3" x14ac:dyDescent="0.25">
      <c r="A1904" s="5"/>
      <c r="B1904" s="27"/>
      <c r="C1904" t="str">
        <f>"  &lt;/Genotype&gt;"</f>
        <v xml:space="preserve">  &lt;/Genotype&gt;</v>
      </c>
    </row>
    <row r="1905" spans="1:3" x14ac:dyDescent="0.25">
      <c r="A1905" s="5" t="s">
        <v>50</v>
      </c>
      <c r="B1905" s="27" t="str">
        <f>CONCATENATE("Your ",B1857," gene has no variants. A normal gene is referred to as a ",CHAR(34),"wild-type",CHAR(34)," gene.")</f>
        <v>Your CHRNA3 gene has no variants. A normal gene is referred to as a "wild-type" gene.</v>
      </c>
      <c r="C1905" t="str">
        <f>CONCATENATE("  &lt;Genotype hgvs=",CHAR(34),B1877,B1879,";",B1879,CHAR(34)," name=",CHAR(34),B1865,CHAR(34),"&gt; ")</f>
        <v xml:space="preserve">  &lt;Genotype hgvs="NC_000015.10:g.[78606381=];[78606381=]" name="C78606381T"&gt; </v>
      </c>
    </row>
    <row r="1906" spans="1:3" x14ac:dyDescent="0.25">
      <c r="A1906" s="6" t="s">
        <v>51</v>
      </c>
      <c r="B1906" s="27" t="s">
        <v>152</v>
      </c>
      <c r="C1906" t="s">
        <v>17</v>
      </c>
    </row>
    <row r="1907" spans="1:3" x14ac:dyDescent="0.25">
      <c r="A1907" s="6" t="s">
        <v>47</v>
      </c>
      <c r="B1907" s="27">
        <v>46.2</v>
      </c>
      <c r="C1907" t="s">
        <v>679</v>
      </c>
    </row>
    <row r="1908" spans="1:3" x14ac:dyDescent="0.25">
      <c r="A1908" s="5"/>
      <c r="B1908" s="27"/>
    </row>
    <row r="1909" spans="1:3" x14ac:dyDescent="0.25">
      <c r="A1909" s="6"/>
      <c r="B1909" s="27"/>
      <c r="C1909" t="str">
        <f>CONCATENATE("    ",B1905)</f>
        <v xml:space="preserve">    Your CHRNA3 gene has no variants. A normal gene is referred to as a "wild-type" gene.</v>
      </c>
    </row>
    <row r="1910" spans="1:3" x14ac:dyDescent="0.25">
      <c r="A1910" s="6"/>
      <c r="B1910" s="27"/>
    </row>
    <row r="1911" spans="1:3" x14ac:dyDescent="0.25">
      <c r="A1911" s="6"/>
      <c r="B1911" s="27"/>
      <c r="C1911" t="s">
        <v>680</v>
      </c>
    </row>
    <row r="1912" spans="1:3" x14ac:dyDescent="0.25">
      <c r="A1912" s="6"/>
      <c r="B1912" s="27"/>
    </row>
    <row r="1913" spans="1:3" x14ac:dyDescent="0.25">
      <c r="A1913" s="6"/>
      <c r="B1913" s="27"/>
      <c r="C1913" t="str">
        <f>CONCATENATE("    ",B1906)</f>
        <v xml:space="preserve">    This variant is not associated with increased risk.</v>
      </c>
    </row>
    <row r="1914" spans="1:3" x14ac:dyDescent="0.25">
      <c r="A1914" s="5"/>
      <c r="B1914" s="27"/>
    </row>
    <row r="1915" spans="1:3" x14ac:dyDescent="0.25">
      <c r="A1915" s="5"/>
      <c r="B1915" s="27"/>
      <c r="C1915" t="s">
        <v>681</v>
      </c>
    </row>
    <row r="1916" spans="1:3" x14ac:dyDescent="0.25">
      <c r="A1916" s="5"/>
      <c r="B1916" s="27"/>
    </row>
    <row r="1917" spans="1:3" x14ac:dyDescent="0.25">
      <c r="A1917" s="5"/>
      <c r="B1917" s="27"/>
      <c r="C1917" t="str">
        <f>CONCATENATE( "    &lt;piechart percentage=",B1907," /&gt;")</f>
        <v xml:space="preserve">    &lt;piechart percentage=46.2 /&gt;</v>
      </c>
    </row>
    <row r="1918" spans="1:3" x14ac:dyDescent="0.25">
      <c r="A1918" s="5"/>
      <c r="B1918" s="27"/>
      <c r="C1918" t="str">
        <f>"  &lt;/Genotype&gt;"</f>
        <v xml:space="preserve">  &lt;/Genotype&gt;</v>
      </c>
    </row>
    <row r="1919" spans="1:3" x14ac:dyDescent="0.25">
      <c r="A1919" s="5"/>
      <c r="B1919" s="27"/>
      <c r="C1919" t="str">
        <f>C1869</f>
        <v>&lt;# C645T  #&gt;</v>
      </c>
    </row>
    <row r="1920" spans="1:3" x14ac:dyDescent="0.25">
      <c r="A1920" s="5" t="s">
        <v>39</v>
      </c>
      <c r="B1920" s="1" t="s">
        <v>242</v>
      </c>
      <c r="C1920" t="str">
        <f>CONCATENATE("  &lt;Genotype hgvs=",CHAR(34),B1920,B1921,";",B1922,CHAR(34)," name=",CHAR(34),B1871,CHAR(34),"&gt; ")</f>
        <v xml:space="preserve">  &lt;Genotype hgvs="NC_000017.11:g.[30237328T&gt;C];[30237328=]" name="C645T "&gt; </v>
      </c>
    </row>
    <row r="1921" spans="1:3" x14ac:dyDescent="0.25">
      <c r="A1921" s="5" t="s">
        <v>40</v>
      </c>
      <c r="B1921" s="27" t="s">
        <v>262</v>
      </c>
    </row>
    <row r="1922" spans="1:3" x14ac:dyDescent="0.25">
      <c r="A1922" s="5" t="s">
        <v>31</v>
      </c>
      <c r="B1922" s="27" t="s">
        <v>263</v>
      </c>
      <c r="C1922" t="s">
        <v>679</v>
      </c>
    </row>
    <row r="1923" spans="1:3" x14ac:dyDescent="0.25">
      <c r="A1923" s="5" t="s">
        <v>45</v>
      </c>
      <c r="B1923" s="27" t="str">
        <f>CONCATENATE("People with this variant have one copy of the ",B1874," variant. This substitution of a single nucleotide is known as a missense mutation.")</f>
        <v>People with this variant have one copy of the [C645T](https://www.ncbi.nlm.nih.gov/clinvar/variation/17503/) variant. This substitution of a single nucleotide is known as a missense mutation.</v>
      </c>
      <c r="C1923" t="s">
        <v>17</v>
      </c>
    </row>
    <row r="1924" spans="1:3" x14ac:dyDescent="0.25">
      <c r="A1924" s="6" t="s">
        <v>46</v>
      </c>
      <c r="B1924" s="27" t="s">
        <v>223</v>
      </c>
      <c r="C1924" t="str">
        <f>CONCATENATE("    ",B1923)</f>
        <v xml:space="preserve">    People with this variant have one copy of the [C645T](https://www.ncbi.nlm.nih.gov/clinvar/variation/17503/) variant. This substitution of a single nucleotide is known as a missense mutation.</v>
      </c>
    </row>
    <row r="1925" spans="1:3" x14ac:dyDescent="0.25">
      <c r="A1925" s="6" t="s">
        <v>47</v>
      </c>
      <c r="B1925" s="27">
        <v>39.700000000000003</v>
      </c>
    </row>
    <row r="1926" spans="1:3" x14ac:dyDescent="0.25">
      <c r="A1926" s="5"/>
      <c r="B1926" s="27"/>
      <c r="C1926" t="s">
        <v>680</v>
      </c>
    </row>
    <row r="1927" spans="1:3" x14ac:dyDescent="0.25">
      <c r="A1927" s="6"/>
      <c r="B1927" s="27"/>
    </row>
    <row r="1928" spans="1:3" x14ac:dyDescent="0.25">
      <c r="A1928" s="6"/>
      <c r="B1928" s="27"/>
      <c r="C1928" t="str">
        <f>CONCATENATE("    ",B1924)</f>
        <v xml:space="preserve">    You are in the Mild Loss of Function category. See below for more information.</v>
      </c>
    </row>
    <row r="1929" spans="1:3" x14ac:dyDescent="0.25">
      <c r="A1929" s="6"/>
      <c r="B1929" s="27"/>
    </row>
    <row r="1930" spans="1:3" x14ac:dyDescent="0.25">
      <c r="A1930" s="6"/>
      <c r="B1930" s="27"/>
      <c r="C1930" t="s">
        <v>681</v>
      </c>
    </row>
    <row r="1931" spans="1:3" x14ac:dyDescent="0.25">
      <c r="A1931" s="5"/>
      <c r="B1931" s="27"/>
    </row>
    <row r="1932" spans="1:3" x14ac:dyDescent="0.25">
      <c r="A1932" s="5"/>
      <c r="B1932" s="27"/>
      <c r="C1932" t="str">
        <f>CONCATENATE( "    &lt;piechart percentage=",B1925," /&gt;")</f>
        <v xml:space="preserve">    &lt;piechart percentage=39.7 /&gt;</v>
      </c>
    </row>
    <row r="1933" spans="1:3" x14ac:dyDescent="0.25">
      <c r="A1933" s="5"/>
      <c r="B1933" s="27"/>
      <c r="C1933" t="str">
        <f>"  &lt;/Genotype&gt;"</f>
        <v xml:space="preserve">  &lt;/Genotype&gt;</v>
      </c>
    </row>
    <row r="1934" spans="1:3" x14ac:dyDescent="0.25">
      <c r="A1934" s="5" t="s">
        <v>48</v>
      </c>
      <c r="B1934" s="27" t="str">
        <f>CONCATENATE("People with this variant have two copies of the ",B1874," variant. This substitution of a single nucleotide is known as a missense mutation.")</f>
        <v>People with this variant have two copies of the [C645T](https://www.ncbi.nlm.nih.gov/clinvar/variation/17503/) variant. This substitution of a single nucleotide is known as a missense mutation.</v>
      </c>
      <c r="C1934" t="str">
        <f>CONCATENATE("  &lt;Genotype hgvs=",CHAR(34),B1920,B1921,";",B1921,CHAR(34)," name=",CHAR(34),B1871,CHAR(34),"&gt; ")</f>
        <v xml:space="preserve">  &lt;Genotype hgvs="NC_000017.11:g.[30237328T&gt;C];[30237328T&gt;C]" name="C645T "&gt; </v>
      </c>
    </row>
    <row r="1935" spans="1:3" x14ac:dyDescent="0.25">
      <c r="A1935" s="6" t="s">
        <v>49</v>
      </c>
      <c r="B1935" s="27" t="s">
        <v>198</v>
      </c>
      <c r="C1935" t="s">
        <v>17</v>
      </c>
    </row>
    <row r="1936" spans="1:3" x14ac:dyDescent="0.25">
      <c r="A1936" s="6" t="s">
        <v>47</v>
      </c>
      <c r="B1936" s="27">
        <v>42.9</v>
      </c>
      <c r="C1936" t="s">
        <v>679</v>
      </c>
    </row>
    <row r="1937" spans="1:3" x14ac:dyDescent="0.25">
      <c r="A1937" s="6"/>
      <c r="B1937" s="27"/>
    </row>
    <row r="1938" spans="1:3" x14ac:dyDescent="0.25">
      <c r="A1938" s="5"/>
      <c r="B1938" s="27"/>
      <c r="C1938" t="str">
        <f>CONCATENATE("    ",B1934)</f>
        <v xml:space="preserve">    People with this variant have two copies of the [C645T](https://www.ncbi.nlm.nih.gov/clinvar/variation/17503/) variant. This substitution of a single nucleotide is known as a missense mutation.</v>
      </c>
    </row>
    <row r="1939" spans="1:3" x14ac:dyDescent="0.25">
      <c r="A1939" s="6"/>
      <c r="B1939" s="27"/>
    </row>
    <row r="1940" spans="1:3" x14ac:dyDescent="0.25">
      <c r="A1940" s="6"/>
      <c r="B1940" s="27"/>
      <c r="C1940" t="s">
        <v>680</v>
      </c>
    </row>
    <row r="1941" spans="1:3" x14ac:dyDescent="0.25">
      <c r="A1941" s="6"/>
      <c r="B1941" s="27"/>
    </row>
    <row r="1942" spans="1:3" x14ac:dyDescent="0.25">
      <c r="A1942" s="6"/>
      <c r="B1942" s="27"/>
      <c r="C1942" t="str">
        <f>CONCATENATE("    ",B1935)</f>
        <v xml:space="preserve">    You are in the Moderate Loss of Function category. See below for more information.</v>
      </c>
    </row>
    <row r="1943" spans="1:3" x14ac:dyDescent="0.25">
      <c r="A1943" s="6"/>
      <c r="B1943" s="27"/>
    </row>
    <row r="1944" spans="1:3" x14ac:dyDescent="0.25">
      <c r="A1944" s="5"/>
      <c r="B1944" s="27"/>
      <c r="C1944" t="s">
        <v>681</v>
      </c>
    </row>
    <row r="1945" spans="1:3" x14ac:dyDescent="0.25">
      <c r="A1945" s="5"/>
      <c r="B1945" s="27"/>
    </row>
    <row r="1946" spans="1:3" x14ac:dyDescent="0.25">
      <c r="A1946" s="5"/>
      <c r="B1946" s="27"/>
      <c r="C1946" t="str">
        <f>CONCATENATE( "    &lt;piechart percentage=",B1936," /&gt;")</f>
        <v xml:space="preserve">    &lt;piechart percentage=42.9 /&gt;</v>
      </c>
    </row>
    <row r="1947" spans="1:3" x14ac:dyDescent="0.25">
      <c r="A1947" s="5"/>
      <c r="B1947" s="27"/>
      <c r="C1947" t="str">
        <f>"  &lt;/Genotype&gt;"</f>
        <v xml:space="preserve">  &lt;/Genotype&gt;</v>
      </c>
    </row>
    <row r="1948" spans="1:3" x14ac:dyDescent="0.25">
      <c r="A1948" s="5" t="s">
        <v>50</v>
      </c>
      <c r="B1948" s="27" t="str">
        <f>CONCATENATE("Your ",B1857," gene has no variants. A normal gene is referred to as a ",CHAR(34),"wild-type",CHAR(34)," gene.")</f>
        <v>Your CHRNA3 gene has no variants. A normal gene is referred to as a "wild-type" gene.</v>
      </c>
      <c r="C1948" t="str">
        <f>CONCATENATE("  &lt;Genotype hgvs=",CHAR(34),B1920,B1922,";",B1922,CHAR(34)," name=",CHAR(34),B1871,CHAR(34),"&gt; ")</f>
        <v xml:space="preserve">  &lt;Genotype hgvs="NC_000017.11:g.[30237328=];[30237328=]" name="C645T "&gt; </v>
      </c>
    </row>
    <row r="1949" spans="1:3" x14ac:dyDescent="0.25">
      <c r="A1949" s="6" t="s">
        <v>51</v>
      </c>
      <c r="B1949" s="27" t="s">
        <v>152</v>
      </c>
      <c r="C1949" t="s">
        <v>17</v>
      </c>
    </row>
    <row r="1950" spans="1:3" x14ac:dyDescent="0.25">
      <c r="A1950" s="6" t="s">
        <v>47</v>
      </c>
      <c r="B1950" s="27">
        <v>17.399999999999999</v>
      </c>
      <c r="C1950" t="s">
        <v>679</v>
      </c>
    </row>
    <row r="1951" spans="1:3" x14ac:dyDescent="0.25">
      <c r="A1951" s="5"/>
      <c r="B1951" s="27"/>
    </row>
    <row r="1952" spans="1:3" x14ac:dyDescent="0.25">
      <c r="A1952" s="6"/>
      <c r="B1952" s="27"/>
      <c r="C1952" t="str">
        <f>CONCATENATE("    ",B1948)</f>
        <v xml:space="preserve">    Your CHRNA3 gene has no variants. A normal gene is referred to as a "wild-type" gene.</v>
      </c>
    </row>
    <row r="1953" spans="1:3" x14ac:dyDescent="0.25">
      <c r="A1953" s="6"/>
      <c r="B1953" s="27"/>
    </row>
    <row r="1954" spans="1:3" x14ac:dyDescent="0.25">
      <c r="A1954" s="6"/>
      <c r="B1954" s="27"/>
      <c r="C1954" t="s">
        <v>680</v>
      </c>
    </row>
    <row r="1955" spans="1:3" x14ac:dyDescent="0.25">
      <c r="A1955" s="6"/>
      <c r="B1955" s="27"/>
    </row>
    <row r="1956" spans="1:3" x14ac:dyDescent="0.25">
      <c r="A1956" s="6"/>
      <c r="B1956" s="27"/>
      <c r="C1956" t="str">
        <f>CONCATENATE("    ",B1949)</f>
        <v xml:space="preserve">    This variant is not associated with increased risk.</v>
      </c>
    </row>
    <row r="1957" spans="1:3" x14ac:dyDescent="0.25">
      <c r="A1957" s="5"/>
      <c r="B1957" s="27"/>
    </row>
    <row r="1958" spans="1:3" x14ac:dyDescent="0.25">
      <c r="A1958" s="5"/>
      <c r="B1958" s="27"/>
      <c r="C1958" t="s">
        <v>681</v>
      </c>
    </row>
    <row r="1959" spans="1:3" x14ac:dyDescent="0.25">
      <c r="A1959" s="5"/>
      <c r="B1959" s="27"/>
    </row>
    <row r="1960" spans="1:3" x14ac:dyDescent="0.25">
      <c r="A1960" s="5"/>
      <c r="B1960" s="27"/>
      <c r="C1960" t="str">
        <f>CONCATENATE( "    &lt;piechart percentage=",B1950," /&gt;")</f>
        <v xml:space="preserve">    &lt;piechart percentage=17.4 /&gt;</v>
      </c>
    </row>
    <row r="1961" spans="1:3" x14ac:dyDescent="0.25">
      <c r="A1961" s="5"/>
      <c r="B1961" s="27"/>
      <c r="C1961" t="str">
        <f>"  &lt;/Genotype&gt;"</f>
        <v xml:space="preserve">  &lt;/Genotype&gt;</v>
      </c>
    </row>
    <row r="1962" spans="1:3" x14ac:dyDescent="0.25">
      <c r="A1962" s="5" t="s">
        <v>52</v>
      </c>
      <c r="B1962" s="27" t="str">
        <f>CONCATENATE("Your ",B1857," gene has an unknown variant.")</f>
        <v>Your CHRNA3 gene has an unknown variant.</v>
      </c>
      <c r="C1962" t="str">
        <f>CONCATENATE("  &lt;Genotype hgvs=",CHAR(34),"unknown",CHAR(34),"&gt; ")</f>
        <v xml:space="preserve">  &lt;Genotype hgvs="unknown"&gt; </v>
      </c>
    </row>
    <row r="1963" spans="1:3" x14ac:dyDescent="0.25">
      <c r="A1963" s="6" t="s">
        <v>52</v>
      </c>
      <c r="B1963" s="27" t="s">
        <v>154</v>
      </c>
      <c r="C1963" t="s">
        <v>17</v>
      </c>
    </row>
    <row r="1964" spans="1:3" x14ac:dyDescent="0.25">
      <c r="A1964" s="6" t="s">
        <v>47</v>
      </c>
      <c r="B1964" s="27"/>
      <c r="C1964" t="s">
        <v>679</v>
      </c>
    </row>
    <row r="1965" spans="1:3" x14ac:dyDescent="0.25">
      <c r="A1965" s="6"/>
      <c r="B1965" s="27"/>
    </row>
    <row r="1966" spans="1:3" x14ac:dyDescent="0.25">
      <c r="A1966" s="6"/>
      <c r="B1966" s="27"/>
      <c r="C1966" t="str">
        <f>CONCATENATE("    ",B1962)</f>
        <v xml:space="preserve">    Your CHRNA3 gene has an unknown variant.</v>
      </c>
    </row>
    <row r="1967" spans="1:3" x14ac:dyDescent="0.25">
      <c r="A1967" s="6"/>
      <c r="B1967" s="27"/>
    </row>
    <row r="1968" spans="1:3" x14ac:dyDescent="0.25">
      <c r="A1968" s="6"/>
      <c r="B1968" s="27"/>
      <c r="C1968" t="s">
        <v>680</v>
      </c>
    </row>
    <row r="1969" spans="1:3" x14ac:dyDescent="0.25">
      <c r="A1969" s="6"/>
      <c r="B1969" s="27"/>
    </row>
    <row r="1970" spans="1:3" x14ac:dyDescent="0.25">
      <c r="A1970" s="5"/>
      <c r="B1970" s="27"/>
      <c r="C1970" t="str">
        <f>CONCATENATE("    ",B1963)</f>
        <v xml:space="preserve">    The effect is unknown.</v>
      </c>
    </row>
    <row r="1971" spans="1:3" x14ac:dyDescent="0.25">
      <c r="A1971" s="6"/>
      <c r="B1971" s="27"/>
    </row>
    <row r="1972" spans="1:3" x14ac:dyDescent="0.25">
      <c r="A1972" s="5"/>
      <c r="B1972" s="27"/>
      <c r="C1972" t="s">
        <v>681</v>
      </c>
    </row>
    <row r="1973" spans="1:3" x14ac:dyDescent="0.25">
      <c r="A1973" s="5"/>
      <c r="B1973" s="27"/>
    </row>
    <row r="1974" spans="1:3" x14ac:dyDescent="0.25">
      <c r="A1974" s="5"/>
      <c r="B1974" s="27"/>
      <c r="C1974" t="str">
        <f>CONCATENATE( "    &lt;piechart percentage=",B1964," /&gt;")</f>
        <v xml:space="preserve">    &lt;piechart percentage= /&gt;</v>
      </c>
    </row>
    <row r="1975" spans="1:3" x14ac:dyDescent="0.25">
      <c r="A1975" s="5"/>
      <c r="B1975" s="27"/>
      <c r="C1975" t="str">
        <f>"  &lt;/Genotype&gt;"</f>
        <v xml:space="preserve">  &lt;/Genotype&gt;</v>
      </c>
    </row>
    <row r="1976" spans="1:3" x14ac:dyDescent="0.25">
      <c r="A1976" s="5" t="s">
        <v>50</v>
      </c>
      <c r="B1976" s="27" t="str">
        <f>CONCATENATE("Your ",B1857," gene has no variants. A normal gene is referred to as a ",CHAR(34),"wild-type",CHAR(34)," gene.")</f>
        <v>Your CHRNA3 gene has no variants. A normal gene is referred to as a "wild-type" gene.</v>
      </c>
      <c r="C1976" t="str">
        <f>CONCATENATE("  &lt;Genotype hgvs=",CHAR(34),"wild-type",CHAR(34),"&gt;")</f>
        <v xml:space="preserve">  &lt;Genotype hgvs="wild-type"&gt;</v>
      </c>
    </row>
    <row r="1977" spans="1:3" x14ac:dyDescent="0.25">
      <c r="A1977" s="6" t="s">
        <v>51</v>
      </c>
      <c r="B1977" s="27" t="s">
        <v>224</v>
      </c>
      <c r="C1977" t="s">
        <v>17</v>
      </c>
    </row>
    <row r="1978" spans="1:3" x14ac:dyDescent="0.25">
      <c r="A1978" s="6" t="s">
        <v>47</v>
      </c>
      <c r="B1978" s="27"/>
      <c r="C1978" t="s">
        <v>679</v>
      </c>
    </row>
    <row r="1979" spans="1:3" x14ac:dyDescent="0.25">
      <c r="A1979" s="6"/>
      <c r="B1979" s="27"/>
    </row>
    <row r="1980" spans="1:3" x14ac:dyDescent="0.25">
      <c r="A1980" s="6"/>
      <c r="B1980" s="27"/>
      <c r="C1980" t="str">
        <f>CONCATENATE("    ",B1976)</f>
        <v xml:space="preserve">    Your CHRNA3 gene has no variants. A normal gene is referred to as a "wild-type" gene.</v>
      </c>
    </row>
    <row r="1981" spans="1:3" x14ac:dyDescent="0.25">
      <c r="A1981" s="6"/>
      <c r="B1981" s="27"/>
    </row>
    <row r="1982" spans="1:3" x14ac:dyDescent="0.25">
      <c r="A1982" s="6"/>
      <c r="B1982" s="27"/>
      <c r="C1982" t="s">
        <v>680</v>
      </c>
    </row>
    <row r="1983" spans="1:3" x14ac:dyDescent="0.25">
      <c r="A1983" s="6"/>
      <c r="B1983" s="27"/>
    </row>
    <row r="1984" spans="1:3" x14ac:dyDescent="0.25">
      <c r="A1984" s="6"/>
      <c r="B1984" s="27"/>
      <c r="C1984" t="str">
        <f>CONCATENATE("    ",B1977)</f>
        <v xml:space="preserve">    Your variant is not associated with any loss of function.</v>
      </c>
    </row>
    <row r="1985" spans="1:3" x14ac:dyDescent="0.25">
      <c r="A1985" s="6"/>
      <c r="B1985" s="27"/>
    </row>
    <row r="1986" spans="1:3" x14ac:dyDescent="0.25">
      <c r="A1986" s="6"/>
      <c r="B1986" s="27"/>
      <c r="C1986" t="s">
        <v>681</v>
      </c>
    </row>
    <row r="1987" spans="1:3" x14ac:dyDescent="0.25">
      <c r="A1987" s="5"/>
      <c r="B1987" s="27"/>
    </row>
    <row r="1988" spans="1:3" x14ac:dyDescent="0.25">
      <c r="A1988" s="6"/>
      <c r="B1988" s="27"/>
      <c r="C1988" t="str">
        <f>CONCATENATE( "    &lt;piechart percentage=",B1978," /&gt;")</f>
        <v xml:space="preserve">    &lt;piechart percentage= /&gt;</v>
      </c>
    </row>
    <row r="1989" spans="1:3" x14ac:dyDescent="0.25">
      <c r="A1989" s="6"/>
      <c r="B1989" s="27"/>
      <c r="C1989" t="str">
        <f>"  &lt;/Genotype&gt;"</f>
        <v xml:space="preserve">  &lt;/Genotype&gt;</v>
      </c>
    </row>
    <row r="1990" spans="1:3" x14ac:dyDescent="0.25">
      <c r="A1990" s="6"/>
      <c r="B1990" s="27"/>
      <c r="C1990" t="str">
        <f>"&lt;/GeneAnalysis&gt;"</f>
        <v>&lt;/GeneAnalysis&gt;</v>
      </c>
    </row>
    <row r="1991" spans="1:3" s="33" customFormat="1" x14ac:dyDescent="0.25"/>
    <row r="1992" spans="1:3" s="33" customFormat="1" x14ac:dyDescent="0.25">
      <c r="A1992" s="34"/>
      <c r="B1992" s="32"/>
    </row>
    <row r="1993" spans="1:3" x14ac:dyDescent="0.25">
      <c r="A1993" s="6" t="s">
        <v>4</v>
      </c>
      <c r="B1993" s="27" t="s">
        <v>342</v>
      </c>
      <c r="C1993" t="str">
        <f>CONCATENATE("&lt;GeneAnalysis gene=",CHAR(34),B1993,CHAR(34)," interval=",CHAR(34),B1994,CHAR(34),"&gt; ")</f>
        <v xml:space="preserve">&lt;GeneAnalysis gene="CHRNA3" interval="NC_000015.10:g.78593052_78621295"&gt; </v>
      </c>
    </row>
    <row r="1994" spans="1:3" x14ac:dyDescent="0.25">
      <c r="A1994" s="6" t="s">
        <v>27</v>
      </c>
      <c r="B1994" s="27" t="s">
        <v>343</v>
      </c>
    </row>
    <row r="1995" spans="1:3" x14ac:dyDescent="0.25">
      <c r="A1995" s="6" t="s">
        <v>28</v>
      </c>
      <c r="B1995" s="27" t="s">
        <v>339</v>
      </c>
      <c r="C1995" t="str">
        <f>CONCATENATE("# What are some common mutations of ",B1993,"?")</f>
        <v># What are some common mutations of CHRNA3?</v>
      </c>
    </row>
    <row r="1996" spans="1:3" x14ac:dyDescent="0.25">
      <c r="A1996" s="6" t="s">
        <v>24</v>
      </c>
      <c r="B1996" s="27" t="s">
        <v>25</v>
      </c>
      <c r="C1996" t="s">
        <v>17</v>
      </c>
    </row>
    <row r="1997" spans="1:3" x14ac:dyDescent="0.25">
      <c r="B1997" s="27"/>
      <c r="C1997" t="str">
        <f>CONCATENATE("There are ",B1995," well-known variants in ",B1993,": ",B2004," and ",B2010,".")</f>
        <v>There are two well-known variants in CHRNA3: [C78606381T](https://www.ncbi.nlm.nih.gov/projects/SNP/snp_ref.cgi?rs=12914385) and [C645T](https://www.ncbi.nlm.nih.gov/clinvar/variation/17503/).</v>
      </c>
    </row>
    <row r="1998" spans="1:3" x14ac:dyDescent="0.25">
      <c r="B1998" s="27"/>
    </row>
    <row r="1999" spans="1:3" x14ac:dyDescent="0.25">
      <c r="A1999" s="6"/>
      <c r="B1999" s="27"/>
      <c r="C1999" t="str">
        <f>CONCATENATE("&lt;# ",B2001," #&gt;")</f>
        <v>&lt;# C78606381T #&gt;</v>
      </c>
    </row>
    <row r="2000" spans="1:3" x14ac:dyDescent="0.25">
      <c r="A2000" s="6" t="s">
        <v>29</v>
      </c>
      <c r="B2000" s="1" t="s">
        <v>344</v>
      </c>
      <c r="C2000" t="str">
        <f>CONCATENATE("  &lt;Variant hgvs=",CHAR(34),B2000,CHAR(34)," name=",CHAR(34),B2001,CHAR(34),"&gt; ")</f>
        <v xml:space="preserve">  &lt;Variant hgvs="NC_000015.10:g.78606381C&gt;T" name="C78606381T"&gt; </v>
      </c>
    </row>
    <row r="2001" spans="1:3" x14ac:dyDescent="0.25">
      <c r="A2001" s="5" t="s">
        <v>30</v>
      </c>
      <c r="B2001" s="30" t="s">
        <v>346</v>
      </c>
    </row>
    <row r="2002" spans="1:3" x14ac:dyDescent="0.25">
      <c r="A2002" s="5" t="s">
        <v>31</v>
      </c>
      <c r="B2002" s="27" t="s">
        <v>214</v>
      </c>
      <c r="C2002" t="str">
        <f>CONCATENATE("    This variant is a change at a specific point in the ",B1993," gene from ",B2002," to ",B2003," resulting in incorrect ",B1996,"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003" spans="1:3" x14ac:dyDescent="0.25">
      <c r="A2003" s="5" t="s">
        <v>32</v>
      </c>
      <c r="B2003" s="27" t="s">
        <v>37</v>
      </c>
      <c r="C2003" t="s">
        <v>17</v>
      </c>
    </row>
    <row r="2004" spans="1:3" x14ac:dyDescent="0.25">
      <c r="A2004" s="5" t="s">
        <v>40</v>
      </c>
      <c r="B2004" s="30" t="s">
        <v>348</v>
      </c>
      <c r="C2004" t="str">
        <f>"  &lt;/Variant&gt;"</f>
        <v xml:space="preserve">  &lt;/Variant&gt;</v>
      </c>
    </row>
    <row r="2005" spans="1:3" x14ac:dyDescent="0.25">
      <c r="B2005" s="27"/>
      <c r="C2005" t="str">
        <f>CONCATENATE("&lt;# ",B2007," #&gt;")</f>
        <v>&lt;# C645T  #&gt;</v>
      </c>
    </row>
    <row r="2006" spans="1:3" x14ac:dyDescent="0.25">
      <c r="A2006" s="6" t="s">
        <v>29</v>
      </c>
      <c r="B2006" s="1" t="s">
        <v>345</v>
      </c>
      <c r="C2006" t="str">
        <f>CONCATENATE("  &lt;Variant hgvs=",CHAR(34),B2006,CHAR(34)," name=",CHAR(34),B2007,CHAR(34),"&gt; ")</f>
        <v xml:space="preserve">  &lt;Variant hgvs="NC_000015.10:g.78601997G&gt;A" name="C645T "&gt; </v>
      </c>
    </row>
    <row r="2007" spans="1:3" x14ac:dyDescent="0.25">
      <c r="A2007" s="5" t="s">
        <v>30</v>
      </c>
      <c r="B2007" s="30" t="s">
        <v>347</v>
      </c>
    </row>
    <row r="2008" spans="1:3" x14ac:dyDescent="0.25">
      <c r="A2008" s="5" t="s">
        <v>31</v>
      </c>
      <c r="B2008" s="27" t="s">
        <v>38</v>
      </c>
      <c r="C2008" t="str">
        <f>CONCATENATE("    This variant is a change at a specific point in the ",B1993," gene from ",B2008," to ",B2009," resulting in incorrect ",B1996,"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009" spans="1:3" x14ac:dyDescent="0.25">
      <c r="A2009" s="5" t="s">
        <v>32</v>
      </c>
      <c r="B2009" s="27" t="s">
        <v>66</v>
      </c>
    </row>
    <row r="2010" spans="1:3" x14ac:dyDescent="0.25">
      <c r="A2010" s="6" t="s">
        <v>40</v>
      </c>
      <c r="B2010" s="30" t="s">
        <v>358</v>
      </c>
      <c r="C2010" t="str">
        <f>"  &lt;/Variant&gt;"</f>
        <v xml:space="preserve">  &lt;/Variant&gt;</v>
      </c>
    </row>
    <row r="2011" spans="1:3" s="33" customFormat="1" x14ac:dyDescent="0.25">
      <c r="A2011" s="31"/>
      <c r="B2011" s="32"/>
    </row>
    <row r="2012" spans="1:3" s="33" customFormat="1" x14ac:dyDescent="0.25">
      <c r="A2012" s="31"/>
      <c r="B2012" s="32"/>
      <c r="C2012" t="str">
        <f>C1999</f>
        <v>&lt;# C78606381T #&gt;</v>
      </c>
    </row>
    <row r="2013" spans="1:3" x14ac:dyDescent="0.25">
      <c r="A2013" s="5" t="s">
        <v>39</v>
      </c>
      <c r="B2013" s="40" t="s">
        <v>349</v>
      </c>
      <c r="C2013" t="str">
        <f>CONCATENATE("  &lt;Genotype hgvs=",CHAR(34),B2013,B2014,";",B2015,CHAR(34)," name=",CHAR(34),B2001,CHAR(34),"&gt; ")</f>
        <v xml:space="preserve">  &lt;Genotype hgvs="NC_000015.10:g.[78606381C&gt;T];[78606381=]" name="C78606381T"&gt; </v>
      </c>
    </row>
    <row r="2014" spans="1:3" x14ac:dyDescent="0.25">
      <c r="A2014" s="5" t="s">
        <v>40</v>
      </c>
      <c r="B2014" s="27" t="s">
        <v>350</v>
      </c>
    </row>
    <row r="2015" spans="1:3" x14ac:dyDescent="0.25">
      <c r="A2015" s="5" t="s">
        <v>31</v>
      </c>
      <c r="B2015" s="27" t="s">
        <v>351</v>
      </c>
      <c r="C2015" t="s">
        <v>679</v>
      </c>
    </row>
    <row r="2016" spans="1:3" x14ac:dyDescent="0.25">
      <c r="A2016" s="5" t="s">
        <v>45</v>
      </c>
      <c r="B2016" s="27" t="str">
        <f>CONCATENATE("People with this variant have one copy of the ",B2004,"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016" t="s">
        <v>17</v>
      </c>
    </row>
    <row r="2017" spans="1:3" x14ac:dyDescent="0.25">
      <c r="A2017" s="6" t="s">
        <v>46</v>
      </c>
      <c r="B2017" s="27" t="s">
        <v>223</v>
      </c>
      <c r="C2017" t="str">
        <f>CONCATENATE("    ",B2016)</f>
        <v xml:space="preserve">    People with this variant have one copy of the [C78606381T](https://www.ncbi.nlm.nih.gov/projects/SNP/snp_ref.cgi?rs=12914385) variant. This substitution of a single nucleotide is known as a missense mutation.</v>
      </c>
    </row>
    <row r="2018" spans="1:3" x14ac:dyDescent="0.25">
      <c r="A2018" s="6" t="s">
        <v>47</v>
      </c>
      <c r="B2018" s="27">
        <v>37.9</v>
      </c>
    </row>
    <row r="2019" spans="1:3" x14ac:dyDescent="0.25">
      <c r="A2019" s="5"/>
      <c r="B2019" s="27"/>
      <c r="C2019" t="s">
        <v>680</v>
      </c>
    </row>
    <row r="2020" spans="1:3" x14ac:dyDescent="0.25">
      <c r="A2020" s="6"/>
      <c r="B2020" s="27"/>
    </row>
    <row r="2021" spans="1:3" x14ac:dyDescent="0.25">
      <c r="A2021" s="6"/>
      <c r="B2021" s="27"/>
      <c r="C2021" t="str">
        <f>CONCATENATE("    ",B2017)</f>
        <v xml:space="preserve">    You are in the Mild Loss of Function category. See below for more information.</v>
      </c>
    </row>
    <row r="2022" spans="1:3" x14ac:dyDescent="0.25">
      <c r="A2022" s="6"/>
      <c r="B2022" s="27"/>
    </row>
    <row r="2023" spans="1:3" x14ac:dyDescent="0.25">
      <c r="A2023" s="6"/>
      <c r="B2023" s="27"/>
      <c r="C2023" t="s">
        <v>681</v>
      </c>
    </row>
    <row r="2024" spans="1:3" x14ac:dyDescent="0.25">
      <c r="A2024" s="5"/>
      <c r="B2024" s="27"/>
    </row>
    <row r="2025" spans="1:3" x14ac:dyDescent="0.25">
      <c r="A2025" s="5"/>
      <c r="B2025" s="27"/>
      <c r="C2025" t="str">
        <f>CONCATENATE( "    &lt;piechart percentage=",B2018," /&gt;")</f>
        <v xml:space="preserve">    &lt;piechart percentage=37.9 /&gt;</v>
      </c>
    </row>
    <row r="2026" spans="1:3" x14ac:dyDescent="0.25">
      <c r="A2026" s="5"/>
      <c r="B2026" s="27"/>
      <c r="C2026" t="str">
        <f>"  &lt;/Genotype&gt;"</f>
        <v xml:space="preserve">  &lt;/Genotype&gt;</v>
      </c>
    </row>
    <row r="2027" spans="1:3" x14ac:dyDescent="0.25">
      <c r="A2027" s="5" t="s">
        <v>48</v>
      </c>
      <c r="B2027" s="27" t="s">
        <v>352</v>
      </c>
      <c r="C2027" t="str">
        <f>CONCATENATE("  &lt;Genotype hgvs=",CHAR(34),B2013,B2014,";",B2014,CHAR(34)," name=",CHAR(34),B2001,CHAR(34),"&gt; ")</f>
        <v xml:space="preserve">  &lt;Genotype hgvs="NC_000015.10:g.[78606381C&gt;T];[78606381C&gt;T]" name="C78606381T"&gt; </v>
      </c>
    </row>
    <row r="2028" spans="1:3" x14ac:dyDescent="0.25">
      <c r="A2028" s="6" t="s">
        <v>49</v>
      </c>
      <c r="B2028" s="27" t="s">
        <v>198</v>
      </c>
      <c r="C2028" t="s">
        <v>17</v>
      </c>
    </row>
    <row r="2029" spans="1:3" x14ac:dyDescent="0.25">
      <c r="A2029" s="6" t="s">
        <v>47</v>
      </c>
      <c r="B2029" s="27">
        <v>15.9</v>
      </c>
      <c r="C2029" t="s">
        <v>679</v>
      </c>
    </row>
    <row r="2030" spans="1:3" x14ac:dyDescent="0.25">
      <c r="A2030" s="6"/>
      <c r="B2030" s="27"/>
    </row>
    <row r="2031" spans="1:3" x14ac:dyDescent="0.25">
      <c r="A2031" s="5"/>
      <c r="B2031" s="27"/>
      <c r="C2031" t="str">
        <f>CONCATENATE("    ",B2027)</f>
        <v xml:space="preserve">    People with this variant have two copies of the [C78606381T](https://www.ncbi.nlm.nih.gov/projects/SNP/snp_ref.cgi?rs=12914385) variant. This substitution of a single nucleotide is known as a missense mutation.
</v>
      </c>
    </row>
    <row r="2032" spans="1:3" x14ac:dyDescent="0.25">
      <c r="A2032" s="6"/>
      <c r="B2032" s="27"/>
    </row>
    <row r="2033" spans="1:3" x14ac:dyDescent="0.25">
      <c r="A2033" s="6"/>
      <c r="B2033" s="27"/>
      <c r="C2033" t="s">
        <v>680</v>
      </c>
    </row>
    <row r="2034" spans="1:3" x14ac:dyDescent="0.25">
      <c r="A2034" s="6"/>
      <c r="B2034" s="27"/>
    </row>
    <row r="2035" spans="1:3" x14ac:dyDescent="0.25">
      <c r="A2035" s="6"/>
      <c r="B2035" s="27"/>
      <c r="C2035" t="str">
        <f>CONCATENATE("    ",B2028)</f>
        <v xml:space="preserve">    You are in the Moderate Loss of Function category. See below for more information.</v>
      </c>
    </row>
    <row r="2036" spans="1:3" x14ac:dyDescent="0.25">
      <c r="A2036" s="6"/>
      <c r="B2036" s="27"/>
    </row>
    <row r="2037" spans="1:3" x14ac:dyDescent="0.25">
      <c r="A2037" s="5"/>
      <c r="B2037" s="27"/>
      <c r="C2037" t="s">
        <v>681</v>
      </c>
    </row>
    <row r="2038" spans="1:3" x14ac:dyDescent="0.25">
      <c r="A2038" s="5"/>
      <c r="B2038" s="27"/>
    </row>
    <row r="2039" spans="1:3" x14ac:dyDescent="0.25">
      <c r="A2039" s="5"/>
      <c r="B2039" s="27"/>
      <c r="C2039" t="str">
        <f>CONCATENATE( "    &lt;piechart percentage=",B2029," /&gt;")</f>
        <v xml:space="preserve">    &lt;piechart percentage=15.9 /&gt;</v>
      </c>
    </row>
    <row r="2040" spans="1:3" x14ac:dyDescent="0.25">
      <c r="A2040" s="5"/>
      <c r="B2040" s="27"/>
      <c r="C2040" t="str">
        <f>"  &lt;/Genotype&gt;"</f>
        <v xml:space="preserve">  &lt;/Genotype&gt;</v>
      </c>
    </row>
    <row r="2041" spans="1:3" x14ac:dyDescent="0.25">
      <c r="A2041" s="5" t="s">
        <v>50</v>
      </c>
      <c r="B2041" s="27" t="str">
        <f>CONCATENATE("Your ",B1993," gene has no variants. A normal gene is referred to as a ",CHAR(34),"wild-type",CHAR(34)," gene.")</f>
        <v>Your CHRNA3 gene has no variants. A normal gene is referred to as a "wild-type" gene.</v>
      </c>
      <c r="C2041" t="str">
        <f>CONCATENATE("  &lt;Genotype hgvs=",CHAR(34),B2013,B2015,";",B2015,CHAR(34)," name=",CHAR(34),B2001,CHAR(34),"&gt; ")</f>
        <v xml:space="preserve">  &lt;Genotype hgvs="NC_000015.10:g.[78606381=];[78606381=]" name="C78606381T"&gt; </v>
      </c>
    </row>
    <row r="2042" spans="1:3" x14ac:dyDescent="0.25">
      <c r="A2042" s="6" t="s">
        <v>51</v>
      </c>
      <c r="B2042" s="27" t="s">
        <v>152</v>
      </c>
      <c r="C2042" t="s">
        <v>17</v>
      </c>
    </row>
    <row r="2043" spans="1:3" x14ac:dyDescent="0.25">
      <c r="A2043" s="6" t="s">
        <v>47</v>
      </c>
      <c r="B2043" s="27">
        <v>46.2</v>
      </c>
      <c r="C2043" t="s">
        <v>679</v>
      </c>
    </row>
    <row r="2044" spans="1:3" x14ac:dyDescent="0.25">
      <c r="A2044" s="5"/>
      <c r="B2044" s="27"/>
    </row>
    <row r="2045" spans="1:3" x14ac:dyDescent="0.25">
      <c r="A2045" s="6"/>
      <c r="B2045" s="27"/>
      <c r="C2045" t="str">
        <f>CONCATENATE("    ",B2041)</f>
        <v xml:space="preserve">    Your CHRNA3 gene has no variants. A normal gene is referred to as a "wild-type" gene.</v>
      </c>
    </row>
    <row r="2046" spans="1:3" x14ac:dyDescent="0.25">
      <c r="A2046" s="6"/>
      <c r="B2046" s="27"/>
    </row>
    <row r="2047" spans="1:3" x14ac:dyDescent="0.25">
      <c r="A2047" s="6"/>
      <c r="B2047" s="27"/>
      <c r="C2047" t="s">
        <v>680</v>
      </c>
    </row>
    <row r="2048" spans="1:3" x14ac:dyDescent="0.25">
      <c r="A2048" s="6"/>
      <c r="B2048" s="27"/>
    </row>
    <row r="2049" spans="1:3" x14ac:dyDescent="0.25">
      <c r="A2049" s="6"/>
      <c r="B2049" s="27"/>
      <c r="C2049" t="str">
        <f>CONCATENATE("    ",B2042)</f>
        <v xml:space="preserve">    This variant is not associated with increased risk.</v>
      </c>
    </row>
    <row r="2050" spans="1:3" x14ac:dyDescent="0.25">
      <c r="A2050" s="5"/>
      <c r="B2050" s="27"/>
    </row>
    <row r="2051" spans="1:3" x14ac:dyDescent="0.25">
      <c r="A2051" s="5"/>
      <c r="B2051" s="27"/>
      <c r="C2051" t="s">
        <v>681</v>
      </c>
    </row>
    <row r="2052" spans="1:3" x14ac:dyDescent="0.25">
      <c r="A2052" s="5"/>
      <c r="B2052" s="27"/>
    </row>
    <row r="2053" spans="1:3" x14ac:dyDescent="0.25">
      <c r="A2053" s="5"/>
      <c r="B2053" s="27"/>
      <c r="C2053" t="str">
        <f>CONCATENATE( "    &lt;piechart percentage=",B2043," /&gt;")</f>
        <v xml:space="preserve">    &lt;piechart percentage=46.2 /&gt;</v>
      </c>
    </row>
    <row r="2054" spans="1:3" x14ac:dyDescent="0.25">
      <c r="A2054" s="5"/>
      <c r="B2054" s="27"/>
      <c r="C2054" t="str">
        <f>"  &lt;/Genotype&gt;"</f>
        <v xml:space="preserve">  &lt;/Genotype&gt;</v>
      </c>
    </row>
    <row r="2055" spans="1:3" x14ac:dyDescent="0.25">
      <c r="A2055" s="5"/>
      <c r="B2055" s="27"/>
      <c r="C2055" t="str">
        <f>C2005</f>
        <v>&lt;# C645T  #&gt;</v>
      </c>
    </row>
    <row r="2056" spans="1:3" x14ac:dyDescent="0.25">
      <c r="A2056" s="5" t="s">
        <v>39</v>
      </c>
      <c r="B2056" s="1" t="s">
        <v>242</v>
      </c>
      <c r="C2056" t="str">
        <f>CONCATENATE("  &lt;Genotype hgvs=",CHAR(34),B2056,B2057,";",B2058,CHAR(34)," name=",CHAR(34),B2007,CHAR(34),"&gt; ")</f>
        <v xml:space="preserve">  &lt;Genotype hgvs="NC_000017.11:g.[30237328T&gt;C];[30237328=]" name="C645T "&gt; </v>
      </c>
    </row>
    <row r="2057" spans="1:3" x14ac:dyDescent="0.25">
      <c r="A2057" s="5" t="s">
        <v>40</v>
      </c>
      <c r="B2057" s="27" t="s">
        <v>262</v>
      </c>
    </row>
    <row r="2058" spans="1:3" x14ac:dyDescent="0.25">
      <c r="A2058" s="5" t="s">
        <v>31</v>
      </c>
      <c r="B2058" s="27" t="s">
        <v>263</v>
      </c>
      <c r="C2058" t="s">
        <v>679</v>
      </c>
    </row>
    <row r="2059" spans="1:3" x14ac:dyDescent="0.25">
      <c r="A2059" s="5" t="s">
        <v>45</v>
      </c>
      <c r="B2059" s="27" t="str">
        <f>CONCATENATE("People with this variant have one copy of the ",B2010," variant. This substitution of a single nucleotide is known as a missense mutation.")</f>
        <v>People with this variant have one copy of the [C645T](https://www.ncbi.nlm.nih.gov/clinvar/variation/17503/) variant. This substitution of a single nucleotide is known as a missense mutation.</v>
      </c>
      <c r="C2059" t="s">
        <v>17</v>
      </c>
    </row>
    <row r="2060" spans="1:3" x14ac:dyDescent="0.25">
      <c r="A2060" s="6" t="s">
        <v>46</v>
      </c>
      <c r="B2060" s="27" t="s">
        <v>223</v>
      </c>
      <c r="C2060" t="str">
        <f>CONCATENATE("    ",B2059)</f>
        <v xml:space="preserve">    People with this variant have one copy of the [C645T](https://www.ncbi.nlm.nih.gov/clinvar/variation/17503/) variant. This substitution of a single nucleotide is known as a missense mutation.</v>
      </c>
    </row>
    <row r="2061" spans="1:3" x14ac:dyDescent="0.25">
      <c r="A2061" s="6" t="s">
        <v>47</v>
      </c>
      <c r="B2061" s="27">
        <v>39.700000000000003</v>
      </c>
    </row>
    <row r="2062" spans="1:3" x14ac:dyDescent="0.25">
      <c r="A2062" s="5"/>
      <c r="B2062" s="27"/>
      <c r="C2062" t="s">
        <v>680</v>
      </c>
    </row>
    <row r="2063" spans="1:3" x14ac:dyDescent="0.25">
      <c r="A2063" s="6"/>
      <c r="B2063" s="27"/>
    </row>
    <row r="2064" spans="1:3" x14ac:dyDescent="0.25">
      <c r="A2064" s="6"/>
      <c r="B2064" s="27"/>
      <c r="C2064" t="str">
        <f>CONCATENATE("    ",B2060)</f>
        <v xml:space="preserve">    You are in the Mild Loss of Function category. See below for more information.</v>
      </c>
    </row>
    <row r="2065" spans="1:3" x14ac:dyDescent="0.25">
      <c r="A2065" s="6"/>
      <c r="B2065" s="27"/>
    </row>
    <row r="2066" spans="1:3" x14ac:dyDescent="0.25">
      <c r="A2066" s="6"/>
      <c r="B2066" s="27"/>
      <c r="C2066" t="s">
        <v>681</v>
      </c>
    </row>
    <row r="2067" spans="1:3" x14ac:dyDescent="0.25">
      <c r="A2067" s="5"/>
      <c r="B2067" s="27"/>
    </row>
    <row r="2068" spans="1:3" x14ac:dyDescent="0.25">
      <c r="A2068" s="5"/>
      <c r="B2068" s="27"/>
      <c r="C2068" t="str">
        <f>CONCATENATE( "    &lt;piechart percentage=",B2061," /&gt;")</f>
        <v xml:space="preserve">    &lt;piechart percentage=39.7 /&gt;</v>
      </c>
    </row>
    <row r="2069" spans="1:3" x14ac:dyDescent="0.25">
      <c r="A2069" s="5"/>
      <c r="B2069" s="27"/>
      <c r="C2069" t="str">
        <f>"  &lt;/Genotype&gt;"</f>
        <v xml:space="preserve">  &lt;/Genotype&gt;</v>
      </c>
    </row>
    <row r="2070" spans="1:3" x14ac:dyDescent="0.25">
      <c r="A2070" s="5" t="s">
        <v>48</v>
      </c>
      <c r="B2070" s="27" t="str">
        <f>CONCATENATE("People with this variant have two copies of the ",B2010," variant. This substitution of a single nucleotide is known as a missense mutation.")</f>
        <v>People with this variant have two copies of the [C645T](https://www.ncbi.nlm.nih.gov/clinvar/variation/17503/) variant. This substitution of a single nucleotide is known as a missense mutation.</v>
      </c>
      <c r="C2070" t="str">
        <f>CONCATENATE("  &lt;Genotype hgvs=",CHAR(34),B2056,B2057,";",B2057,CHAR(34)," name=",CHAR(34),B2007,CHAR(34),"&gt; ")</f>
        <v xml:space="preserve">  &lt;Genotype hgvs="NC_000017.11:g.[30237328T&gt;C];[30237328T&gt;C]" name="C645T "&gt; </v>
      </c>
    </row>
    <row r="2071" spans="1:3" x14ac:dyDescent="0.25">
      <c r="A2071" s="6" t="s">
        <v>49</v>
      </c>
      <c r="B2071" s="27" t="s">
        <v>198</v>
      </c>
      <c r="C2071" t="s">
        <v>17</v>
      </c>
    </row>
    <row r="2072" spans="1:3" x14ac:dyDescent="0.25">
      <c r="A2072" s="6" t="s">
        <v>47</v>
      </c>
      <c r="B2072" s="27">
        <v>42.9</v>
      </c>
      <c r="C2072" t="s">
        <v>679</v>
      </c>
    </row>
    <row r="2073" spans="1:3" x14ac:dyDescent="0.25">
      <c r="A2073" s="6"/>
      <c r="B2073" s="27"/>
    </row>
    <row r="2074" spans="1:3" x14ac:dyDescent="0.25">
      <c r="A2074" s="5"/>
      <c r="B2074" s="27"/>
      <c r="C2074" t="str">
        <f>CONCATENATE("    ",B2070)</f>
        <v xml:space="preserve">    People with this variant have two copies of the [C645T](https://www.ncbi.nlm.nih.gov/clinvar/variation/17503/) variant. This substitution of a single nucleotide is known as a missense mutation.</v>
      </c>
    </row>
    <row r="2075" spans="1:3" x14ac:dyDescent="0.25">
      <c r="A2075" s="6"/>
      <c r="B2075" s="27"/>
    </row>
    <row r="2076" spans="1:3" x14ac:dyDescent="0.25">
      <c r="A2076" s="6"/>
      <c r="B2076" s="27"/>
      <c r="C2076" t="s">
        <v>680</v>
      </c>
    </row>
    <row r="2077" spans="1:3" x14ac:dyDescent="0.25">
      <c r="A2077" s="6"/>
      <c r="B2077" s="27"/>
    </row>
    <row r="2078" spans="1:3" x14ac:dyDescent="0.25">
      <c r="A2078" s="6"/>
      <c r="B2078" s="27"/>
      <c r="C2078" t="str">
        <f>CONCATENATE("    ",B2071)</f>
        <v xml:space="preserve">    You are in the Moderate Loss of Function category. See below for more information.</v>
      </c>
    </row>
    <row r="2079" spans="1:3" x14ac:dyDescent="0.25">
      <c r="A2079" s="6"/>
      <c r="B2079" s="27"/>
    </row>
    <row r="2080" spans="1:3" x14ac:dyDescent="0.25">
      <c r="A2080" s="5"/>
      <c r="B2080" s="27"/>
      <c r="C2080" t="s">
        <v>681</v>
      </c>
    </row>
    <row r="2081" spans="1:3" x14ac:dyDescent="0.25">
      <c r="A2081" s="5"/>
      <c r="B2081" s="27"/>
    </row>
    <row r="2082" spans="1:3" x14ac:dyDescent="0.25">
      <c r="A2082" s="5"/>
      <c r="B2082" s="27"/>
      <c r="C2082" t="str">
        <f>CONCATENATE( "    &lt;piechart percentage=",B2072," /&gt;")</f>
        <v xml:space="preserve">    &lt;piechart percentage=42.9 /&gt;</v>
      </c>
    </row>
    <row r="2083" spans="1:3" x14ac:dyDescent="0.25">
      <c r="A2083" s="5"/>
      <c r="B2083" s="27"/>
      <c r="C2083" t="str">
        <f>"  &lt;/Genotype&gt;"</f>
        <v xml:space="preserve">  &lt;/Genotype&gt;</v>
      </c>
    </row>
    <row r="2084" spans="1:3" x14ac:dyDescent="0.25">
      <c r="A2084" s="5" t="s">
        <v>50</v>
      </c>
      <c r="B2084" s="27" t="str">
        <f>CONCATENATE("Your ",B1993," gene has no variants. A normal gene is referred to as a ",CHAR(34),"wild-type",CHAR(34)," gene.")</f>
        <v>Your CHRNA3 gene has no variants. A normal gene is referred to as a "wild-type" gene.</v>
      </c>
      <c r="C2084" t="str">
        <f>CONCATENATE("  &lt;Genotype hgvs=",CHAR(34),B2056,B2058,";",B2058,CHAR(34)," name=",CHAR(34),B2007,CHAR(34),"&gt; ")</f>
        <v xml:space="preserve">  &lt;Genotype hgvs="NC_000017.11:g.[30237328=];[30237328=]" name="C645T "&gt; </v>
      </c>
    </row>
    <row r="2085" spans="1:3" x14ac:dyDescent="0.25">
      <c r="A2085" s="6" t="s">
        <v>51</v>
      </c>
      <c r="B2085" s="27" t="s">
        <v>152</v>
      </c>
      <c r="C2085" t="s">
        <v>17</v>
      </c>
    </row>
    <row r="2086" spans="1:3" x14ac:dyDescent="0.25">
      <c r="A2086" s="6" t="s">
        <v>47</v>
      </c>
      <c r="B2086" s="27">
        <v>17.399999999999999</v>
      </c>
      <c r="C2086" t="s">
        <v>679</v>
      </c>
    </row>
    <row r="2087" spans="1:3" x14ac:dyDescent="0.25">
      <c r="A2087" s="5"/>
      <c r="B2087" s="27"/>
    </row>
    <row r="2088" spans="1:3" x14ac:dyDescent="0.25">
      <c r="A2088" s="6"/>
      <c r="B2088" s="27"/>
      <c r="C2088" t="str">
        <f>CONCATENATE("    ",B2084)</f>
        <v xml:space="preserve">    Your CHRNA3 gene has no variants. A normal gene is referred to as a "wild-type" gene.</v>
      </c>
    </row>
    <row r="2089" spans="1:3" x14ac:dyDescent="0.25">
      <c r="A2089" s="6"/>
      <c r="B2089" s="27"/>
    </row>
    <row r="2090" spans="1:3" x14ac:dyDescent="0.25">
      <c r="A2090" s="6"/>
      <c r="B2090" s="27"/>
      <c r="C2090" t="s">
        <v>680</v>
      </c>
    </row>
    <row r="2091" spans="1:3" x14ac:dyDescent="0.25">
      <c r="A2091" s="6"/>
      <c r="B2091" s="27"/>
    </row>
    <row r="2092" spans="1:3" x14ac:dyDescent="0.25">
      <c r="A2092" s="6"/>
      <c r="B2092" s="27"/>
      <c r="C2092" t="str">
        <f>CONCATENATE("    ",B2085)</f>
        <v xml:space="preserve">    This variant is not associated with increased risk.</v>
      </c>
    </row>
    <row r="2093" spans="1:3" x14ac:dyDescent="0.25">
      <c r="A2093" s="5"/>
      <c r="B2093" s="27"/>
    </row>
    <row r="2094" spans="1:3" x14ac:dyDescent="0.25">
      <c r="A2094" s="5"/>
      <c r="B2094" s="27"/>
      <c r="C2094" t="s">
        <v>681</v>
      </c>
    </row>
    <row r="2095" spans="1:3" x14ac:dyDescent="0.25">
      <c r="A2095" s="5"/>
      <c r="B2095" s="27"/>
    </row>
    <row r="2096" spans="1:3" x14ac:dyDescent="0.25">
      <c r="A2096" s="5"/>
      <c r="B2096" s="27"/>
      <c r="C2096" t="str">
        <f>CONCATENATE( "    &lt;piechart percentage=",B2086," /&gt;")</f>
        <v xml:space="preserve">    &lt;piechart percentage=17.4 /&gt;</v>
      </c>
    </row>
    <row r="2097" spans="1:3" x14ac:dyDescent="0.25">
      <c r="A2097" s="5"/>
      <c r="B2097" s="27"/>
      <c r="C2097" t="str">
        <f>"  &lt;/Genotype&gt;"</f>
        <v xml:space="preserve">  &lt;/Genotype&gt;</v>
      </c>
    </row>
    <row r="2098" spans="1:3" x14ac:dyDescent="0.25">
      <c r="A2098" s="5" t="s">
        <v>52</v>
      </c>
      <c r="B2098" s="27" t="str">
        <f>CONCATENATE("Your ",B1993," gene has an unknown variant.")</f>
        <v>Your CHRNA3 gene has an unknown variant.</v>
      </c>
      <c r="C2098" t="str">
        <f>CONCATENATE("  &lt;Genotype hgvs=",CHAR(34),"unknown",CHAR(34),"&gt; ")</f>
        <v xml:space="preserve">  &lt;Genotype hgvs="unknown"&gt; </v>
      </c>
    </row>
    <row r="2099" spans="1:3" x14ac:dyDescent="0.25">
      <c r="A2099" s="6" t="s">
        <v>52</v>
      </c>
      <c r="B2099" s="27" t="s">
        <v>154</v>
      </c>
      <c r="C2099" t="s">
        <v>17</v>
      </c>
    </row>
    <row r="2100" spans="1:3" x14ac:dyDescent="0.25">
      <c r="A2100" s="6" t="s">
        <v>47</v>
      </c>
      <c r="B2100" s="27"/>
      <c r="C2100" t="s">
        <v>679</v>
      </c>
    </row>
    <row r="2101" spans="1:3" x14ac:dyDescent="0.25">
      <c r="A2101" s="6"/>
      <c r="B2101" s="27"/>
    </row>
    <row r="2102" spans="1:3" x14ac:dyDescent="0.25">
      <c r="A2102" s="6"/>
      <c r="B2102" s="27"/>
      <c r="C2102" t="str">
        <f>CONCATENATE("    ",B2098)</f>
        <v xml:space="preserve">    Your CHRNA3 gene has an unknown variant.</v>
      </c>
    </row>
    <row r="2103" spans="1:3" x14ac:dyDescent="0.25">
      <c r="A2103" s="6"/>
      <c r="B2103" s="27"/>
    </row>
    <row r="2104" spans="1:3" x14ac:dyDescent="0.25">
      <c r="A2104" s="6"/>
      <c r="B2104" s="27"/>
      <c r="C2104" t="s">
        <v>680</v>
      </c>
    </row>
    <row r="2105" spans="1:3" x14ac:dyDescent="0.25">
      <c r="A2105" s="6"/>
      <c r="B2105" s="27"/>
    </row>
    <row r="2106" spans="1:3" x14ac:dyDescent="0.25">
      <c r="A2106" s="5"/>
      <c r="B2106" s="27"/>
      <c r="C2106" t="str">
        <f>CONCATENATE("    ",B2099)</f>
        <v xml:space="preserve">    The effect is unknown.</v>
      </c>
    </row>
    <row r="2107" spans="1:3" x14ac:dyDescent="0.25">
      <c r="A2107" s="6"/>
      <c r="B2107" s="27"/>
    </row>
    <row r="2108" spans="1:3" x14ac:dyDescent="0.25">
      <c r="A2108" s="5"/>
      <c r="B2108" s="27"/>
      <c r="C2108" t="s">
        <v>681</v>
      </c>
    </row>
    <row r="2109" spans="1:3" x14ac:dyDescent="0.25">
      <c r="A2109" s="5"/>
      <c r="B2109" s="27"/>
    </row>
    <row r="2110" spans="1:3" x14ac:dyDescent="0.25">
      <c r="A2110" s="5"/>
      <c r="B2110" s="27"/>
      <c r="C2110" t="str">
        <f>CONCATENATE( "    &lt;piechart percentage=",B2100," /&gt;")</f>
        <v xml:space="preserve">    &lt;piechart percentage= /&gt;</v>
      </c>
    </row>
    <row r="2111" spans="1:3" x14ac:dyDescent="0.25">
      <c r="A2111" s="5"/>
      <c r="B2111" s="27"/>
      <c r="C2111" t="str">
        <f>"  &lt;/Genotype&gt;"</f>
        <v xml:space="preserve">  &lt;/Genotype&gt;</v>
      </c>
    </row>
    <row r="2112" spans="1:3" x14ac:dyDescent="0.25">
      <c r="A2112" s="5" t="s">
        <v>50</v>
      </c>
      <c r="B2112" s="27" t="str">
        <f>CONCATENATE("Your ",B1993," gene has no variants. A normal gene is referred to as a ",CHAR(34),"wild-type",CHAR(34)," gene.")</f>
        <v>Your CHRNA3 gene has no variants. A normal gene is referred to as a "wild-type" gene.</v>
      </c>
      <c r="C2112" t="str">
        <f>CONCATENATE("  &lt;Genotype hgvs=",CHAR(34),"wild-type",CHAR(34),"&gt;")</f>
        <v xml:space="preserve">  &lt;Genotype hgvs="wild-type"&gt;</v>
      </c>
    </row>
    <row r="2113" spans="1:3" x14ac:dyDescent="0.25">
      <c r="A2113" s="6" t="s">
        <v>51</v>
      </c>
      <c r="B2113" s="27" t="s">
        <v>224</v>
      </c>
      <c r="C2113" t="s">
        <v>17</v>
      </c>
    </row>
    <row r="2114" spans="1:3" x14ac:dyDescent="0.25">
      <c r="A2114" s="6" t="s">
        <v>47</v>
      </c>
      <c r="B2114" s="27"/>
      <c r="C2114" t="s">
        <v>679</v>
      </c>
    </row>
    <row r="2115" spans="1:3" x14ac:dyDescent="0.25">
      <c r="A2115" s="6"/>
      <c r="B2115" s="27"/>
    </row>
    <row r="2116" spans="1:3" x14ac:dyDescent="0.25">
      <c r="A2116" s="6"/>
      <c r="B2116" s="27"/>
      <c r="C2116" t="str">
        <f>CONCATENATE("    ",B2112)</f>
        <v xml:space="preserve">    Your CHRNA3 gene has no variants. A normal gene is referred to as a "wild-type" gene.</v>
      </c>
    </row>
    <row r="2117" spans="1:3" x14ac:dyDescent="0.25">
      <c r="A2117" s="6"/>
      <c r="B2117" s="27"/>
    </row>
    <row r="2118" spans="1:3" x14ac:dyDescent="0.25">
      <c r="A2118" s="6"/>
      <c r="B2118" s="27"/>
      <c r="C2118" t="s">
        <v>680</v>
      </c>
    </row>
    <row r="2119" spans="1:3" x14ac:dyDescent="0.25">
      <c r="A2119" s="6"/>
      <c r="B2119" s="27"/>
    </row>
    <row r="2120" spans="1:3" x14ac:dyDescent="0.25">
      <c r="A2120" s="6"/>
      <c r="B2120" s="27"/>
      <c r="C2120" t="str">
        <f>CONCATENATE("    ",B2113)</f>
        <v xml:space="preserve">    Your variant is not associated with any loss of function.</v>
      </c>
    </row>
    <row r="2121" spans="1:3" x14ac:dyDescent="0.25">
      <c r="A2121" s="6"/>
      <c r="B2121" s="27"/>
    </row>
    <row r="2122" spans="1:3" x14ac:dyDescent="0.25">
      <c r="A2122" s="6"/>
      <c r="B2122" s="27"/>
      <c r="C2122" t="s">
        <v>681</v>
      </c>
    </row>
    <row r="2123" spans="1:3" x14ac:dyDescent="0.25">
      <c r="A2123" s="5"/>
      <c r="B2123" s="27"/>
    </row>
    <row r="2124" spans="1:3" x14ac:dyDescent="0.25">
      <c r="A2124" s="6"/>
      <c r="B2124" s="27"/>
      <c r="C2124" t="str">
        <f>CONCATENATE( "    &lt;piechart percentage=",B2114," /&gt;")</f>
        <v xml:space="preserve">    &lt;piechart percentage= /&gt;</v>
      </c>
    </row>
    <row r="2125" spans="1:3" x14ac:dyDescent="0.25">
      <c r="A2125" s="6"/>
      <c r="B2125" s="27"/>
      <c r="C2125" t="str">
        <f>"  &lt;/Genotype&gt;"</f>
        <v xml:space="preserve">  &lt;/Genotype&gt;</v>
      </c>
    </row>
    <row r="2126" spans="1:3" x14ac:dyDescent="0.25">
      <c r="A2126" s="6"/>
      <c r="B2126" s="27"/>
      <c r="C2126" t="str">
        <f>"&lt;/GeneAnalysis&gt;"</f>
        <v>&lt;/GeneAnalysis&gt;</v>
      </c>
    </row>
    <row r="2127" spans="1:3" s="33" customFormat="1" x14ac:dyDescent="0.25"/>
    <row r="2128" spans="1:3" s="33" customFormat="1" x14ac:dyDescent="0.25">
      <c r="A2128" s="34"/>
      <c r="B2128" s="32"/>
    </row>
    <row r="2129" spans="1:3" x14ac:dyDescent="0.25">
      <c r="A2129" s="6" t="s">
        <v>4</v>
      </c>
      <c r="B2129" s="27" t="s">
        <v>342</v>
      </c>
      <c r="C2129" t="str">
        <f>CONCATENATE("&lt;GeneAnalysis gene=",CHAR(34),B2129,CHAR(34)," interval=",CHAR(34),B2130,CHAR(34),"&gt; ")</f>
        <v xml:space="preserve">&lt;GeneAnalysis gene="CHRNA3" interval="NC_000015.10:g.78593052_78621295"&gt; </v>
      </c>
    </row>
    <row r="2130" spans="1:3" x14ac:dyDescent="0.25">
      <c r="A2130" s="6" t="s">
        <v>27</v>
      </c>
      <c r="B2130" s="27" t="s">
        <v>343</v>
      </c>
    </row>
    <row r="2131" spans="1:3" x14ac:dyDescent="0.25">
      <c r="A2131" s="6" t="s">
        <v>28</v>
      </c>
      <c r="B2131" s="27" t="s">
        <v>339</v>
      </c>
      <c r="C2131" t="str">
        <f>CONCATENATE("# What are some common mutations of ",B2129,"?")</f>
        <v># What are some common mutations of CHRNA3?</v>
      </c>
    </row>
    <row r="2132" spans="1:3" x14ac:dyDescent="0.25">
      <c r="A2132" s="6" t="s">
        <v>24</v>
      </c>
      <c r="B2132" s="27" t="s">
        <v>25</v>
      </c>
      <c r="C2132" t="s">
        <v>17</v>
      </c>
    </row>
    <row r="2133" spans="1:3" x14ac:dyDescent="0.25">
      <c r="B2133" s="27"/>
      <c r="C2133" t="str">
        <f>CONCATENATE("There are ",B2131," well-known variants in ",B2129,": ",B2140," and ",B2146,".")</f>
        <v>There are two well-known variants in CHRNA3: [C78606381T](https://www.ncbi.nlm.nih.gov/projects/SNP/snp_ref.cgi?rs=12914385) and [C645T](https://www.ncbi.nlm.nih.gov/clinvar/variation/17503/).</v>
      </c>
    </row>
    <row r="2134" spans="1:3" x14ac:dyDescent="0.25">
      <c r="B2134" s="27"/>
    </row>
    <row r="2135" spans="1:3" x14ac:dyDescent="0.25">
      <c r="A2135" s="6"/>
      <c r="B2135" s="27"/>
      <c r="C2135" t="str">
        <f>CONCATENATE("&lt;# ",B2137," #&gt;")</f>
        <v>&lt;# C78606381T #&gt;</v>
      </c>
    </row>
    <row r="2136" spans="1:3" x14ac:dyDescent="0.25">
      <c r="A2136" s="6" t="s">
        <v>29</v>
      </c>
      <c r="B2136" s="1" t="s">
        <v>344</v>
      </c>
      <c r="C2136" t="str">
        <f>CONCATENATE("  &lt;Variant hgvs=",CHAR(34),B2136,CHAR(34)," name=",CHAR(34),B2137,CHAR(34),"&gt; ")</f>
        <v xml:space="preserve">  &lt;Variant hgvs="NC_000015.10:g.78606381C&gt;T" name="C78606381T"&gt; </v>
      </c>
    </row>
    <row r="2137" spans="1:3" x14ac:dyDescent="0.25">
      <c r="A2137" s="5" t="s">
        <v>30</v>
      </c>
      <c r="B2137" s="30" t="s">
        <v>346</v>
      </c>
    </row>
    <row r="2138" spans="1:3" x14ac:dyDescent="0.25">
      <c r="A2138" s="5" t="s">
        <v>31</v>
      </c>
      <c r="B2138" s="27" t="s">
        <v>214</v>
      </c>
      <c r="C2138" t="str">
        <f>CONCATENATE("    This variant is a change at a specific point in the ",B2129," gene from ",B2138," to ",B2139," resulting in incorrect ",B2132,"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39" spans="1:3" x14ac:dyDescent="0.25">
      <c r="A2139" s="5" t="s">
        <v>32</v>
      </c>
      <c r="B2139" s="27" t="s">
        <v>37</v>
      </c>
      <c r="C2139" t="s">
        <v>17</v>
      </c>
    </row>
    <row r="2140" spans="1:3" x14ac:dyDescent="0.25">
      <c r="A2140" s="5" t="s">
        <v>40</v>
      </c>
      <c r="B2140" s="30" t="s">
        <v>348</v>
      </c>
      <c r="C2140" t="str">
        <f>"  &lt;/Variant&gt;"</f>
        <v xml:space="preserve">  &lt;/Variant&gt;</v>
      </c>
    </row>
    <row r="2141" spans="1:3" x14ac:dyDescent="0.25">
      <c r="B2141" s="27"/>
      <c r="C2141" t="str">
        <f>CONCATENATE("&lt;# ",B2143," #&gt;")</f>
        <v>&lt;# C645T  #&gt;</v>
      </c>
    </row>
    <row r="2142" spans="1:3" x14ac:dyDescent="0.25">
      <c r="A2142" s="6" t="s">
        <v>29</v>
      </c>
      <c r="B2142" s="1" t="s">
        <v>345</v>
      </c>
      <c r="C2142" t="str">
        <f>CONCATENATE("  &lt;Variant hgvs=",CHAR(34),B2142,CHAR(34)," name=",CHAR(34),B2143,CHAR(34),"&gt; ")</f>
        <v xml:space="preserve">  &lt;Variant hgvs="NC_000015.10:g.78601997G&gt;A" name="C645T "&gt; </v>
      </c>
    </row>
    <row r="2143" spans="1:3" x14ac:dyDescent="0.25">
      <c r="A2143" s="5" t="s">
        <v>30</v>
      </c>
      <c r="B2143" s="30" t="s">
        <v>347</v>
      </c>
    </row>
    <row r="2144" spans="1:3" x14ac:dyDescent="0.25">
      <c r="A2144" s="5" t="s">
        <v>31</v>
      </c>
      <c r="B2144" s="27" t="s">
        <v>38</v>
      </c>
      <c r="C2144" t="str">
        <f>CONCATENATE("    This variant is a change at a specific point in the ",B2129," gene from ",B2144," to ",B2145," resulting in incorrect ",B2132,"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145" spans="1:3" x14ac:dyDescent="0.25">
      <c r="A2145" s="5" t="s">
        <v>32</v>
      </c>
      <c r="B2145" s="27" t="s">
        <v>66</v>
      </c>
    </row>
    <row r="2146" spans="1:3" x14ac:dyDescent="0.25">
      <c r="A2146" s="6" t="s">
        <v>40</v>
      </c>
      <c r="B2146" s="30" t="s">
        <v>358</v>
      </c>
      <c r="C2146" t="str">
        <f>"  &lt;/Variant&gt;"</f>
        <v xml:space="preserve">  &lt;/Variant&gt;</v>
      </c>
    </row>
    <row r="2147" spans="1:3" s="33" customFormat="1" x14ac:dyDescent="0.25">
      <c r="A2147" s="31"/>
      <c r="B2147" s="32"/>
    </row>
    <row r="2148" spans="1:3" s="33" customFormat="1" x14ac:dyDescent="0.25">
      <c r="A2148" s="31"/>
      <c r="B2148" s="32"/>
      <c r="C2148" t="str">
        <f>C2135</f>
        <v>&lt;# C78606381T #&gt;</v>
      </c>
    </row>
    <row r="2149" spans="1:3" x14ac:dyDescent="0.25">
      <c r="A2149" s="5" t="s">
        <v>39</v>
      </c>
      <c r="B2149" s="40" t="s">
        <v>349</v>
      </c>
      <c r="C2149" t="str">
        <f>CONCATENATE("  &lt;Genotype hgvs=",CHAR(34),B2149,B2150,";",B2151,CHAR(34)," name=",CHAR(34),B2137,CHAR(34),"&gt; ")</f>
        <v xml:space="preserve">  &lt;Genotype hgvs="NC_000015.10:g.[78606381C&gt;T];[78606381=]" name="C78606381T"&gt; </v>
      </c>
    </row>
    <row r="2150" spans="1:3" x14ac:dyDescent="0.25">
      <c r="A2150" s="5" t="s">
        <v>40</v>
      </c>
      <c r="B2150" s="27" t="s">
        <v>350</v>
      </c>
    </row>
    <row r="2151" spans="1:3" x14ac:dyDescent="0.25">
      <c r="A2151" s="5" t="s">
        <v>31</v>
      </c>
      <c r="B2151" s="27" t="s">
        <v>351</v>
      </c>
      <c r="C2151" t="s">
        <v>679</v>
      </c>
    </row>
    <row r="2152" spans="1:3" x14ac:dyDescent="0.25">
      <c r="A2152" s="5" t="s">
        <v>45</v>
      </c>
      <c r="B2152" s="27" t="str">
        <f>CONCATENATE("People with this variant have one copy of the ",B2140,"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152" t="s">
        <v>17</v>
      </c>
    </row>
    <row r="2153" spans="1:3" x14ac:dyDescent="0.25">
      <c r="A2153" s="6" t="s">
        <v>46</v>
      </c>
      <c r="B2153" s="27" t="s">
        <v>223</v>
      </c>
      <c r="C2153" t="str">
        <f>CONCATENATE("    ",B2152)</f>
        <v xml:space="preserve">    People with this variant have one copy of the [C78606381T](https://www.ncbi.nlm.nih.gov/projects/SNP/snp_ref.cgi?rs=12914385) variant. This substitution of a single nucleotide is known as a missense mutation.</v>
      </c>
    </row>
    <row r="2154" spans="1:3" x14ac:dyDescent="0.25">
      <c r="A2154" s="6" t="s">
        <v>47</v>
      </c>
      <c r="B2154" s="27">
        <v>37.9</v>
      </c>
    </row>
    <row r="2155" spans="1:3" x14ac:dyDescent="0.25">
      <c r="A2155" s="5"/>
      <c r="B2155" s="27"/>
      <c r="C2155" t="s">
        <v>680</v>
      </c>
    </row>
    <row r="2156" spans="1:3" x14ac:dyDescent="0.25">
      <c r="A2156" s="6"/>
      <c r="B2156" s="27"/>
    </row>
    <row r="2157" spans="1:3" x14ac:dyDescent="0.25">
      <c r="A2157" s="6"/>
      <c r="B2157" s="27"/>
      <c r="C2157" t="str">
        <f>CONCATENATE("    ",B2153)</f>
        <v xml:space="preserve">    You are in the Mild Loss of Function category. See below for more information.</v>
      </c>
    </row>
    <row r="2158" spans="1:3" x14ac:dyDescent="0.25">
      <c r="A2158" s="6"/>
      <c r="B2158" s="27"/>
    </row>
    <row r="2159" spans="1:3" x14ac:dyDescent="0.25">
      <c r="A2159" s="6"/>
      <c r="B2159" s="27"/>
      <c r="C2159" t="s">
        <v>681</v>
      </c>
    </row>
    <row r="2160" spans="1:3" x14ac:dyDescent="0.25">
      <c r="A2160" s="5"/>
      <c r="B2160" s="27"/>
    </row>
    <row r="2161" spans="1:3" x14ac:dyDescent="0.25">
      <c r="A2161" s="5"/>
      <c r="B2161" s="27"/>
      <c r="C2161" t="str">
        <f>CONCATENATE( "    &lt;piechart percentage=",B2154," /&gt;")</f>
        <v xml:space="preserve">    &lt;piechart percentage=37.9 /&gt;</v>
      </c>
    </row>
    <row r="2162" spans="1:3" x14ac:dyDescent="0.25">
      <c r="A2162" s="5"/>
      <c r="B2162" s="27"/>
      <c r="C2162" t="str">
        <f>"  &lt;/Genotype&gt;"</f>
        <v xml:space="preserve">  &lt;/Genotype&gt;</v>
      </c>
    </row>
    <row r="2163" spans="1:3" x14ac:dyDescent="0.25">
      <c r="A2163" s="5" t="s">
        <v>48</v>
      </c>
      <c r="B2163" s="27" t="s">
        <v>352</v>
      </c>
      <c r="C2163" t="str">
        <f>CONCATENATE("  &lt;Genotype hgvs=",CHAR(34),B2149,B2150,";",B2150,CHAR(34)," name=",CHAR(34),B2137,CHAR(34),"&gt; ")</f>
        <v xml:space="preserve">  &lt;Genotype hgvs="NC_000015.10:g.[78606381C&gt;T];[78606381C&gt;T]" name="C78606381T"&gt; </v>
      </c>
    </row>
    <row r="2164" spans="1:3" x14ac:dyDescent="0.25">
      <c r="A2164" s="6" t="s">
        <v>49</v>
      </c>
      <c r="B2164" s="27" t="s">
        <v>198</v>
      </c>
      <c r="C2164" t="s">
        <v>17</v>
      </c>
    </row>
    <row r="2165" spans="1:3" x14ac:dyDescent="0.25">
      <c r="A2165" s="6" t="s">
        <v>47</v>
      </c>
      <c r="B2165" s="27">
        <v>15.9</v>
      </c>
      <c r="C2165" t="s">
        <v>679</v>
      </c>
    </row>
    <row r="2166" spans="1:3" x14ac:dyDescent="0.25">
      <c r="A2166" s="6"/>
      <c r="B2166" s="27"/>
    </row>
    <row r="2167" spans="1:3" x14ac:dyDescent="0.25">
      <c r="A2167" s="5"/>
      <c r="B2167" s="27"/>
      <c r="C2167" t="str">
        <f>CONCATENATE("    ",B2163)</f>
        <v xml:space="preserve">    People with this variant have two copies of the [C78606381T](https://www.ncbi.nlm.nih.gov/projects/SNP/snp_ref.cgi?rs=12914385) variant. This substitution of a single nucleotide is known as a missense mutation.
</v>
      </c>
    </row>
    <row r="2168" spans="1:3" x14ac:dyDescent="0.25">
      <c r="A2168" s="6"/>
      <c r="B2168" s="27"/>
    </row>
    <row r="2169" spans="1:3" x14ac:dyDescent="0.25">
      <c r="A2169" s="6"/>
      <c r="B2169" s="27"/>
      <c r="C2169" t="s">
        <v>680</v>
      </c>
    </row>
    <row r="2170" spans="1:3" x14ac:dyDescent="0.25">
      <c r="A2170" s="6"/>
      <c r="B2170" s="27"/>
    </row>
    <row r="2171" spans="1:3" x14ac:dyDescent="0.25">
      <c r="A2171" s="6"/>
      <c r="B2171" s="27"/>
      <c r="C2171" t="str">
        <f>CONCATENATE("    ",B2164)</f>
        <v xml:space="preserve">    You are in the Moderate Loss of Function category. See below for more information.</v>
      </c>
    </row>
    <row r="2172" spans="1:3" x14ac:dyDescent="0.25">
      <c r="A2172" s="6"/>
      <c r="B2172" s="27"/>
    </row>
    <row r="2173" spans="1:3" x14ac:dyDescent="0.25">
      <c r="A2173" s="5"/>
      <c r="B2173" s="27"/>
      <c r="C2173" t="s">
        <v>681</v>
      </c>
    </row>
    <row r="2174" spans="1:3" x14ac:dyDescent="0.25">
      <c r="A2174" s="5"/>
      <c r="B2174" s="27"/>
    </row>
    <row r="2175" spans="1:3" x14ac:dyDescent="0.25">
      <c r="A2175" s="5"/>
      <c r="B2175" s="27"/>
      <c r="C2175" t="str">
        <f>CONCATENATE( "    &lt;piechart percentage=",B2165," /&gt;")</f>
        <v xml:space="preserve">    &lt;piechart percentage=15.9 /&gt;</v>
      </c>
    </row>
    <row r="2176" spans="1:3" x14ac:dyDescent="0.25">
      <c r="A2176" s="5"/>
      <c r="B2176" s="27"/>
      <c r="C2176" t="str">
        <f>"  &lt;/Genotype&gt;"</f>
        <v xml:space="preserve">  &lt;/Genotype&gt;</v>
      </c>
    </row>
    <row r="2177" spans="1:3" x14ac:dyDescent="0.25">
      <c r="A2177" s="5" t="s">
        <v>50</v>
      </c>
      <c r="B2177" s="27" t="str">
        <f>CONCATENATE("Your ",B2129," gene has no variants. A normal gene is referred to as a ",CHAR(34),"wild-type",CHAR(34)," gene.")</f>
        <v>Your CHRNA3 gene has no variants. A normal gene is referred to as a "wild-type" gene.</v>
      </c>
      <c r="C2177" t="str">
        <f>CONCATENATE("  &lt;Genotype hgvs=",CHAR(34),B2149,B2151,";",B2151,CHAR(34)," name=",CHAR(34),B2137,CHAR(34),"&gt; ")</f>
        <v xml:space="preserve">  &lt;Genotype hgvs="NC_000015.10:g.[78606381=];[78606381=]" name="C78606381T"&gt; </v>
      </c>
    </row>
    <row r="2178" spans="1:3" x14ac:dyDescent="0.25">
      <c r="A2178" s="6" t="s">
        <v>51</v>
      </c>
      <c r="B2178" s="27" t="s">
        <v>152</v>
      </c>
      <c r="C2178" t="s">
        <v>17</v>
      </c>
    </row>
    <row r="2179" spans="1:3" x14ac:dyDescent="0.25">
      <c r="A2179" s="6" t="s">
        <v>47</v>
      </c>
      <c r="B2179" s="27">
        <v>46.2</v>
      </c>
      <c r="C2179" t="s">
        <v>679</v>
      </c>
    </row>
    <row r="2180" spans="1:3" x14ac:dyDescent="0.25">
      <c r="A2180" s="5"/>
      <c r="B2180" s="27"/>
    </row>
    <row r="2181" spans="1:3" x14ac:dyDescent="0.25">
      <c r="A2181" s="6"/>
      <c r="B2181" s="27"/>
      <c r="C2181" t="str">
        <f>CONCATENATE("    ",B2177)</f>
        <v xml:space="preserve">    Your CHRNA3 gene has no variants. A normal gene is referred to as a "wild-type" gene.</v>
      </c>
    </row>
    <row r="2182" spans="1:3" x14ac:dyDescent="0.25">
      <c r="A2182" s="6"/>
      <c r="B2182" s="27"/>
    </row>
    <row r="2183" spans="1:3" x14ac:dyDescent="0.25">
      <c r="A2183" s="6"/>
      <c r="B2183" s="27"/>
      <c r="C2183" t="s">
        <v>680</v>
      </c>
    </row>
    <row r="2184" spans="1:3" x14ac:dyDescent="0.25">
      <c r="A2184" s="6"/>
      <c r="B2184" s="27"/>
    </row>
    <row r="2185" spans="1:3" x14ac:dyDescent="0.25">
      <c r="A2185" s="6"/>
      <c r="B2185" s="27"/>
      <c r="C2185" t="str">
        <f>CONCATENATE("    ",B2178)</f>
        <v xml:space="preserve">    This variant is not associated with increased risk.</v>
      </c>
    </row>
    <row r="2186" spans="1:3" x14ac:dyDescent="0.25">
      <c r="A2186" s="5"/>
      <c r="B2186" s="27"/>
    </row>
    <row r="2187" spans="1:3" x14ac:dyDescent="0.25">
      <c r="A2187" s="5"/>
      <c r="B2187" s="27"/>
      <c r="C2187" t="s">
        <v>681</v>
      </c>
    </row>
    <row r="2188" spans="1:3" x14ac:dyDescent="0.25">
      <c r="A2188" s="5"/>
      <c r="B2188" s="27"/>
    </row>
    <row r="2189" spans="1:3" x14ac:dyDescent="0.25">
      <c r="A2189" s="5"/>
      <c r="B2189" s="27"/>
      <c r="C2189" t="str">
        <f>CONCATENATE( "    &lt;piechart percentage=",B2179," /&gt;")</f>
        <v xml:space="preserve">    &lt;piechart percentage=46.2 /&gt;</v>
      </c>
    </row>
    <row r="2190" spans="1:3" x14ac:dyDescent="0.25">
      <c r="A2190" s="5"/>
      <c r="B2190" s="27"/>
      <c r="C2190" t="str">
        <f>"  &lt;/Genotype&gt;"</f>
        <v xml:space="preserve">  &lt;/Genotype&gt;</v>
      </c>
    </row>
    <row r="2191" spans="1:3" x14ac:dyDescent="0.25">
      <c r="A2191" s="5"/>
      <c r="B2191" s="27"/>
      <c r="C2191" t="str">
        <f>C2141</f>
        <v>&lt;# C645T  #&gt;</v>
      </c>
    </row>
    <row r="2192" spans="1:3" x14ac:dyDescent="0.25">
      <c r="A2192" s="5" t="s">
        <v>39</v>
      </c>
      <c r="B2192" s="1" t="s">
        <v>242</v>
      </c>
      <c r="C2192" t="str">
        <f>CONCATENATE("  &lt;Genotype hgvs=",CHAR(34),B2192,B2193,";",B2194,CHAR(34)," name=",CHAR(34),B2143,CHAR(34),"&gt; ")</f>
        <v xml:space="preserve">  &lt;Genotype hgvs="NC_000017.11:g.[30237328T&gt;C];[30237328=]" name="C645T "&gt; </v>
      </c>
    </row>
    <row r="2193" spans="1:3" x14ac:dyDescent="0.25">
      <c r="A2193" s="5" t="s">
        <v>40</v>
      </c>
      <c r="B2193" s="27" t="s">
        <v>262</v>
      </c>
    </row>
    <row r="2194" spans="1:3" x14ac:dyDescent="0.25">
      <c r="A2194" s="5" t="s">
        <v>31</v>
      </c>
      <c r="B2194" s="27" t="s">
        <v>263</v>
      </c>
      <c r="C2194" t="s">
        <v>679</v>
      </c>
    </row>
    <row r="2195" spans="1:3" x14ac:dyDescent="0.25">
      <c r="A2195" s="5" t="s">
        <v>45</v>
      </c>
      <c r="B2195" s="27" t="str">
        <f>CONCATENATE("People with this variant have one copy of the ",B2146," variant. This substitution of a single nucleotide is known as a missense mutation.")</f>
        <v>People with this variant have one copy of the [C645T](https://www.ncbi.nlm.nih.gov/clinvar/variation/17503/) variant. This substitution of a single nucleotide is known as a missense mutation.</v>
      </c>
      <c r="C2195" t="s">
        <v>17</v>
      </c>
    </row>
    <row r="2196" spans="1:3" x14ac:dyDescent="0.25">
      <c r="A2196" s="6" t="s">
        <v>46</v>
      </c>
      <c r="B2196" s="27" t="s">
        <v>223</v>
      </c>
      <c r="C2196" t="str">
        <f>CONCATENATE("    ",B2195)</f>
        <v xml:space="preserve">    People with this variant have one copy of the [C645T](https://www.ncbi.nlm.nih.gov/clinvar/variation/17503/) variant. This substitution of a single nucleotide is known as a missense mutation.</v>
      </c>
    </row>
    <row r="2197" spans="1:3" x14ac:dyDescent="0.25">
      <c r="A2197" s="6" t="s">
        <v>47</v>
      </c>
      <c r="B2197" s="27">
        <v>39.700000000000003</v>
      </c>
    </row>
    <row r="2198" spans="1:3" x14ac:dyDescent="0.25">
      <c r="A2198" s="5"/>
      <c r="B2198" s="27"/>
      <c r="C2198" t="s">
        <v>680</v>
      </c>
    </row>
    <row r="2199" spans="1:3" x14ac:dyDescent="0.25">
      <c r="A2199" s="6"/>
      <c r="B2199" s="27"/>
    </row>
    <row r="2200" spans="1:3" x14ac:dyDescent="0.25">
      <c r="A2200" s="6"/>
      <c r="B2200" s="27"/>
      <c r="C2200" t="str">
        <f>CONCATENATE("    ",B2196)</f>
        <v xml:space="preserve">    You are in the Mild Loss of Function category. See below for more information.</v>
      </c>
    </row>
    <row r="2201" spans="1:3" x14ac:dyDescent="0.25">
      <c r="A2201" s="6"/>
      <c r="B2201" s="27"/>
    </row>
    <row r="2202" spans="1:3" x14ac:dyDescent="0.25">
      <c r="A2202" s="6"/>
      <c r="B2202" s="27"/>
      <c r="C2202" t="s">
        <v>681</v>
      </c>
    </row>
    <row r="2203" spans="1:3" x14ac:dyDescent="0.25">
      <c r="A2203" s="5"/>
      <c r="B2203" s="27"/>
    </row>
    <row r="2204" spans="1:3" x14ac:dyDescent="0.25">
      <c r="A2204" s="5"/>
      <c r="B2204" s="27"/>
      <c r="C2204" t="str">
        <f>CONCATENATE( "    &lt;piechart percentage=",B2197," /&gt;")</f>
        <v xml:space="preserve">    &lt;piechart percentage=39.7 /&gt;</v>
      </c>
    </row>
    <row r="2205" spans="1:3" x14ac:dyDescent="0.25">
      <c r="A2205" s="5"/>
      <c r="B2205" s="27"/>
      <c r="C2205" t="str">
        <f>"  &lt;/Genotype&gt;"</f>
        <v xml:space="preserve">  &lt;/Genotype&gt;</v>
      </c>
    </row>
    <row r="2206" spans="1:3" x14ac:dyDescent="0.25">
      <c r="A2206" s="5" t="s">
        <v>48</v>
      </c>
      <c r="B2206" s="27" t="str">
        <f>CONCATENATE("People with this variant have two copies of the ",B2146," variant. This substitution of a single nucleotide is known as a missense mutation.")</f>
        <v>People with this variant have two copies of the [C645T](https://www.ncbi.nlm.nih.gov/clinvar/variation/17503/) variant. This substitution of a single nucleotide is known as a missense mutation.</v>
      </c>
      <c r="C2206" t="str">
        <f>CONCATENATE("  &lt;Genotype hgvs=",CHAR(34),B2192,B2193,";",B2193,CHAR(34)," name=",CHAR(34),B2143,CHAR(34),"&gt; ")</f>
        <v xml:space="preserve">  &lt;Genotype hgvs="NC_000017.11:g.[30237328T&gt;C];[30237328T&gt;C]" name="C645T "&gt; </v>
      </c>
    </row>
    <row r="2207" spans="1:3" x14ac:dyDescent="0.25">
      <c r="A2207" s="6" t="s">
        <v>49</v>
      </c>
      <c r="B2207" s="27" t="s">
        <v>198</v>
      </c>
      <c r="C2207" t="s">
        <v>17</v>
      </c>
    </row>
    <row r="2208" spans="1:3" x14ac:dyDescent="0.25">
      <c r="A2208" s="6" t="s">
        <v>47</v>
      </c>
      <c r="B2208" s="27">
        <v>42.9</v>
      </c>
      <c r="C2208" t="s">
        <v>679</v>
      </c>
    </row>
    <row r="2209" spans="1:3" x14ac:dyDescent="0.25">
      <c r="A2209" s="6"/>
      <c r="B2209" s="27"/>
    </row>
    <row r="2210" spans="1:3" x14ac:dyDescent="0.25">
      <c r="A2210" s="5"/>
      <c r="B2210" s="27"/>
      <c r="C2210" t="str">
        <f>CONCATENATE("    ",B2206)</f>
        <v xml:space="preserve">    People with this variant have two copies of the [C645T](https://www.ncbi.nlm.nih.gov/clinvar/variation/17503/) variant. This substitution of a single nucleotide is known as a missense mutation.</v>
      </c>
    </row>
    <row r="2211" spans="1:3" x14ac:dyDescent="0.25">
      <c r="A2211" s="6"/>
      <c r="B2211" s="27"/>
    </row>
    <row r="2212" spans="1:3" x14ac:dyDescent="0.25">
      <c r="A2212" s="6"/>
      <c r="B2212" s="27"/>
      <c r="C2212" t="s">
        <v>680</v>
      </c>
    </row>
    <row r="2213" spans="1:3" x14ac:dyDescent="0.25">
      <c r="A2213" s="6"/>
      <c r="B2213" s="27"/>
    </row>
    <row r="2214" spans="1:3" x14ac:dyDescent="0.25">
      <c r="A2214" s="6"/>
      <c r="B2214" s="27"/>
      <c r="C2214" t="str">
        <f>CONCATENATE("    ",B2207)</f>
        <v xml:space="preserve">    You are in the Moderate Loss of Function category. See below for more information.</v>
      </c>
    </row>
    <row r="2215" spans="1:3" x14ac:dyDescent="0.25">
      <c r="A2215" s="6"/>
      <c r="B2215" s="27"/>
    </row>
    <row r="2216" spans="1:3" x14ac:dyDescent="0.25">
      <c r="A2216" s="5"/>
      <c r="B2216" s="27"/>
      <c r="C2216" t="s">
        <v>681</v>
      </c>
    </row>
    <row r="2217" spans="1:3" x14ac:dyDescent="0.25">
      <c r="A2217" s="5"/>
      <c r="B2217" s="27"/>
    </row>
    <row r="2218" spans="1:3" x14ac:dyDescent="0.25">
      <c r="A2218" s="5"/>
      <c r="B2218" s="27"/>
      <c r="C2218" t="str">
        <f>CONCATENATE( "    &lt;piechart percentage=",B2208," /&gt;")</f>
        <v xml:space="preserve">    &lt;piechart percentage=42.9 /&gt;</v>
      </c>
    </row>
    <row r="2219" spans="1:3" x14ac:dyDescent="0.25">
      <c r="A2219" s="5"/>
      <c r="B2219" s="27"/>
      <c r="C2219" t="str">
        <f>"  &lt;/Genotype&gt;"</f>
        <v xml:space="preserve">  &lt;/Genotype&gt;</v>
      </c>
    </row>
    <row r="2220" spans="1:3" x14ac:dyDescent="0.25">
      <c r="A2220" s="5" t="s">
        <v>50</v>
      </c>
      <c r="B2220" s="27" t="str">
        <f>CONCATENATE("Your ",B2129," gene has no variants. A normal gene is referred to as a ",CHAR(34),"wild-type",CHAR(34)," gene.")</f>
        <v>Your CHRNA3 gene has no variants. A normal gene is referred to as a "wild-type" gene.</v>
      </c>
      <c r="C2220" t="str">
        <f>CONCATENATE("  &lt;Genotype hgvs=",CHAR(34),B2192,B2194,";",B2194,CHAR(34)," name=",CHAR(34),B2143,CHAR(34),"&gt; ")</f>
        <v xml:space="preserve">  &lt;Genotype hgvs="NC_000017.11:g.[30237328=];[30237328=]" name="C645T "&gt; </v>
      </c>
    </row>
    <row r="2221" spans="1:3" x14ac:dyDescent="0.25">
      <c r="A2221" s="6" t="s">
        <v>51</v>
      </c>
      <c r="B2221" s="27" t="s">
        <v>152</v>
      </c>
      <c r="C2221" t="s">
        <v>17</v>
      </c>
    </row>
    <row r="2222" spans="1:3" x14ac:dyDescent="0.25">
      <c r="A2222" s="6" t="s">
        <v>47</v>
      </c>
      <c r="B2222" s="27">
        <v>17.399999999999999</v>
      </c>
      <c r="C2222" t="s">
        <v>679</v>
      </c>
    </row>
    <row r="2223" spans="1:3" x14ac:dyDescent="0.25">
      <c r="A2223" s="5"/>
      <c r="B2223" s="27"/>
    </row>
    <row r="2224" spans="1:3" x14ac:dyDescent="0.25">
      <c r="A2224" s="6"/>
      <c r="B2224" s="27"/>
      <c r="C2224" t="str">
        <f>CONCATENATE("    ",B2220)</f>
        <v xml:space="preserve">    Your CHRNA3 gene has no variants. A normal gene is referred to as a "wild-type" gene.</v>
      </c>
    </row>
    <row r="2225" spans="1:3" x14ac:dyDescent="0.25">
      <c r="A2225" s="6"/>
      <c r="B2225" s="27"/>
    </row>
    <row r="2226" spans="1:3" x14ac:dyDescent="0.25">
      <c r="A2226" s="6"/>
      <c r="B2226" s="27"/>
      <c r="C2226" t="s">
        <v>680</v>
      </c>
    </row>
    <row r="2227" spans="1:3" x14ac:dyDescent="0.25">
      <c r="A2227" s="6"/>
      <c r="B2227" s="27"/>
    </row>
    <row r="2228" spans="1:3" x14ac:dyDescent="0.25">
      <c r="A2228" s="6"/>
      <c r="B2228" s="27"/>
      <c r="C2228" t="str">
        <f>CONCATENATE("    ",B2221)</f>
        <v xml:space="preserve">    This variant is not associated with increased risk.</v>
      </c>
    </row>
    <row r="2229" spans="1:3" x14ac:dyDescent="0.25">
      <c r="A2229" s="5"/>
      <c r="B2229" s="27"/>
    </row>
    <row r="2230" spans="1:3" x14ac:dyDescent="0.25">
      <c r="A2230" s="5"/>
      <c r="B2230" s="27"/>
      <c r="C2230" t="s">
        <v>681</v>
      </c>
    </row>
    <row r="2231" spans="1:3" x14ac:dyDescent="0.25">
      <c r="A2231" s="5"/>
      <c r="B2231" s="27"/>
    </row>
    <row r="2232" spans="1:3" x14ac:dyDescent="0.25">
      <c r="A2232" s="5"/>
      <c r="B2232" s="27"/>
      <c r="C2232" t="str">
        <f>CONCATENATE( "    &lt;piechart percentage=",B2222," /&gt;")</f>
        <v xml:space="preserve">    &lt;piechart percentage=17.4 /&gt;</v>
      </c>
    </row>
    <row r="2233" spans="1:3" x14ac:dyDescent="0.25">
      <c r="A2233" s="5"/>
      <c r="B2233" s="27"/>
      <c r="C2233" t="str">
        <f>"  &lt;/Genotype&gt;"</f>
        <v xml:space="preserve">  &lt;/Genotype&gt;</v>
      </c>
    </row>
    <row r="2234" spans="1:3" x14ac:dyDescent="0.25">
      <c r="A2234" s="5" t="s">
        <v>52</v>
      </c>
      <c r="B2234" s="27" t="str">
        <f>CONCATENATE("Your ",B2129," gene has an unknown variant.")</f>
        <v>Your CHRNA3 gene has an unknown variant.</v>
      </c>
      <c r="C2234" t="str">
        <f>CONCATENATE("  &lt;Genotype hgvs=",CHAR(34),"unknown",CHAR(34),"&gt; ")</f>
        <v xml:space="preserve">  &lt;Genotype hgvs="unknown"&gt; </v>
      </c>
    </row>
    <row r="2235" spans="1:3" x14ac:dyDescent="0.25">
      <c r="A2235" s="6" t="s">
        <v>52</v>
      </c>
      <c r="B2235" s="27" t="s">
        <v>154</v>
      </c>
      <c r="C2235" t="s">
        <v>17</v>
      </c>
    </row>
    <row r="2236" spans="1:3" x14ac:dyDescent="0.25">
      <c r="A2236" s="6" t="s">
        <v>47</v>
      </c>
      <c r="B2236" s="27"/>
      <c r="C2236" t="s">
        <v>679</v>
      </c>
    </row>
    <row r="2237" spans="1:3" x14ac:dyDescent="0.25">
      <c r="A2237" s="6"/>
      <c r="B2237" s="27"/>
    </row>
    <row r="2238" spans="1:3" x14ac:dyDescent="0.25">
      <c r="A2238" s="6"/>
      <c r="B2238" s="27"/>
      <c r="C2238" t="str">
        <f>CONCATENATE("    ",B2234)</f>
        <v xml:space="preserve">    Your CHRNA3 gene has an unknown variant.</v>
      </c>
    </row>
    <row r="2239" spans="1:3" x14ac:dyDescent="0.25">
      <c r="A2239" s="6"/>
      <c r="B2239" s="27"/>
    </row>
    <row r="2240" spans="1:3" x14ac:dyDescent="0.25">
      <c r="A2240" s="6"/>
      <c r="B2240" s="27"/>
      <c r="C2240" t="s">
        <v>680</v>
      </c>
    </row>
    <row r="2241" spans="1:3" x14ac:dyDescent="0.25">
      <c r="A2241" s="6"/>
      <c r="B2241" s="27"/>
    </row>
    <row r="2242" spans="1:3" x14ac:dyDescent="0.25">
      <c r="A2242" s="5"/>
      <c r="B2242" s="27"/>
      <c r="C2242" t="str">
        <f>CONCATENATE("    ",B2235)</f>
        <v xml:space="preserve">    The effect is unknown.</v>
      </c>
    </row>
    <row r="2243" spans="1:3" x14ac:dyDescent="0.25">
      <c r="A2243" s="6"/>
      <c r="B2243" s="27"/>
    </row>
    <row r="2244" spans="1:3" x14ac:dyDescent="0.25">
      <c r="A2244" s="5"/>
      <c r="B2244" s="27"/>
      <c r="C2244" t="s">
        <v>681</v>
      </c>
    </row>
    <row r="2245" spans="1:3" x14ac:dyDescent="0.25">
      <c r="A2245" s="5"/>
      <c r="B2245" s="27"/>
    </row>
    <row r="2246" spans="1:3" x14ac:dyDescent="0.25">
      <c r="A2246" s="5"/>
      <c r="B2246" s="27"/>
      <c r="C2246" t="str">
        <f>CONCATENATE( "    &lt;piechart percentage=",B2236," /&gt;")</f>
        <v xml:space="preserve">    &lt;piechart percentage= /&gt;</v>
      </c>
    </row>
    <row r="2247" spans="1:3" x14ac:dyDescent="0.25">
      <c r="A2247" s="5"/>
      <c r="B2247" s="27"/>
      <c r="C2247" t="str">
        <f>"  &lt;/Genotype&gt;"</f>
        <v xml:space="preserve">  &lt;/Genotype&gt;</v>
      </c>
    </row>
    <row r="2248" spans="1:3" x14ac:dyDescent="0.25">
      <c r="A2248" s="5" t="s">
        <v>50</v>
      </c>
      <c r="B2248" s="27" t="str">
        <f>CONCATENATE("Your ",B2129," gene has no variants. A normal gene is referred to as a ",CHAR(34),"wild-type",CHAR(34)," gene.")</f>
        <v>Your CHRNA3 gene has no variants. A normal gene is referred to as a "wild-type" gene.</v>
      </c>
      <c r="C2248" t="str">
        <f>CONCATENATE("  &lt;Genotype hgvs=",CHAR(34),"wild-type",CHAR(34),"&gt;")</f>
        <v xml:space="preserve">  &lt;Genotype hgvs="wild-type"&gt;</v>
      </c>
    </row>
    <row r="2249" spans="1:3" x14ac:dyDescent="0.25">
      <c r="A2249" s="6" t="s">
        <v>51</v>
      </c>
      <c r="B2249" s="27" t="s">
        <v>224</v>
      </c>
      <c r="C2249" t="s">
        <v>17</v>
      </c>
    </row>
    <row r="2250" spans="1:3" x14ac:dyDescent="0.25">
      <c r="A2250" s="6" t="s">
        <v>47</v>
      </c>
      <c r="B2250" s="27"/>
      <c r="C2250" t="s">
        <v>679</v>
      </c>
    </row>
    <row r="2251" spans="1:3" x14ac:dyDescent="0.25">
      <c r="A2251" s="6"/>
      <c r="B2251" s="27"/>
    </row>
    <row r="2252" spans="1:3" x14ac:dyDescent="0.25">
      <c r="A2252" s="6"/>
      <c r="B2252" s="27"/>
      <c r="C2252" t="str">
        <f>CONCATENATE("    ",B2248)</f>
        <v xml:space="preserve">    Your CHRNA3 gene has no variants. A normal gene is referred to as a "wild-type" gene.</v>
      </c>
    </row>
    <row r="2253" spans="1:3" x14ac:dyDescent="0.25">
      <c r="A2253" s="6"/>
      <c r="B2253" s="27"/>
    </row>
    <row r="2254" spans="1:3" x14ac:dyDescent="0.25">
      <c r="A2254" s="6"/>
      <c r="B2254" s="27"/>
      <c r="C2254" t="s">
        <v>680</v>
      </c>
    </row>
    <row r="2255" spans="1:3" x14ac:dyDescent="0.25">
      <c r="A2255" s="6"/>
      <c r="B2255" s="27"/>
    </row>
    <row r="2256" spans="1:3" x14ac:dyDescent="0.25">
      <c r="A2256" s="6"/>
      <c r="B2256" s="27"/>
      <c r="C2256" t="str">
        <f>CONCATENATE("    ",B2249)</f>
        <v xml:space="preserve">    Your variant is not associated with any loss of function.</v>
      </c>
    </row>
    <row r="2257" spans="1:3" x14ac:dyDescent="0.25">
      <c r="A2257" s="6"/>
      <c r="B2257" s="27"/>
    </row>
    <row r="2258" spans="1:3" x14ac:dyDescent="0.25">
      <c r="A2258" s="6"/>
      <c r="B2258" s="27"/>
      <c r="C2258" t="s">
        <v>681</v>
      </c>
    </row>
    <row r="2259" spans="1:3" x14ac:dyDescent="0.25">
      <c r="A2259" s="5"/>
      <c r="B2259" s="27"/>
    </row>
    <row r="2260" spans="1:3" x14ac:dyDescent="0.25">
      <c r="A2260" s="6"/>
      <c r="B2260" s="27"/>
      <c r="C2260" t="str">
        <f>CONCATENATE( "    &lt;piechart percentage=",B2250," /&gt;")</f>
        <v xml:space="preserve">    &lt;piechart percentage= /&gt;</v>
      </c>
    </row>
    <row r="2261" spans="1:3" x14ac:dyDescent="0.25">
      <c r="A2261" s="6"/>
      <c r="B2261" s="27"/>
      <c r="C2261" t="str">
        <f>"  &lt;/Genotype&gt;"</f>
        <v xml:space="preserve">  &lt;/Genotype&gt;</v>
      </c>
    </row>
    <row r="2262" spans="1:3" x14ac:dyDescent="0.25">
      <c r="A2262" s="6"/>
      <c r="B2262" s="27"/>
      <c r="C2262" t="str">
        <f>"&lt;/GeneAnalysis&gt;"</f>
        <v>&lt;/GeneAnalysis&gt;</v>
      </c>
    </row>
    <row r="2263" spans="1:3" s="33" customFormat="1" x14ac:dyDescent="0.25"/>
    <row r="2264" spans="1:3" s="33" customFormat="1" x14ac:dyDescent="0.25">
      <c r="A2264" s="34"/>
      <c r="B2264" s="32"/>
    </row>
    <row r="2265" spans="1:3" x14ac:dyDescent="0.25">
      <c r="A2265" s="6" t="s">
        <v>4</v>
      </c>
      <c r="B2265" s="27" t="s">
        <v>342</v>
      </c>
      <c r="C2265" t="str">
        <f>CONCATENATE("&lt;GeneAnalysis gene=",CHAR(34),B2265,CHAR(34)," interval=",CHAR(34),B2266,CHAR(34),"&gt; ")</f>
        <v xml:space="preserve">&lt;GeneAnalysis gene="CHRNA3" interval="NC_000015.10:g.78593052_78621295"&gt; </v>
      </c>
    </row>
    <row r="2266" spans="1:3" x14ac:dyDescent="0.25">
      <c r="A2266" s="6" t="s">
        <v>27</v>
      </c>
      <c r="B2266" s="27" t="s">
        <v>343</v>
      </c>
    </row>
    <row r="2267" spans="1:3" x14ac:dyDescent="0.25">
      <c r="A2267" s="6" t="s">
        <v>28</v>
      </c>
      <c r="B2267" s="27" t="s">
        <v>339</v>
      </c>
      <c r="C2267" t="str">
        <f>CONCATENATE("# What are some common mutations of ",B2265,"?")</f>
        <v># What are some common mutations of CHRNA3?</v>
      </c>
    </row>
    <row r="2268" spans="1:3" x14ac:dyDescent="0.25">
      <c r="A2268" s="6" t="s">
        <v>24</v>
      </c>
      <c r="B2268" s="27" t="s">
        <v>25</v>
      </c>
      <c r="C2268" t="s">
        <v>17</v>
      </c>
    </row>
    <row r="2269" spans="1:3" x14ac:dyDescent="0.25">
      <c r="B2269" s="27"/>
      <c r="C2269" t="str">
        <f>CONCATENATE("There are ",B2267," well-known variants in ",B2265,": ",B2276," and ",B2282,".")</f>
        <v>There are two well-known variants in CHRNA3: [C78606381T](https://www.ncbi.nlm.nih.gov/projects/SNP/snp_ref.cgi?rs=12914385) and [C645T](https://www.ncbi.nlm.nih.gov/clinvar/variation/17503/).</v>
      </c>
    </row>
    <row r="2270" spans="1:3" x14ac:dyDescent="0.25">
      <c r="B2270" s="27"/>
    </row>
    <row r="2271" spans="1:3" x14ac:dyDescent="0.25">
      <c r="A2271" s="6"/>
      <c r="B2271" s="27"/>
      <c r="C2271" t="str">
        <f>CONCATENATE("&lt;# ",B2273," #&gt;")</f>
        <v>&lt;# C78606381T #&gt;</v>
      </c>
    </row>
    <row r="2272" spans="1:3" x14ac:dyDescent="0.25">
      <c r="A2272" s="6" t="s">
        <v>29</v>
      </c>
      <c r="B2272" s="1" t="s">
        <v>344</v>
      </c>
      <c r="C2272" t="str">
        <f>CONCATENATE("  &lt;Variant hgvs=",CHAR(34),B2272,CHAR(34)," name=",CHAR(34),B2273,CHAR(34),"&gt; ")</f>
        <v xml:space="preserve">  &lt;Variant hgvs="NC_000015.10:g.78606381C&gt;T" name="C78606381T"&gt; </v>
      </c>
    </row>
    <row r="2273" spans="1:3" x14ac:dyDescent="0.25">
      <c r="A2273" s="5" t="s">
        <v>30</v>
      </c>
      <c r="B2273" s="30" t="s">
        <v>346</v>
      </c>
    </row>
    <row r="2274" spans="1:3" x14ac:dyDescent="0.25">
      <c r="A2274" s="5" t="s">
        <v>31</v>
      </c>
      <c r="B2274" s="27" t="s">
        <v>214</v>
      </c>
      <c r="C2274" t="str">
        <f>CONCATENATE("    This variant is a change at a specific point in the ",B2265," gene from ",B2274," to ",B2275," resulting in incorrect ",B2268,"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275" spans="1:3" x14ac:dyDescent="0.25">
      <c r="A2275" s="5" t="s">
        <v>32</v>
      </c>
      <c r="B2275" s="27" t="s">
        <v>37</v>
      </c>
      <c r="C2275" t="s">
        <v>17</v>
      </c>
    </row>
    <row r="2276" spans="1:3" x14ac:dyDescent="0.25">
      <c r="A2276" s="5" t="s">
        <v>40</v>
      </c>
      <c r="B2276" s="30" t="s">
        <v>348</v>
      </c>
      <c r="C2276" t="str">
        <f>"  &lt;/Variant&gt;"</f>
        <v xml:space="preserve">  &lt;/Variant&gt;</v>
      </c>
    </row>
    <row r="2277" spans="1:3" x14ac:dyDescent="0.25">
      <c r="B2277" s="27"/>
      <c r="C2277" t="str">
        <f>CONCATENATE("&lt;# ",B2279," #&gt;")</f>
        <v>&lt;# C645T  #&gt;</v>
      </c>
    </row>
    <row r="2278" spans="1:3" x14ac:dyDescent="0.25">
      <c r="A2278" s="6" t="s">
        <v>29</v>
      </c>
      <c r="B2278" s="1" t="s">
        <v>345</v>
      </c>
      <c r="C2278" t="str">
        <f>CONCATENATE("  &lt;Variant hgvs=",CHAR(34),B2278,CHAR(34)," name=",CHAR(34),B2279,CHAR(34),"&gt; ")</f>
        <v xml:space="preserve">  &lt;Variant hgvs="NC_000015.10:g.78601997G&gt;A" name="C645T "&gt; </v>
      </c>
    </row>
    <row r="2279" spans="1:3" x14ac:dyDescent="0.25">
      <c r="A2279" s="5" t="s">
        <v>30</v>
      </c>
      <c r="B2279" s="30" t="s">
        <v>347</v>
      </c>
    </row>
    <row r="2280" spans="1:3" x14ac:dyDescent="0.25">
      <c r="A2280" s="5" t="s">
        <v>31</v>
      </c>
      <c r="B2280" s="27" t="s">
        <v>38</v>
      </c>
      <c r="C2280" t="str">
        <f>CONCATENATE("    This variant is a change at a specific point in the ",B2265," gene from ",B2280," to ",B2281," resulting in incorrect ",B2268,"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281" spans="1:3" x14ac:dyDescent="0.25">
      <c r="A2281" s="5" t="s">
        <v>32</v>
      </c>
      <c r="B2281" s="27" t="s">
        <v>66</v>
      </c>
    </row>
    <row r="2282" spans="1:3" x14ac:dyDescent="0.25">
      <c r="A2282" s="6" t="s">
        <v>40</v>
      </c>
      <c r="B2282" s="30" t="s">
        <v>358</v>
      </c>
      <c r="C2282" t="str">
        <f>"  &lt;/Variant&gt;"</f>
        <v xml:space="preserve">  &lt;/Variant&gt;</v>
      </c>
    </row>
    <row r="2283" spans="1:3" s="33" customFormat="1" x14ac:dyDescent="0.25">
      <c r="A2283" s="31"/>
      <c r="B2283" s="32"/>
    </row>
    <row r="2284" spans="1:3" s="33" customFormat="1" x14ac:dyDescent="0.25">
      <c r="A2284" s="31"/>
      <c r="B2284" s="32"/>
      <c r="C2284" t="str">
        <f>C2271</f>
        <v>&lt;# C78606381T #&gt;</v>
      </c>
    </row>
    <row r="2285" spans="1:3" x14ac:dyDescent="0.25">
      <c r="A2285" s="5" t="s">
        <v>39</v>
      </c>
      <c r="B2285" s="40" t="s">
        <v>349</v>
      </c>
      <c r="C2285" t="str">
        <f>CONCATENATE("  &lt;Genotype hgvs=",CHAR(34),B2285,B2286,";",B2287,CHAR(34)," name=",CHAR(34),B2273,CHAR(34),"&gt; ")</f>
        <v xml:space="preserve">  &lt;Genotype hgvs="NC_000015.10:g.[78606381C&gt;T];[78606381=]" name="C78606381T"&gt; </v>
      </c>
    </row>
    <row r="2286" spans="1:3" x14ac:dyDescent="0.25">
      <c r="A2286" s="5" t="s">
        <v>40</v>
      </c>
      <c r="B2286" s="27" t="s">
        <v>350</v>
      </c>
    </row>
    <row r="2287" spans="1:3" x14ac:dyDescent="0.25">
      <c r="A2287" s="5" t="s">
        <v>31</v>
      </c>
      <c r="B2287" s="27" t="s">
        <v>351</v>
      </c>
      <c r="C2287" t="s">
        <v>679</v>
      </c>
    </row>
    <row r="2288" spans="1:3" x14ac:dyDescent="0.25">
      <c r="A2288" s="5" t="s">
        <v>45</v>
      </c>
      <c r="B2288" s="27" t="str">
        <f>CONCATENATE("People with this variant have one copy of the ",B2276,"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288" t="s">
        <v>17</v>
      </c>
    </row>
    <row r="2289" spans="1:3" x14ac:dyDescent="0.25">
      <c r="A2289" s="6" t="s">
        <v>46</v>
      </c>
      <c r="B2289" s="27" t="s">
        <v>223</v>
      </c>
      <c r="C2289" t="str">
        <f>CONCATENATE("    ",B2288)</f>
        <v xml:space="preserve">    People with this variant have one copy of the [C78606381T](https://www.ncbi.nlm.nih.gov/projects/SNP/snp_ref.cgi?rs=12914385) variant. This substitution of a single nucleotide is known as a missense mutation.</v>
      </c>
    </row>
    <row r="2290" spans="1:3" x14ac:dyDescent="0.25">
      <c r="A2290" s="6" t="s">
        <v>47</v>
      </c>
      <c r="B2290" s="27">
        <v>37.9</v>
      </c>
    </row>
    <row r="2291" spans="1:3" x14ac:dyDescent="0.25">
      <c r="A2291" s="5"/>
      <c r="B2291" s="27"/>
      <c r="C2291" t="s">
        <v>680</v>
      </c>
    </row>
    <row r="2292" spans="1:3" x14ac:dyDescent="0.25">
      <c r="A2292" s="6"/>
      <c r="B2292" s="27"/>
    </row>
    <row r="2293" spans="1:3" x14ac:dyDescent="0.25">
      <c r="A2293" s="6"/>
      <c r="B2293" s="27"/>
      <c r="C2293" t="str">
        <f>CONCATENATE("    ",B2289)</f>
        <v xml:space="preserve">    You are in the Mild Loss of Function category. See below for more information.</v>
      </c>
    </row>
    <row r="2294" spans="1:3" x14ac:dyDescent="0.25">
      <c r="A2294" s="6"/>
      <c r="B2294" s="27"/>
    </row>
    <row r="2295" spans="1:3" x14ac:dyDescent="0.25">
      <c r="A2295" s="6"/>
      <c r="B2295" s="27"/>
      <c r="C2295" t="s">
        <v>681</v>
      </c>
    </row>
    <row r="2296" spans="1:3" x14ac:dyDescent="0.25">
      <c r="A2296" s="5"/>
      <c r="B2296" s="27"/>
    </row>
    <row r="2297" spans="1:3" x14ac:dyDescent="0.25">
      <c r="A2297" s="5"/>
      <c r="B2297" s="27"/>
      <c r="C2297" t="str">
        <f>CONCATENATE( "    &lt;piechart percentage=",B2290," /&gt;")</f>
        <v xml:space="preserve">    &lt;piechart percentage=37.9 /&gt;</v>
      </c>
    </row>
    <row r="2298" spans="1:3" x14ac:dyDescent="0.25">
      <c r="A2298" s="5"/>
      <c r="B2298" s="27"/>
      <c r="C2298" t="str">
        <f>"  &lt;/Genotype&gt;"</f>
        <v xml:space="preserve">  &lt;/Genotype&gt;</v>
      </c>
    </row>
    <row r="2299" spans="1:3" x14ac:dyDescent="0.25">
      <c r="A2299" s="5" t="s">
        <v>48</v>
      </c>
      <c r="B2299" s="27" t="s">
        <v>352</v>
      </c>
      <c r="C2299" t="str">
        <f>CONCATENATE("  &lt;Genotype hgvs=",CHAR(34),B2285,B2286,";",B2286,CHAR(34)," name=",CHAR(34),B2273,CHAR(34),"&gt; ")</f>
        <v xml:space="preserve">  &lt;Genotype hgvs="NC_000015.10:g.[78606381C&gt;T];[78606381C&gt;T]" name="C78606381T"&gt; </v>
      </c>
    </row>
    <row r="2300" spans="1:3" x14ac:dyDescent="0.25">
      <c r="A2300" s="6" t="s">
        <v>49</v>
      </c>
      <c r="B2300" s="27" t="s">
        <v>198</v>
      </c>
      <c r="C2300" t="s">
        <v>17</v>
      </c>
    </row>
    <row r="2301" spans="1:3" x14ac:dyDescent="0.25">
      <c r="A2301" s="6" t="s">
        <v>47</v>
      </c>
      <c r="B2301" s="27">
        <v>15.9</v>
      </c>
      <c r="C2301" t="s">
        <v>679</v>
      </c>
    </row>
    <row r="2302" spans="1:3" x14ac:dyDescent="0.25">
      <c r="A2302" s="6"/>
      <c r="B2302" s="27"/>
    </row>
    <row r="2303" spans="1:3" x14ac:dyDescent="0.25">
      <c r="A2303" s="5"/>
      <c r="B2303" s="27"/>
      <c r="C2303" t="str">
        <f>CONCATENATE("    ",B2299)</f>
        <v xml:space="preserve">    People with this variant have two copies of the [C78606381T](https://www.ncbi.nlm.nih.gov/projects/SNP/snp_ref.cgi?rs=12914385) variant. This substitution of a single nucleotide is known as a missense mutation.
</v>
      </c>
    </row>
    <row r="2304" spans="1:3" x14ac:dyDescent="0.25">
      <c r="A2304" s="6"/>
      <c r="B2304" s="27"/>
    </row>
    <row r="2305" spans="1:3" x14ac:dyDescent="0.25">
      <c r="A2305" s="6"/>
      <c r="B2305" s="27"/>
      <c r="C2305" t="s">
        <v>680</v>
      </c>
    </row>
    <row r="2306" spans="1:3" x14ac:dyDescent="0.25">
      <c r="A2306" s="6"/>
      <c r="B2306" s="27"/>
    </row>
    <row r="2307" spans="1:3" x14ac:dyDescent="0.25">
      <c r="A2307" s="6"/>
      <c r="B2307" s="27"/>
      <c r="C2307" t="str">
        <f>CONCATENATE("    ",B2300)</f>
        <v xml:space="preserve">    You are in the Moderate Loss of Function category. See below for more information.</v>
      </c>
    </row>
    <row r="2308" spans="1:3" x14ac:dyDescent="0.25">
      <c r="A2308" s="6"/>
      <c r="B2308" s="27"/>
    </row>
    <row r="2309" spans="1:3" x14ac:dyDescent="0.25">
      <c r="A2309" s="5"/>
      <c r="B2309" s="27"/>
      <c r="C2309" t="s">
        <v>681</v>
      </c>
    </row>
    <row r="2310" spans="1:3" x14ac:dyDescent="0.25">
      <c r="A2310" s="5"/>
      <c r="B2310" s="27"/>
    </row>
    <row r="2311" spans="1:3" x14ac:dyDescent="0.25">
      <c r="A2311" s="5"/>
      <c r="B2311" s="27"/>
      <c r="C2311" t="str">
        <f>CONCATENATE( "    &lt;piechart percentage=",B2301," /&gt;")</f>
        <v xml:space="preserve">    &lt;piechart percentage=15.9 /&gt;</v>
      </c>
    </row>
    <row r="2312" spans="1:3" x14ac:dyDescent="0.25">
      <c r="A2312" s="5"/>
      <c r="B2312" s="27"/>
      <c r="C2312" t="str">
        <f>"  &lt;/Genotype&gt;"</f>
        <v xml:space="preserve">  &lt;/Genotype&gt;</v>
      </c>
    </row>
    <row r="2313" spans="1:3" x14ac:dyDescent="0.25">
      <c r="A2313" s="5" t="s">
        <v>50</v>
      </c>
      <c r="B2313" s="27" t="str">
        <f>CONCATENATE("Your ",B2265," gene has no variants. A normal gene is referred to as a ",CHAR(34),"wild-type",CHAR(34)," gene.")</f>
        <v>Your CHRNA3 gene has no variants. A normal gene is referred to as a "wild-type" gene.</v>
      </c>
      <c r="C2313" t="str">
        <f>CONCATENATE("  &lt;Genotype hgvs=",CHAR(34),B2285,B2287,";",B2287,CHAR(34)," name=",CHAR(34),B2273,CHAR(34),"&gt; ")</f>
        <v xml:space="preserve">  &lt;Genotype hgvs="NC_000015.10:g.[78606381=];[78606381=]" name="C78606381T"&gt; </v>
      </c>
    </row>
    <row r="2314" spans="1:3" x14ac:dyDescent="0.25">
      <c r="A2314" s="6" t="s">
        <v>51</v>
      </c>
      <c r="B2314" s="27" t="s">
        <v>152</v>
      </c>
      <c r="C2314" t="s">
        <v>17</v>
      </c>
    </row>
    <row r="2315" spans="1:3" x14ac:dyDescent="0.25">
      <c r="A2315" s="6" t="s">
        <v>47</v>
      </c>
      <c r="B2315" s="27">
        <v>46.2</v>
      </c>
      <c r="C2315" t="s">
        <v>679</v>
      </c>
    </row>
    <row r="2316" spans="1:3" x14ac:dyDescent="0.25">
      <c r="A2316" s="5"/>
      <c r="B2316" s="27"/>
    </row>
    <row r="2317" spans="1:3" x14ac:dyDescent="0.25">
      <c r="A2317" s="6"/>
      <c r="B2317" s="27"/>
      <c r="C2317" t="str">
        <f>CONCATENATE("    ",B2313)</f>
        <v xml:space="preserve">    Your CHRNA3 gene has no variants. A normal gene is referred to as a "wild-type" gene.</v>
      </c>
    </row>
    <row r="2318" spans="1:3" x14ac:dyDescent="0.25">
      <c r="A2318" s="6"/>
      <c r="B2318" s="27"/>
    </row>
    <row r="2319" spans="1:3" x14ac:dyDescent="0.25">
      <c r="A2319" s="6"/>
      <c r="B2319" s="27"/>
      <c r="C2319" t="s">
        <v>680</v>
      </c>
    </row>
    <row r="2320" spans="1:3" x14ac:dyDescent="0.25">
      <c r="A2320" s="6"/>
      <c r="B2320" s="27"/>
    </row>
    <row r="2321" spans="1:3" x14ac:dyDescent="0.25">
      <c r="A2321" s="6"/>
      <c r="B2321" s="27"/>
      <c r="C2321" t="str">
        <f>CONCATENATE("    ",B2314)</f>
        <v xml:space="preserve">    This variant is not associated with increased risk.</v>
      </c>
    </row>
    <row r="2322" spans="1:3" x14ac:dyDescent="0.25">
      <c r="A2322" s="5"/>
      <c r="B2322" s="27"/>
    </row>
    <row r="2323" spans="1:3" x14ac:dyDescent="0.25">
      <c r="A2323" s="5"/>
      <c r="B2323" s="27"/>
      <c r="C2323" t="s">
        <v>681</v>
      </c>
    </row>
    <row r="2324" spans="1:3" x14ac:dyDescent="0.25">
      <c r="A2324" s="5"/>
      <c r="B2324" s="27"/>
    </row>
    <row r="2325" spans="1:3" x14ac:dyDescent="0.25">
      <c r="A2325" s="5"/>
      <c r="B2325" s="27"/>
      <c r="C2325" t="str">
        <f>CONCATENATE( "    &lt;piechart percentage=",B2315," /&gt;")</f>
        <v xml:space="preserve">    &lt;piechart percentage=46.2 /&gt;</v>
      </c>
    </row>
    <row r="2326" spans="1:3" x14ac:dyDescent="0.25">
      <c r="A2326" s="5"/>
      <c r="B2326" s="27"/>
      <c r="C2326" t="str">
        <f>"  &lt;/Genotype&gt;"</f>
        <v xml:space="preserve">  &lt;/Genotype&gt;</v>
      </c>
    </row>
    <row r="2327" spans="1:3" x14ac:dyDescent="0.25">
      <c r="A2327" s="5"/>
      <c r="B2327" s="27"/>
      <c r="C2327" t="str">
        <f>C2277</f>
        <v>&lt;# C645T  #&gt;</v>
      </c>
    </row>
    <row r="2328" spans="1:3" x14ac:dyDescent="0.25">
      <c r="A2328" s="5" t="s">
        <v>39</v>
      </c>
      <c r="B2328" s="1" t="s">
        <v>242</v>
      </c>
      <c r="C2328" t="str">
        <f>CONCATENATE("  &lt;Genotype hgvs=",CHAR(34),B2328,B2329,";",B2330,CHAR(34)," name=",CHAR(34),B2279,CHAR(34),"&gt; ")</f>
        <v xml:space="preserve">  &lt;Genotype hgvs="NC_000017.11:g.[30237328T&gt;C];[30237328=]" name="C645T "&gt; </v>
      </c>
    </row>
    <row r="2329" spans="1:3" x14ac:dyDescent="0.25">
      <c r="A2329" s="5" t="s">
        <v>40</v>
      </c>
      <c r="B2329" s="27" t="s">
        <v>262</v>
      </c>
    </row>
    <row r="2330" spans="1:3" x14ac:dyDescent="0.25">
      <c r="A2330" s="5" t="s">
        <v>31</v>
      </c>
      <c r="B2330" s="27" t="s">
        <v>263</v>
      </c>
      <c r="C2330" t="s">
        <v>679</v>
      </c>
    </row>
    <row r="2331" spans="1:3" x14ac:dyDescent="0.25">
      <c r="A2331" s="5" t="s">
        <v>45</v>
      </c>
      <c r="B2331" s="27" t="str">
        <f>CONCATENATE("People with this variant have one copy of the ",B2282," variant. This substitution of a single nucleotide is known as a missense mutation.")</f>
        <v>People with this variant have one copy of the [C645T](https://www.ncbi.nlm.nih.gov/clinvar/variation/17503/) variant. This substitution of a single nucleotide is known as a missense mutation.</v>
      </c>
      <c r="C2331" t="s">
        <v>17</v>
      </c>
    </row>
    <row r="2332" spans="1:3" x14ac:dyDescent="0.25">
      <c r="A2332" s="6" t="s">
        <v>46</v>
      </c>
      <c r="B2332" s="27" t="s">
        <v>223</v>
      </c>
      <c r="C2332" t="str">
        <f>CONCATENATE("    ",B2331)</f>
        <v xml:space="preserve">    People with this variant have one copy of the [C645T](https://www.ncbi.nlm.nih.gov/clinvar/variation/17503/) variant. This substitution of a single nucleotide is known as a missense mutation.</v>
      </c>
    </row>
    <row r="2333" spans="1:3" x14ac:dyDescent="0.25">
      <c r="A2333" s="6" t="s">
        <v>47</v>
      </c>
      <c r="B2333" s="27">
        <v>39.700000000000003</v>
      </c>
    </row>
    <row r="2334" spans="1:3" x14ac:dyDescent="0.25">
      <c r="A2334" s="5"/>
      <c r="B2334" s="27"/>
      <c r="C2334" t="s">
        <v>680</v>
      </c>
    </row>
    <row r="2335" spans="1:3" x14ac:dyDescent="0.25">
      <c r="A2335" s="6"/>
      <c r="B2335" s="27"/>
    </row>
    <row r="2336" spans="1:3" x14ac:dyDescent="0.25">
      <c r="A2336" s="6"/>
      <c r="B2336" s="27"/>
      <c r="C2336" t="str">
        <f>CONCATENATE("    ",B2332)</f>
        <v xml:space="preserve">    You are in the Mild Loss of Function category. See below for more information.</v>
      </c>
    </row>
    <row r="2337" spans="1:3" x14ac:dyDescent="0.25">
      <c r="A2337" s="6"/>
      <c r="B2337" s="27"/>
    </row>
    <row r="2338" spans="1:3" x14ac:dyDescent="0.25">
      <c r="A2338" s="6"/>
      <c r="B2338" s="27"/>
      <c r="C2338" t="s">
        <v>681</v>
      </c>
    </row>
    <row r="2339" spans="1:3" x14ac:dyDescent="0.25">
      <c r="A2339" s="5"/>
      <c r="B2339" s="27"/>
    </row>
    <row r="2340" spans="1:3" x14ac:dyDescent="0.25">
      <c r="A2340" s="5"/>
      <c r="B2340" s="27"/>
      <c r="C2340" t="str">
        <f>CONCATENATE( "    &lt;piechart percentage=",B2333," /&gt;")</f>
        <v xml:space="preserve">    &lt;piechart percentage=39.7 /&gt;</v>
      </c>
    </row>
    <row r="2341" spans="1:3" x14ac:dyDescent="0.25">
      <c r="A2341" s="5"/>
      <c r="B2341" s="27"/>
      <c r="C2341" t="str">
        <f>"  &lt;/Genotype&gt;"</f>
        <v xml:space="preserve">  &lt;/Genotype&gt;</v>
      </c>
    </row>
    <row r="2342" spans="1:3" x14ac:dyDescent="0.25">
      <c r="A2342" s="5" t="s">
        <v>48</v>
      </c>
      <c r="B2342" s="27" t="str">
        <f>CONCATENATE("People with this variant have two copies of the ",B2282," variant. This substitution of a single nucleotide is known as a missense mutation.")</f>
        <v>People with this variant have two copies of the [C645T](https://www.ncbi.nlm.nih.gov/clinvar/variation/17503/) variant. This substitution of a single nucleotide is known as a missense mutation.</v>
      </c>
      <c r="C2342" t="str">
        <f>CONCATENATE("  &lt;Genotype hgvs=",CHAR(34),B2328,B2329,";",B2329,CHAR(34)," name=",CHAR(34),B2279,CHAR(34),"&gt; ")</f>
        <v xml:space="preserve">  &lt;Genotype hgvs="NC_000017.11:g.[30237328T&gt;C];[30237328T&gt;C]" name="C645T "&gt; </v>
      </c>
    </row>
    <row r="2343" spans="1:3" x14ac:dyDescent="0.25">
      <c r="A2343" s="6" t="s">
        <v>49</v>
      </c>
      <c r="B2343" s="27" t="s">
        <v>198</v>
      </c>
      <c r="C2343" t="s">
        <v>17</v>
      </c>
    </row>
    <row r="2344" spans="1:3" x14ac:dyDescent="0.25">
      <c r="A2344" s="6" t="s">
        <v>47</v>
      </c>
      <c r="B2344" s="27">
        <v>42.9</v>
      </c>
      <c r="C2344" t="s">
        <v>679</v>
      </c>
    </row>
    <row r="2345" spans="1:3" x14ac:dyDescent="0.25">
      <c r="A2345" s="6"/>
      <c r="B2345" s="27"/>
    </row>
    <row r="2346" spans="1:3" x14ac:dyDescent="0.25">
      <c r="A2346" s="5"/>
      <c r="B2346" s="27"/>
      <c r="C2346" t="str">
        <f>CONCATENATE("    ",B2342)</f>
        <v xml:space="preserve">    People with this variant have two copies of the [C645T](https://www.ncbi.nlm.nih.gov/clinvar/variation/17503/) variant. This substitution of a single nucleotide is known as a missense mutation.</v>
      </c>
    </row>
    <row r="2347" spans="1:3" x14ac:dyDescent="0.25">
      <c r="A2347" s="6"/>
      <c r="B2347" s="27"/>
    </row>
    <row r="2348" spans="1:3" x14ac:dyDescent="0.25">
      <c r="A2348" s="6"/>
      <c r="B2348" s="27"/>
      <c r="C2348" t="s">
        <v>680</v>
      </c>
    </row>
    <row r="2349" spans="1:3" x14ac:dyDescent="0.25">
      <c r="A2349" s="6"/>
      <c r="B2349" s="27"/>
    </row>
    <row r="2350" spans="1:3" x14ac:dyDescent="0.25">
      <c r="A2350" s="6"/>
      <c r="B2350" s="27"/>
      <c r="C2350" t="str">
        <f>CONCATENATE("    ",B2343)</f>
        <v xml:space="preserve">    You are in the Moderate Loss of Function category. See below for more information.</v>
      </c>
    </row>
    <row r="2351" spans="1:3" x14ac:dyDescent="0.25">
      <c r="A2351" s="6"/>
      <c r="B2351" s="27"/>
    </row>
    <row r="2352" spans="1:3" x14ac:dyDescent="0.25">
      <c r="A2352" s="5"/>
      <c r="B2352" s="27"/>
      <c r="C2352" t="s">
        <v>681</v>
      </c>
    </row>
    <row r="2353" spans="1:3" x14ac:dyDescent="0.25">
      <c r="A2353" s="5"/>
      <c r="B2353" s="27"/>
    </row>
    <row r="2354" spans="1:3" x14ac:dyDescent="0.25">
      <c r="A2354" s="5"/>
      <c r="B2354" s="27"/>
      <c r="C2354" t="str">
        <f>CONCATENATE( "    &lt;piechart percentage=",B2344," /&gt;")</f>
        <v xml:space="preserve">    &lt;piechart percentage=42.9 /&gt;</v>
      </c>
    </row>
    <row r="2355" spans="1:3" x14ac:dyDescent="0.25">
      <c r="A2355" s="5"/>
      <c r="B2355" s="27"/>
      <c r="C2355" t="str">
        <f>"  &lt;/Genotype&gt;"</f>
        <v xml:space="preserve">  &lt;/Genotype&gt;</v>
      </c>
    </row>
    <row r="2356" spans="1:3" x14ac:dyDescent="0.25">
      <c r="A2356" s="5" t="s">
        <v>50</v>
      </c>
      <c r="B2356" s="27" t="str">
        <f>CONCATENATE("Your ",B2265," gene has no variants. A normal gene is referred to as a ",CHAR(34),"wild-type",CHAR(34)," gene.")</f>
        <v>Your CHRNA3 gene has no variants. A normal gene is referred to as a "wild-type" gene.</v>
      </c>
      <c r="C2356" t="str">
        <f>CONCATENATE("  &lt;Genotype hgvs=",CHAR(34),B2328,B2330,";",B2330,CHAR(34)," name=",CHAR(34),B2279,CHAR(34),"&gt; ")</f>
        <v xml:space="preserve">  &lt;Genotype hgvs="NC_000017.11:g.[30237328=];[30237328=]" name="C645T "&gt; </v>
      </c>
    </row>
    <row r="2357" spans="1:3" x14ac:dyDescent="0.25">
      <c r="A2357" s="6" t="s">
        <v>51</v>
      </c>
      <c r="B2357" s="27" t="s">
        <v>152</v>
      </c>
      <c r="C2357" t="s">
        <v>17</v>
      </c>
    </row>
    <row r="2358" spans="1:3" x14ac:dyDescent="0.25">
      <c r="A2358" s="6" t="s">
        <v>47</v>
      </c>
      <c r="B2358" s="27">
        <v>17.399999999999999</v>
      </c>
      <c r="C2358" t="s">
        <v>679</v>
      </c>
    </row>
    <row r="2359" spans="1:3" x14ac:dyDescent="0.25">
      <c r="A2359" s="5"/>
      <c r="B2359" s="27"/>
    </row>
    <row r="2360" spans="1:3" x14ac:dyDescent="0.25">
      <c r="A2360" s="6"/>
      <c r="B2360" s="27"/>
      <c r="C2360" t="str">
        <f>CONCATENATE("    ",B2356)</f>
        <v xml:space="preserve">    Your CHRNA3 gene has no variants. A normal gene is referred to as a "wild-type" gene.</v>
      </c>
    </row>
    <row r="2361" spans="1:3" x14ac:dyDescent="0.25">
      <c r="A2361" s="6"/>
      <c r="B2361" s="27"/>
    </row>
    <row r="2362" spans="1:3" x14ac:dyDescent="0.25">
      <c r="A2362" s="6"/>
      <c r="B2362" s="27"/>
      <c r="C2362" t="s">
        <v>680</v>
      </c>
    </row>
    <row r="2363" spans="1:3" x14ac:dyDescent="0.25">
      <c r="A2363" s="6"/>
      <c r="B2363" s="27"/>
    </row>
    <row r="2364" spans="1:3" x14ac:dyDescent="0.25">
      <c r="A2364" s="6"/>
      <c r="B2364" s="27"/>
      <c r="C2364" t="str">
        <f>CONCATENATE("    ",B2357)</f>
        <v xml:space="preserve">    This variant is not associated with increased risk.</v>
      </c>
    </row>
    <row r="2365" spans="1:3" x14ac:dyDescent="0.25">
      <c r="A2365" s="5"/>
      <c r="B2365" s="27"/>
    </row>
    <row r="2366" spans="1:3" x14ac:dyDescent="0.25">
      <c r="A2366" s="5"/>
      <c r="B2366" s="27"/>
      <c r="C2366" t="s">
        <v>681</v>
      </c>
    </row>
    <row r="2367" spans="1:3" x14ac:dyDescent="0.25">
      <c r="A2367" s="5"/>
      <c r="B2367" s="27"/>
    </row>
    <row r="2368" spans="1:3" x14ac:dyDescent="0.25">
      <c r="A2368" s="5"/>
      <c r="B2368" s="27"/>
      <c r="C2368" t="str">
        <f>CONCATENATE( "    &lt;piechart percentage=",B2358," /&gt;")</f>
        <v xml:space="preserve">    &lt;piechart percentage=17.4 /&gt;</v>
      </c>
    </row>
    <row r="2369" spans="1:3" x14ac:dyDescent="0.25">
      <c r="A2369" s="5"/>
      <c r="B2369" s="27"/>
      <c r="C2369" t="str">
        <f>"  &lt;/Genotype&gt;"</f>
        <v xml:space="preserve">  &lt;/Genotype&gt;</v>
      </c>
    </row>
    <row r="2370" spans="1:3" x14ac:dyDescent="0.25">
      <c r="A2370" s="5" t="s">
        <v>52</v>
      </c>
      <c r="B2370" s="27" t="str">
        <f>CONCATENATE("Your ",B2265," gene has an unknown variant.")</f>
        <v>Your CHRNA3 gene has an unknown variant.</v>
      </c>
      <c r="C2370" t="str">
        <f>CONCATENATE("  &lt;Genotype hgvs=",CHAR(34),"unknown",CHAR(34),"&gt; ")</f>
        <v xml:space="preserve">  &lt;Genotype hgvs="unknown"&gt; </v>
      </c>
    </row>
    <row r="2371" spans="1:3" x14ac:dyDescent="0.25">
      <c r="A2371" s="6" t="s">
        <v>52</v>
      </c>
      <c r="B2371" s="27" t="s">
        <v>154</v>
      </c>
      <c r="C2371" t="s">
        <v>17</v>
      </c>
    </row>
    <row r="2372" spans="1:3" x14ac:dyDescent="0.25">
      <c r="A2372" s="6" t="s">
        <v>47</v>
      </c>
      <c r="B2372" s="27"/>
      <c r="C2372" t="s">
        <v>679</v>
      </c>
    </row>
    <row r="2373" spans="1:3" x14ac:dyDescent="0.25">
      <c r="A2373" s="6"/>
      <c r="B2373" s="27"/>
    </row>
    <row r="2374" spans="1:3" x14ac:dyDescent="0.25">
      <c r="A2374" s="6"/>
      <c r="B2374" s="27"/>
      <c r="C2374" t="str">
        <f>CONCATENATE("    ",B2370)</f>
        <v xml:space="preserve">    Your CHRNA3 gene has an unknown variant.</v>
      </c>
    </row>
    <row r="2375" spans="1:3" x14ac:dyDescent="0.25">
      <c r="A2375" s="6"/>
      <c r="B2375" s="27"/>
    </row>
    <row r="2376" spans="1:3" x14ac:dyDescent="0.25">
      <c r="A2376" s="6"/>
      <c r="B2376" s="27"/>
      <c r="C2376" t="s">
        <v>680</v>
      </c>
    </row>
    <row r="2377" spans="1:3" x14ac:dyDescent="0.25">
      <c r="A2377" s="6"/>
      <c r="B2377" s="27"/>
    </row>
    <row r="2378" spans="1:3" x14ac:dyDescent="0.25">
      <c r="A2378" s="5"/>
      <c r="B2378" s="27"/>
      <c r="C2378" t="str">
        <f>CONCATENATE("    ",B2371)</f>
        <v xml:space="preserve">    The effect is unknown.</v>
      </c>
    </row>
    <row r="2379" spans="1:3" x14ac:dyDescent="0.25">
      <c r="A2379" s="6"/>
      <c r="B2379" s="27"/>
    </row>
    <row r="2380" spans="1:3" x14ac:dyDescent="0.25">
      <c r="A2380" s="5"/>
      <c r="B2380" s="27"/>
      <c r="C2380" t="s">
        <v>681</v>
      </c>
    </row>
    <row r="2381" spans="1:3" x14ac:dyDescent="0.25">
      <c r="A2381" s="5"/>
      <c r="B2381" s="27"/>
    </row>
    <row r="2382" spans="1:3" x14ac:dyDescent="0.25">
      <c r="A2382" s="5"/>
      <c r="B2382" s="27"/>
      <c r="C2382" t="str">
        <f>CONCATENATE( "    &lt;piechart percentage=",B2372," /&gt;")</f>
        <v xml:space="preserve">    &lt;piechart percentage= /&gt;</v>
      </c>
    </row>
    <row r="2383" spans="1:3" x14ac:dyDescent="0.25">
      <c r="A2383" s="5"/>
      <c r="B2383" s="27"/>
      <c r="C2383" t="str">
        <f>"  &lt;/Genotype&gt;"</f>
        <v xml:space="preserve">  &lt;/Genotype&gt;</v>
      </c>
    </row>
    <row r="2384" spans="1:3" x14ac:dyDescent="0.25">
      <c r="A2384" s="5" t="s">
        <v>50</v>
      </c>
      <c r="B2384" s="27" t="str">
        <f>CONCATENATE("Your ",B2265," gene has no variants. A normal gene is referred to as a ",CHAR(34),"wild-type",CHAR(34)," gene.")</f>
        <v>Your CHRNA3 gene has no variants. A normal gene is referred to as a "wild-type" gene.</v>
      </c>
      <c r="C2384" t="str">
        <f>CONCATENATE("  &lt;Genotype hgvs=",CHAR(34),"wild-type",CHAR(34),"&gt;")</f>
        <v xml:space="preserve">  &lt;Genotype hgvs="wild-type"&gt;</v>
      </c>
    </row>
    <row r="2385" spans="1:3" x14ac:dyDescent="0.25">
      <c r="A2385" s="6" t="s">
        <v>51</v>
      </c>
      <c r="B2385" s="27" t="s">
        <v>224</v>
      </c>
      <c r="C2385" t="s">
        <v>17</v>
      </c>
    </row>
    <row r="2386" spans="1:3" x14ac:dyDescent="0.25">
      <c r="A2386" s="6" t="s">
        <v>47</v>
      </c>
      <c r="B2386" s="27"/>
      <c r="C2386" t="s">
        <v>679</v>
      </c>
    </row>
    <row r="2387" spans="1:3" x14ac:dyDescent="0.25">
      <c r="A2387" s="6"/>
      <c r="B2387" s="27"/>
    </row>
    <row r="2388" spans="1:3" x14ac:dyDescent="0.25">
      <c r="A2388" s="6"/>
      <c r="B2388" s="27"/>
      <c r="C2388" t="str">
        <f>CONCATENATE("    ",B2384)</f>
        <v xml:space="preserve">    Your CHRNA3 gene has no variants. A normal gene is referred to as a "wild-type" gene.</v>
      </c>
    </row>
    <row r="2389" spans="1:3" x14ac:dyDescent="0.25">
      <c r="A2389" s="6"/>
      <c r="B2389" s="27"/>
    </row>
    <row r="2390" spans="1:3" x14ac:dyDescent="0.25">
      <c r="A2390" s="6"/>
      <c r="B2390" s="27"/>
      <c r="C2390" t="s">
        <v>680</v>
      </c>
    </row>
    <row r="2391" spans="1:3" x14ac:dyDescent="0.25">
      <c r="A2391" s="6"/>
      <c r="B2391" s="27"/>
    </row>
    <row r="2392" spans="1:3" x14ac:dyDescent="0.25">
      <c r="A2392" s="6"/>
      <c r="B2392" s="27"/>
      <c r="C2392" t="str">
        <f>CONCATENATE("    ",B2385)</f>
        <v xml:space="preserve">    Your variant is not associated with any loss of function.</v>
      </c>
    </row>
    <row r="2393" spans="1:3" x14ac:dyDescent="0.25">
      <c r="A2393" s="6"/>
      <c r="B2393" s="27"/>
    </row>
    <row r="2394" spans="1:3" x14ac:dyDescent="0.25">
      <c r="A2394" s="6"/>
      <c r="B2394" s="27"/>
      <c r="C2394" t="s">
        <v>681</v>
      </c>
    </row>
    <row r="2395" spans="1:3" x14ac:dyDescent="0.25">
      <c r="A2395" s="5"/>
      <c r="B2395" s="27"/>
    </row>
    <row r="2396" spans="1:3" x14ac:dyDescent="0.25">
      <c r="A2396" s="6"/>
      <c r="B2396" s="27"/>
      <c r="C2396" t="str">
        <f>CONCATENATE( "    &lt;piechart percentage=",B2386," /&gt;")</f>
        <v xml:space="preserve">    &lt;piechart percentage= /&gt;</v>
      </c>
    </row>
    <row r="2397" spans="1:3" x14ac:dyDescent="0.25">
      <c r="A2397" s="6"/>
      <c r="B2397" s="27"/>
      <c r="C2397" t="str">
        <f>"  &lt;/Genotype&gt;"</f>
        <v xml:space="preserve">  &lt;/Genotype&gt;</v>
      </c>
    </row>
    <row r="2398" spans="1:3" x14ac:dyDescent="0.25">
      <c r="A2398" s="6"/>
      <c r="B2398" s="27"/>
      <c r="C2398" t="str">
        <f>"&lt;/GeneAnalysis&gt;"</f>
        <v>&lt;/GeneAnalysis&gt;</v>
      </c>
    </row>
    <row r="2399" spans="1:3" s="33" customFormat="1" x14ac:dyDescent="0.25"/>
    <row r="2400" spans="1:3" s="33" customFormat="1" x14ac:dyDescent="0.25">
      <c r="A2400" s="34"/>
      <c r="B2400" s="32"/>
    </row>
    <row r="2401" spans="1:3" x14ac:dyDescent="0.25">
      <c r="A2401" s="6" t="s">
        <v>4</v>
      </c>
      <c r="B2401" s="27" t="s">
        <v>342</v>
      </c>
      <c r="C2401" t="str">
        <f>CONCATENATE("&lt;GeneAnalysis gene=",CHAR(34),B2401,CHAR(34)," interval=",CHAR(34),B2402,CHAR(34),"&gt; ")</f>
        <v xml:space="preserve">&lt;GeneAnalysis gene="CHRNA3" interval="NC_000015.10:g.78593052_78621295"&gt; </v>
      </c>
    </row>
    <row r="2402" spans="1:3" x14ac:dyDescent="0.25">
      <c r="A2402" s="6" t="s">
        <v>27</v>
      </c>
      <c r="B2402" s="27" t="s">
        <v>343</v>
      </c>
    </row>
    <row r="2403" spans="1:3" x14ac:dyDescent="0.25">
      <c r="A2403" s="6" t="s">
        <v>28</v>
      </c>
      <c r="B2403" s="27" t="s">
        <v>339</v>
      </c>
      <c r="C2403" t="str">
        <f>CONCATENATE("# What are some common mutations of ",B2401,"?")</f>
        <v># What are some common mutations of CHRNA3?</v>
      </c>
    </row>
    <row r="2404" spans="1:3" x14ac:dyDescent="0.25">
      <c r="A2404" s="6" t="s">
        <v>24</v>
      </c>
      <c r="B2404" s="27" t="s">
        <v>25</v>
      </c>
      <c r="C2404" t="s">
        <v>17</v>
      </c>
    </row>
    <row r="2405" spans="1:3" x14ac:dyDescent="0.25">
      <c r="B2405" s="27"/>
      <c r="C2405" t="str">
        <f>CONCATENATE("There are ",B2403," well-known variants in ",B2401,": ",B2412," and ",B2418,".")</f>
        <v>There are two well-known variants in CHRNA3: [C78606381T](https://www.ncbi.nlm.nih.gov/projects/SNP/snp_ref.cgi?rs=12914385) and [C645T](https://www.ncbi.nlm.nih.gov/clinvar/variation/17503/).</v>
      </c>
    </row>
    <row r="2406" spans="1:3" x14ac:dyDescent="0.25">
      <c r="B2406" s="27"/>
    </row>
    <row r="2407" spans="1:3" x14ac:dyDescent="0.25">
      <c r="A2407" s="6"/>
      <c r="B2407" s="27"/>
      <c r="C2407" t="str">
        <f>CONCATENATE("&lt;# ",B2409," #&gt;")</f>
        <v>&lt;# C78606381T #&gt;</v>
      </c>
    </row>
    <row r="2408" spans="1:3" x14ac:dyDescent="0.25">
      <c r="A2408" s="6" t="s">
        <v>29</v>
      </c>
      <c r="B2408" s="1" t="s">
        <v>344</v>
      </c>
      <c r="C2408" t="str">
        <f>CONCATENATE("  &lt;Variant hgvs=",CHAR(34),B2408,CHAR(34)," name=",CHAR(34),B2409,CHAR(34),"&gt; ")</f>
        <v xml:space="preserve">  &lt;Variant hgvs="NC_000015.10:g.78606381C&gt;T" name="C78606381T"&gt; </v>
      </c>
    </row>
    <row r="2409" spans="1:3" x14ac:dyDescent="0.25">
      <c r="A2409" s="5" t="s">
        <v>30</v>
      </c>
      <c r="B2409" s="30" t="s">
        <v>346</v>
      </c>
    </row>
    <row r="2410" spans="1:3" x14ac:dyDescent="0.25">
      <c r="A2410" s="5" t="s">
        <v>31</v>
      </c>
      <c r="B2410" s="27" t="s">
        <v>214</v>
      </c>
      <c r="C2410" t="str">
        <f>CONCATENATE("    This variant is a change at a specific point in the ",B2401," gene from ",B2410," to ",B2411," resulting in incorrect ",B2404,"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411" spans="1:3" x14ac:dyDescent="0.25">
      <c r="A2411" s="5" t="s">
        <v>32</v>
      </c>
      <c r="B2411" s="27" t="s">
        <v>37</v>
      </c>
      <c r="C2411" t="s">
        <v>17</v>
      </c>
    </row>
    <row r="2412" spans="1:3" x14ac:dyDescent="0.25">
      <c r="A2412" s="5" t="s">
        <v>40</v>
      </c>
      <c r="B2412" s="30" t="s">
        <v>348</v>
      </c>
      <c r="C2412" t="str">
        <f>"  &lt;/Variant&gt;"</f>
        <v xml:space="preserve">  &lt;/Variant&gt;</v>
      </c>
    </row>
    <row r="2413" spans="1:3" x14ac:dyDescent="0.25">
      <c r="B2413" s="27"/>
      <c r="C2413" t="str">
        <f>CONCATENATE("&lt;# ",B2415," #&gt;")</f>
        <v>&lt;# C645T  #&gt;</v>
      </c>
    </row>
    <row r="2414" spans="1:3" x14ac:dyDescent="0.25">
      <c r="A2414" s="6" t="s">
        <v>29</v>
      </c>
      <c r="B2414" s="1" t="s">
        <v>345</v>
      </c>
      <c r="C2414" t="str">
        <f>CONCATENATE("  &lt;Variant hgvs=",CHAR(34),B2414,CHAR(34)," name=",CHAR(34),B2415,CHAR(34),"&gt; ")</f>
        <v xml:space="preserve">  &lt;Variant hgvs="NC_000015.10:g.78601997G&gt;A" name="C645T "&gt; </v>
      </c>
    </row>
    <row r="2415" spans="1:3" x14ac:dyDescent="0.25">
      <c r="A2415" s="5" t="s">
        <v>30</v>
      </c>
      <c r="B2415" s="30" t="s">
        <v>347</v>
      </c>
    </row>
    <row r="2416" spans="1:3" x14ac:dyDescent="0.25">
      <c r="A2416" s="5" t="s">
        <v>31</v>
      </c>
      <c r="B2416" s="27" t="s">
        <v>38</v>
      </c>
      <c r="C2416" t="str">
        <f>CONCATENATE("    This variant is a change at a specific point in the ",B2401," gene from ",B2416," to ",B2417," resulting in incorrect ",B2404,"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7" spans="1:3" x14ac:dyDescent="0.25">
      <c r="A2417" s="5" t="s">
        <v>32</v>
      </c>
      <c r="B2417" s="27" t="s">
        <v>66</v>
      </c>
    </row>
    <row r="2418" spans="1:3" x14ac:dyDescent="0.25">
      <c r="A2418" s="6" t="s">
        <v>40</v>
      </c>
      <c r="B2418" s="30" t="s">
        <v>358</v>
      </c>
      <c r="C2418" t="str">
        <f>"  &lt;/Variant&gt;"</f>
        <v xml:space="preserve">  &lt;/Variant&gt;</v>
      </c>
    </row>
    <row r="2419" spans="1:3" s="33" customFormat="1" x14ac:dyDescent="0.25">
      <c r="A2419" s="31"/>
      <c r="B2419" s="32"/>
    </row>
    <row r="2420" spans="1:3" s="33" customFormat="1" x14ac:dyDescent="0.25">
      <c r="A2420" s="31"/>
      <c r="B2420" s="32"/>
      <c r="C2420" t="str">
        <f>C2407</f>
        <v>&lt;# C78606381T #&gt;</v>
      </c>
    </row>
    <row r="2421" spans="1:3" x14ac:dyDescent="0.25">
      <c r="A2421" s="5" t="s">
        <v>39</v>
      </c>
      <c r="B2421" s="40" t="s">
        <v>349</v>
      </c>
      <c r="C2421" t="str">
        <f>CONCATENATE("  &lt;Genotype hgvs=",CHAR(34),B2421,B2422,";",B2423,CHAR(34)," name=",CHAR(34),B2409,CHAR(34),"&gt; ")</f>
        <v xml:space="preserve">  &lt;Genotype hgvs="NC_000015.10:g.[78606381C&gt;T];[78606381=]" name="C78606381T"&gt; </v>
      </c>
    </row>
    <row r="2422" spans="1:3" x14ac:dyDescent="0.25">
      <c r="A2422" s="5" t="s">
        <v>40</v>
      </c>
      <c r="B2422" s="27" t="s">
        <v>350</v>
      </c>
    </row>
    <row r="2423" spans="1:3" x14ac:dyDescent="0.25">
      <c r="A2423" s="5" t="s">
        <v>31</v>
      </c>
      <c r="B2423" s="27" t="s">
        <v>351</v>
      </c>
      <c r="C2423" t="s">
        <v>679</v>
      </c>
    </row>
    <row r="2424" spans="1:3" x14ac:dyDescent="0.25">
      <c r="A2424" s="5" t="s">
        <v>45</v>
      </c>
      <c r="B2424" s="27" t="str">
        <f>CONCATENATE("People with this variant have one copy of the ",B2412,"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24" t="s">
        <v>17</v>
      </c>
    </row>
    <row r="2425" spans="1:3" x14ac:dyDescent="0.25">
      <c r="A2425" s="6" t="s">
        <v>46</v>
      </c>
      <c r="B2425" s="27" t="s">
        <v>223</v>
      </c>
      <c r="C2425" t="str">
        <f>CONCATENATE("    ",B2424)</f>
        <v xml:space="preserve">    People with this variant have one copy of the [C78606381T](https://www.ncbi.nlm.nih.gov/projects/SNP/snp_ref.cgi?rs=12914385) variant. This substitution of a single nucleotide is known as a missense mutation.</v>
      </c>
    </row>
    <row r="2426" spans="1:3" x14ac:dyDescent="0.25">
      <c r="A2426" s="6" t="s">
        <v>47</v>
      </c>
      <c r="B2426" s="27">
        <v>37.9</v>
      </c>
    </row>
    <row r="2427" spans="1:3" x14ac:dyDescent="0.25">
      <c r="A2427" s="5"/>
      <c r="B2427" s="27"/>
      <c r="C2427" t="s">
        <v>680</v>
      </c>
    </row>
    <row r="2428" spans="1:3" x14ac:dyDescent="0.25">
      <c r="A2428" s="6"/>
      <c r="B2428" s="27"/>
    </row>
    <row r="2429" spans="1:3" x14ac:dyDescent="0.25">
      <c r="A2429" s="6"/>
      <c r="B2429" s="27"/>
      <c r="C2429" t="str">
        <f>CONCATENATE("    ",B2425)</f>
        <v xml:space="preserve">    You are in the Mild Loss of Function category. See below for more information.</v>
      </c>
    </row>
    <row r="2430" spans="1:3" x14ac:dyDescent="0.25">
      <c r="A2430" s="6"/>
      <c r="B2430" s="27"/>
    </row>
    <row r="2431" spans="1:3" x14ac:dyDescent="0.25">
      <c r="A2431" s="6"/>
      <c r="B2431" s="27"/>
      <c r="C2431" t="s">
        <v>681</v>
      </c>
    </row>
    <row r="2432" spans="1:3" x14ac:dyDescent="0.25">
      <c r="A2432" s="5"/>
      <c r="B2432" s="27"/>
    </row>
    <row r="2433" spans="1:3" x14ac:dyDescent="0.25">
      <c r="A2433" s="5"/>
      <c r="B2433" s="27"/>
      <c r="C2433" t="str">
        <f>CONCATENATE( "    &lt;piechart percentage=",B2426," /&gt;")</f>
        <v xml:space="preserve">    &lt;piechart percentage=37.9 /&gt;</v>
      </c>
    </row>
    <row r="2434" spans="1:3" x14ac:dyDescent="0.25">
      <c r="A2434" s="5"/>
      <c r="B2434" s="27"/>
      <c r="C2434" t="str">
        <f>"  &lt;/Genotype&gt;"</f>
        <v xml:space="preserve">  &lt;/Genotype&gt;</v>
      </c>
    </row>
    <row r="2435" spans="1:3" x14ac:dyDescent="0.25">
      <c r="A2435" s="5" t="s">
        <v>48</v>
      </c>
      <c r="B2435" s="27" t="s">
        <v>352</v>
      </c>
      <c r="C2435" t="str">
        <f>CONCATENATE("  &lt;Genotype hgvs=",CHAR(34),B2421,B2422,";",B2422,CHAR(34)," name=",CHAR(34),B2409,CHAR(34),"&gt; ")</f>
        <v xml:space="preserve">  &lt;Genotype hgvs="NC_000015.10:g.[78606381C&gt;T];[78606381C&gt;T]" name="C78606381T"&gt; </v>
      </c>
    </row>
    <row r="2436" spans="1:3" x14ac:dyDescent="0.25">
      <c r="A2436" s="6" t="s">
        <v>49</v>
      </c>
      <c r="B2436" s="27" t="s">
        <v>198</v>
      </c>
      <c r="C2436" t="s">
        <v>17</v>
      </c>
    </row>
    <row r="2437" spans="1:3" x14ac:dyDescent="0.25">
      <c r="A2437" s="6" t="s">
        <v>47</v>
      </c>
      <c r="B2437" s="27">
        <v>15.9</v>
      </c>
      <c r="C2437" t="s">
        <v>679</v>
      </c>
    </row>
    <row r="2438" spans="1:3" x14ac:dyDescent="0.25">
      <c r="A2438" s="6"/>
      <c r="B2438" s="27"/>
    </row>
    <row r="2439" spans="1:3" x14ac:dyDescent="0.25">
      <c r="A2439" s="5"/>
      <c r="B2439" s="27"/>
      <c r="C2439" t="str">
        <f>CONCATENATE("    ",B2435)</f>
        <v xml:space="preserve">    People with this variant have two copies of the [C78606381T](https://www.ncbi.nlm.nih.gov/projects/SNP/snp_ref.cgi?rs=12914385) variant. This substitution of a single nucleotide is known as a missense mutation.
</v>
      </c>
    </row>
    <row r="2440" spans="1:3" x14ac:dyDescent="0.25">
      <c r="A2440" s="6"/>
      <c r="B2440" s="27"/>
    </row>
    <row r="2441" spans="1:3" x14ac:dyDescent="0.25">
      <c r="A2441" s="6"/>
      <c r="B2441" s="27"/>
      <c r="C2441" t="s">
        <v>680</v>
      </c>
    </row>
    <row r="2442" spans="1:3" x14ac:dyDescent="0.25">
      <c r="A2442" s="6"/>
      <c r="B2442" s="27"/>
    </row>
    <row r="2443" spans="1:3" x14ac:dyDescent="0.25">
      <c r="A2443" s="6"/>
      <c r="B2443" s="27"/>
      <c r="C2443" t="str">
        <f>CONCATENATE("    ",B2436)</f>
        <v xml:space="preserve">    You are in the Moderate Loss of Function category. See below for more information.</v>
      </c>
    </row>
    <row r="2444" spans="1:3" x14ac:dyDescent="0.25">
      <c r="A2444" s="6"/>
      <c r="B2444" s="27"/>
    </row>
    <row r="2445" spans="1:3" x14ac:dyDescent="0.25">
      <c r="A2445" s="5"/>
      <c r="B2445" s="27"/>
      <c r="C2445" t="s">
        <v>681</v>
      </c>
    </row>
    <row r="2446" spans="1:3" x14ac:dyDescent="0.25">
      <c r="A2446" s="5"/>
      <c r="B2446" s="27"/>
    </row>
    <row r="2447" spans="1:3" x14ac:dyDescent="0.25">
      <c r="A2447" s="5"/>
      <c r="B2447" s="27"/>
      <c r="C2447" t="str">
        <f>CONCATENATE( "    &lt;piechart percentage=",B2437," /&gt;")</f>
        <v xml:space="preserve">    &lt;piechart percentage=15.9 /&gt;</v>
      </c>
    </row>
    <row r="2448" spans="1:3" x14ac:dyDescent="0.25">
      <c r="A2448" s="5"/>
      <c r="B2448" s="27"/>
      <c r="C2448" t="str">
        <f>"  &lt;/Genotype&gt;"</f>
        <v xml:space="preserve">  &lt;/Genotype&gt;</v>
      </c>
    </row>
    <row r="2449" spans="1:3" x14ac:dyDescent="0.25">
      <c r="A2449" s="5" t="s">
        <v>50</v>
      </c>
      <c r="B2449" s="27" t="str">
        <f>CONCATENATE("Your ",B2401," gene has no variants. A normal gene is referred to as a ",CHAR(34),"wild-type",CHAR(34)," gene.")</f>
        <v>Your CHRNA3 gene has no variants. A normal gene is referred to as a "wild-type" gene.</v>
      </c>
      <c r="C2449" t="str">
        <f>CONCATENATE("  &lt;Genotype hgvs=",CHAR(34),B2421,B2423,";",B2423,CHAR(34)," name=",CHAR(34),B2409,CHAR(34),"&gt; ")</f>
        <v xml:space="preserve">  &lt;Genotype hgvs="NC_000015.10:g.[78606381=];[78606381=]" name="C78606381T"&gt; </v>
      </c>
    </row>
    <row r="2450" spans="1:3" x14ac:dyDescent="0.25">
      <c r="A2450" s="6" t="s">
        <v>51</v>
      </c>
      <c r="B2450" s="27" t="s">
        <v>152</v>
      </c>
      <c r="C2450" t="s">
        <v>17</v>
      </c>
    </row>
    <row r="2451" spans="1:3" x14ac:dyDescent="0.25">
      <c r="A2451" s="6" t="s">
        <v>47</v>
      </c>
      <c r="B2451" s="27">
        <v>46.2</v>
      </c>
      <c r="C2451" t="s">
        <v>679</v>
      </c>
    </row>
    <row r="2452" spans="1:3" x14ac:dyDescent="0.25">
      <c r="A2452" s="5"/>
      <c r="B2452" s="27"/>
    </row>
    <row r="2453" spans="1:3" x14ac:dyDescent="0.25">
      <c r="A2453" s="6"/>
      <c r="B2453" s="27"/>
      <c r="C2453" t="str">
        <f>CONCATENATE("    ",B2449)</f>
        <v xml:space="preserve">    Your CHRNA3 gene has no variants. A normal gene is referred to as a "wild-type" gene.</v>
      </c>
    </row>
    <row r="2454" spans="1:3" x14ac:dyDescent="0.25">
      <c r="A2454" s="6"/>
      <c r="B2454" s="27"/>
    </row>
    <row r="2455" spans="1:3" x14ac:dyDescent="0.25">
      <c r="A2455" s="6"/>
      <c r="B2455" s="27"/>
      <c r="C2455" t="s">
        <v>680</v>
      </c>
    </row>
    <row r="2456" spans="1:3" x14ac:dyDescent="0.25">
      <c r="A2456" s="6"/>
      <c r="B2456" s="27"/>
    </row>
    <row r="2457" spans="1:3" x14ac:dyDescent="0.25">
      <c r="A2457" s="6"/>
      <c r="B2457" s="27"/>
      <c r="C2457" t="str">
        <f>CONCATENATE("    ",B2450)</f>
        <v xml:space="preserve">    This variant is not associated with increased risk.</v>
      </c>
    </row>
    <row r="2458" spans="1:3" x14ac:dyDescent="0.25">
      <c r="A2458" s="5"/>
      <c r="B2458" s="27"/>
    </row>
    <row r="2459" spans="1:3" x14ac:dyDescent="0.25">
      <c r="A2459" s="5"/>
      <c r="B2459" s="27"/>
      <c r="C2459" t="s">
        <v>681</v>
      </c>
    </row>
    <row r="2460" spans="1:3" x14ac:dyDescent="0.25">
      <c r="A2460" s="5"/>
      <c r="B2460" s="27"/>
    </row>
    <row r="2461" spans="1:3" x14ac:dyDescent="0.25">
      <c r="A2461" s="5"/>
      <c r="B2461" s="27"/>
      <c r="C2461" t="str">
        <f>CONCATENATE( "    &lt;piechart percentage=",B2451," /&gt;")</f>
        <v xml:space="preserve">    &lt;piechart percentage=46.2 /&gt;</v>
      </c>
    </row>
    <row r="2462" spans="1:3" x14ac:dyDescent="0.25">
      <c r="A2462" s="5"/>
      <c r="B2462" s="27"/>
      <c r="C2462" t="str">
        <f>"  &lt;/Genotype&gt;"</f>
        <v xml:space="preserve">  &lt;/Genotype&gt;</v>
      </c>
    </row>
    <row r="2463" spans="1:3" x14ac:dyDescent="0.25">
      <c r="A2463" s="5"/>
      <c r="B2463" s="27"/>
      <c r="C2463" t="str">
        <f>C2413</f>
        <v>&lt;# C645T  #&gt;</v>
      </c>
    </row>
    <row r="2464" spans="1:3" x14ac:dyDescent="0.25">
      <c r="A2464" s="5" t="s">
        <v>39</v>
      </c>
      <c r="B2464" s="1" t="s">
        <v>242</v>
      </c>
      <c r="C2464" t="str">
        <f>CONCATENATE("  &lt;Genotype hgvs=",CHAR(34),B2464,B2465,";",B2466,CHAR(34)," name=",CHAR(34),B2415,CHAR(34),"&gt; ")</f>
        <v xml:space="preserve">  &lt;Genotype hgvs="NC_000017.11:g.[30237328T&gt;C];[30237328=]" name="C645T "&gt; </v>
      </c>
    </row>
    <row r="2465" spans="1:3" x14ac:dyDescent="0.25">
      <c r="A2465" s="5" t="s">
        <v>40</v>
      </c>
      <c r="B2465" s="27" t="s">
        <v>262</v>
      </c>
    </row>
    <row r="2466" spans="1:3" x14ac:dyDescent="0.25">
      <c r="A2466" s="5" t="s">
        <v>31</v>
      </c>
      <c r="B2466" s="27" t="s">
        <v>263</v>
      </c>
      <c r="C2466" t="s">
        <v>679</v>
      </c>
    </row>
    <row r="2467" spans="1:3" x14ac:dyDescent="0.25">
      <c r="A2467" s="5" t="s">
        <v>45</v>
      </c>
      <c r="B2467" s="27" t="str">
        <f>CONCATENATE("People with this variant have one copy of the ",B2418," variant. This substitution of a single nucleotide is known as a missense mutation.")</f>
        <v>People with this variant have one copy of the [C645T](https://www.ncbi.nlm.nih.gov/clinvar/variation/17503/) variant. This substitution of a single nucleotide is known as a missense mutation.</v>
      </c>
      <c r="C2467" t="s">
        <v>17</v>
      </c>
    </row>
    <row r="2468" spans="1:3" x14ac:dyDescent="0.25">
      <c r="A2468" s="6" t="s">
        <v>46</v>
      </c>
      <c r="B2468" s="27" t="s">
        <v>223</v>
      </c>
      <c r="C2468" t="str">
        <f>CONCATENATE("    ",B2467)</f>
        <v xml:space="preserve">    People with this variant have one copy of the [C645T](https://www.ncbi.nlm.nih.gov/clinvar/variation/17503/) variant. This substitution of a single nucleotide is known as a missense mutation.</v>
      </c>
    </row>
    <row r="2469" spans="1:3" x14ac:dyDescent="0.25">
      <c r="A2469" s="6" t="s">
        <v>47</v>
      </c>
      <c r="B2469" s="27">
        <v>39.700000000000003</v>
      </c>
    </row>
    <row r="2470" spans="1:3" x14ac:dyDescent="0.25">
      <c r="A2470" s="5"/>
      <c r="B2470" s="27"/>
      <c r="C2470" t="s">
        <v>680</v>
      </c>
    </row>
    <row r="2471" spans="1:3" x14ac:dyDescent="0.25">
      <c r="A2471" s="6"/>
      <c r="B2471" s="27"/>
    </row>
    <row r="2472" spans="1:3" x14ac:dyDescent="0.25">
      <c r="A2472" s="6"/>
      <c r="B2472" s="27"/>
      <c r="C2472" t="str">
        <f>CONCATENATE("    ",B2468)</f>
        <v xml:space="preserve">    You are in the Mild Loss of Function category. See below for more information.</v>
      </c>
    </row>
    <row r="2473" spans="1:3" x14ac:dyDescent="0.25">
      <c r="A2473" s="6"/>
      <c r="B2473" s="27"/>
    </row>
    <row r="2474" spans="1:3" x14ac:dyDescent="0.25">
      <c r="A2474" s="6"/>
      <c r="B2474" s="27"/>
      <c r="C2474" t="s">
        <v>681</v>
      </c>
    </row>
    <row r="2475" spans="1:3" x14ac:dyDescent="0.25">
      <c r="A2475" s="5"/>
      <c r="B2475" s="27"/>
    </row>
    <row r="2476" spans="1:3" x14ac:dyDescent="0.25">
      <c r="A2476" s="5"/>
      <c r="B2476" s="27"/>
      <c r="C2476" t="str">
        <f>CONCATENATE( "    &lt;piechart percentage=",B2469," /&gt;")</f>
        <v xml:space="preserve">    &lt;piechart percentage=39.7 /&gt;</v>
      </c>
    </row>
    <row r="2477" spans="1:3" x14ac:dyDescent="0.25">
      <c r="A2477" s="5"/>
      <c r="B2477" s="27"/>
      <c r="C2477" t="str">
        <f>"  &lt;/Genotype&gt;"</f>
        <v xml:space="preserve">  &lt;/Genotype&gt;</v>
      </c>
    </row>
    <row r="2478" spans="1:3" x14ac:dyDescent="0.25">
      <c r="A2478" s="5" t="s">
        <v>48</v>
      </c>
      <c r="B2478" s="27" t="str">
        <f>CONCATENATE("People with this variant have two copies of the ",B2418," variant. This substitution of a single nucleotide is known as a missense mutation.")</f>
        <v>People with this variant have two copies of the [C645T](https://www.ncbi.nlm.nih.gov/clinvar/variation/17503/) variant. This substitution of a single nucleotide is known as a missense mutation.</v>
      </c>
      <c r="C2478" t="str">
        <f>CONCATENATE("  &lt;Genotype hgvs=",CHAR(34),B2464,B2465,";",B2465,CHAR(34)," name=",CHAR(34),B2415,CHAR(34),"&gt; ")</f>
        <v xml:space="preserve">  &lt;Genotype hgvs="NC_000017.11:g.[30237328T&gt;C];[30237328T&gt;C]" name="C645T "&gt; </v>
      </c>
    </row>
    <row r="2479" spans="1:3" x14ac:dyDescent="0.25">
      <c r="A2479" s="6" t="s">
        <v>49</v>
      </c>
      <c r="B2479" s="27" t="s">
        <v>198</v>
      </c>
      <c r="C2479" t="s">
        <v>17</v>
      </c>
    </row>
    <row r="2480" spans="1:3" x14ac:dyDescent="0.25">
      <c r="A2480" s="6" t="s">
        <v>47</v>
      </c>
      <c r="B2480" s="27">
        <v>42.9</v>
      </c>
      <c r="C2480" t="s">
        <v>679</v>
      </c>
    </row>
    <row r="2481" spans="1:3" x14ac:dyDescent="0.25">
      <c r="A2481" s="6"/>
      <c r="B2481" s="27"/>
    </row>
    <row r="2482" spans="1:3" x14ac:dyDescent="0.25">
      <c r="A2482" s="5"/>
      <c r="B2482" s="27"/>
      <c r="C2482" t="str">
        <f>CONCATENATE("    ",B2478)</f>
        <v xml:space="preserve">    People with this variant have two copies of the [C645T](https://www.ncbi.nlm.nih.gov/clinvar/variation/17503/) variant. This substitution of a single nucleotide is known as a missense mutation.</v>
      </c>
    </row>
    <row r="2483" spans="1:3" x14ac:dyDescent="0.25">
      <c r="A2483" s="6"/>
      <c r="B2483" s="27"/>
    </row>
    <row r="2484" spans="1:3" x14ac:dyDescent="0.25">
      <c r="A2484" s="6"/>
      <c r="B2484" s="27"/>
      <c r="C2484" t="s">
        <v>680</v>
      </c>
    </row>
    <row r="2485" spans="1:3" x14ac:dyDescent="0.25">
      <c r="A2485" s="6"/>
      <c r="B2485" s="27"/>
    </row>
    <row r="2486" spans="1:3" x14ac:dyDescent="0.25">
      <c r="A2486" s="6"/>
      <c r="B2486" s="27"/>
      <c r="C2486" t="str">
        <f>CONCATENATE("    ",B2479)</f>
        <v xml:space="preserve">    You are in the Moderate Loss of Function category. See below for more information.</v>
      </c>
    </row>
    <row r="2487" spans="1:3" x14ac:dyDescent="0.25">
      <c r="A2487" s="6"/>
      <c r="B2487" s="27"/>
    </row>
    <row r="2488" spans="1:3" x14ac:dyDescent="0.25">
      <c r="A2488" s="5"/>
      <c r="B2488" s="27"/>
      <c r="C2488" t="s">
        <v>681</v>
      </c>
    </row>
    <row r="2489" spans="1:3" x14ac:dyDescent="0.25">
      <c r="A2489" s="5"/>
      <c r="B2489" s="27"/>
    </row>
    <row r="2490" spans="1:3" x14ac:dyDescent="0.25">
      <c r="A2490" s="5"/>
      <c r="B2490" s="27"/>
      <c r="C2490" t="str">
        <f>CONCATENATE( "    &lt;piechart percentage=",B2480," /&gt;")</f>
        <v xml:space="preserve">    &lt;piechart percentage=42.9 /&gt;</v>
      </c>
    </row>
    <row r="2491" spans="1:3" x14ac:dyDescent="0.25">
      <c r="A2491" s="5"/>
      <c r="B2491" s="27"/>
      <c r="C2491" t="str">
        <f>"  &lt;/Genotype&gt;"</f>
        <v xml:space="preserve">  &lt;/Genotype&gt;</v>
      </c>
    </row>
    <row r="2492" spans="1:3" x14ac:dyDescent="0.25">
      <c r="A2492" s="5" t="s">
        <v>50</v>
      </c>
      <c r="B2492" s="27" t="str">
        <f>CONCATENATE("Your ",B2401," gene has no variants. A normal gene is referred to as a ",CHAR(34),"wild-type",CHAR(34)," gene.")</f>
        <v>Your CHRNA3 gene has no variants. A normal gene is referred to as a "wild-type" gene.</v>
      </c>
      <c r="C2492" t="str">
        <f>CONCATENATE("  &lt;Genotype hgvs=",CHAR(34),B2464,B2466,";",B2466,CHAR(34)," name=",CHAR(34),B2415,CHAR(34),"&gt; ")</f>
        <v xml:space="preserve">  &lt;Genotype hgvs="NC_000017.11:g.[30237328=];[30237328=]" name="C645T "&gt; </v>
      </c>
    </row>
    <row r="2493" spans="1:3" x14ac:dyDescent="0.25">
      <c r="A2493" s="6" t="s">
        <v>51</v>
      </c>
      <c r="B2493" s="27" t="s">
        <v>152</v>
      </c>
      <c r="C2493" t="s">
        <v>17</v>
      </c>
    </row>
    <row r="2494" spans="1:3" x14ac:dyDescent="0.25">
      <c r="A2494" s="6" t="s">
        <v>47</v>
      </c>
      <c r="B2494" s="27">
        <v>17.399999999999999</v>
      </c>
      <c r="C2494" t="s">
        <v>679</v>
      </c>
    </row>
    <row r="2495" spans="1:3" x14ac:dyDescent="0.25">
      <c r="A2495" s="5"/>
      <c r="B2495" s="27"/>
    </row>
    <row r="2496" spans="1:3" x14ac:dyDescent="0.25">
      <c r="A2496" s="6"/>
      <c r="B2496" s="27"/>
      <c r="C2496" t="str">
        <f>CONCATENATE("    ",B2492)</f>
        <v xml:space="preserve">    Your CHRNA3 gene has no variants. A normal gene is referred to as a "wild-type" gene.</v>
      </c>
    </row>
    <row r="2497" spans="1:3" x14ac:dyDescent="0.25">
      <c r="A2497" s="6"/>
      <c r="B2497" s="27"/>
    </row>
    <row r="2498" spans="1:3" x14ac:dyDescent="0.25">
      <c r="A2498" s="6"/>
      <c r="B2498" s="27"/>
      <c r="C2498" t="s">
        <v>680</v>
      </c>
    </row>
    <row r="2499" spans="1:3" x14ac:dyDescent="0.25">
      <c r="A2499" s="6"/>
      <c r="B2499" s="27"/>
    </row>
    <row r="2500" spans="1:3" x14ac:dyDescent="0.25">
      <c r="A2500" s="6"/>
      <c r="B2500" s="27"/>
      <c r="C2500" t="str">
        <f>CONCATENATE("    ",B2493)</f>
        <v xml:space="preserve">    This variant is not associated with increased risk.</v>
      </c>
    </row>
    <row r="2501" spans="1:3" x14ac:dyDescent="0.25">
      <c r="A2501" s="5"/>
      <c r="B2501" s="27"/>
    </row>
    <row r="2502" spans="1:3" x14ac:dyDescent="0.25">
      <c r="A2502" s="5"/>
      <c r="B2502" s="27"/>
      <c r="C2502" t="s">
        <v>681</v>
      </c>
    </row>
    <row r="2503" spans="1:3" x14ac:dyDescent="0.25">
      <c r="A2503" s="5"/>
      <c r="B2503" s="27"/>
    </row>
    <row r="2504" spans="1:3" x14ac:dyDescent="0.25">
      <c r="A2504" s="5"/>
      <c r="B2504" s="27"/>
      <c r="C2504" t="str">
        <f>CONCATENATE( "    &lt;piechart percentage=",B2494," /&gt;")</f>
        <v xml:space="preserve">    &lt;piechart percentage=17.4 /&gt;</v>
      </c>
    </row>
    <row r="2505" spans="1:3" x14ac:dyDescent="0.25">
      <c r="A2505" s="5"/>
      <c r="B2505" s="27"/>
      <c r="C2505" t="str">
        <f>"  &lt;/Genotype&gt;"</f>
        <v xml:space="preserve">  &lt;/Genotype&gt;</v>
      </c>
    </row>
    <row r="2506" spans="1:3" x14ac:dyDescent="0.25">
      <c r="A2506" s="5" t="s">
        <v>52</v>
      </c>
      <c r="B2506" s="27" t="str">
        <f>CONCATENATE("Your ",B2401," gene has an unknown variant.")</f>
        <v>Your CHRNA3 gene has an unknown variant.</v>
      </c>
      <c r="C2506" t="str">
        <f>CONCATENATE("  &lt;Genotype hgvs=",CHAR(34),"unknown",CHAR(34),"&gt; ")</f>
        <v xml:space="preserve">  &lt;Genotype hgvs="unknown"&gt; </v>
      </c>
    </row>
    <row r="2507" spans="1:3" x14ac:dyDescent="0.25">
      <c r="A2507" s="6" t="s">
        <v>52</v>
      </c>
      <c r="B2507" s="27" t="s">
        <v>154</v>
      </c>
      <c r="C2507" t="s">
        <v>17</v>
      </c>
    </row>
    <row r="2508" spans="1:3" x14ac:dyDescent="0.25">
      <c r="A2508" s="6" t="s">
        <v>47</v>
      </c>
      <c r="B2508" s="27"/>
      <c r="C2508" t="s">
        <v>679</v>
      </c>
    </row>
    <row r="2509" spans="1:3" x14ac:dyDescent="0.25">
      <c r="A2509" s="6"/>
      <c r="B2509" s="27"/>
    </row>
    <row r="2510" spans="1:3" x14ac:dyDescent="0.25">
      <c r="A2510" s="6"/>
      <c r="B2510" s="27"/>
      <c r="C2510" t="str">
        <f>CONCATENATE("    ",B2506)</f>
        <v xml:space="preserve">    Your CHRNA3 gene has an unknown variant.</v>
      </c>
    </row>
    <row r="2511" spans="1:3" x14ac:dyDescent="0.25">
      <c r="A2511" s="6"/>
      <c r="B2511" s="27"/>
    </row>
    <row r="2512" spans="1:3" x14ac:dyDescent="0.25">
      <c r="A2512" s="6"/>
      <c r="B2512" s="27"/>
      <c r="C2512" t="s">
        <v>680</v>
      </c>
    </row>
    <row r="2513" spans="1:3" x14ac:dyDescent="0.25">
      <c r="A2513" s="6"/>
      <c r="B2513" s="27"/>
    </row>
    <row r="2514" spans="1:3" x14ac:dyDescent="0.25">
      <c r="A2514" s="5"/>
      <c r="B2514" s="27"/>
      <c r="C2514" t="str">
        <f>CONCATENATE("    ",B2507)</f>
        <v xml:space="preserve">    The effect is unknown.</v>
      </c>
    </row>
    <row r="2515" spans="1:3" x14ac:dyDescent="0.25">
      <c r="A2515" s="6"/>
      <c r="B2515" s="27"/>
    </row>
    <row r="2516" spans="1:3" x14ac:dyDescent="0.25">
      <c r="A2516" s="5"/>
      <c r="B2516" s="27"/>
      <c r="C2516" t="s">
        <v>681</v>
      </c>
    </row>
    <row r="2517" spans="1:3" x14ac:dyDescent="0.25">
      <c r="A2517" s="5"/>
      <c r="B2517" s="27"/>
    </row>
    <row r="2518" spans="1:3" x14ac:dyDescent="0.25">
      <c r="A2518" s="5"/>
      <c r="B2518" s="27"/>
      <c r="C2518" t="str">
        <f>CONCATENATE( "    &lt;piechart percentage=",B2508," /&gt;")</f>
        <v xml:space="preserve">    &lt;piechart percentage= /&gt;</v>
      </c>
    </row>
    <row r="2519" spans="1:3" x14ac:dyDescent="0.25">
      <c r="A2519" s="5"/>
      <c r="B2519" s="27"/>
      <c r="C2519" t="str">
        <f>"  &lt;/Genotype&gt;"</f>
        <v xml:space="preserve">  &lt;/Genotype&gt;</v>
      </c>
    </row>
    <row r="2520" spans="1:3" x14ac:dyDescent="0.25">
      <c r="A2520" s="5" t="s">
        <v>50</v>
      </c>
      <c r="B2520" s="27" t="str">
        <f>CONCATENATE("Your ",B2401," gene has no variants. A normal gene is referred to as a ",CHAR(34),"wild-type",CHAR(34)," gene.")</f>
        <v>Your CHRNA3 gene has no variants. A normal gene is referred to as a "wild-type" gene.</v>
      </c>
      <c r="C2520" t="str">
        <f>CONCATENATE("  &lt;Genotype hgvs=",CHAR(34),"wild-type",CHAR(34),"&gt;")</f>
        <v xml:space="preserve">  &lt;Genotype hgvs="wild-type"&gt;</v>
      </c>
    </row>
    <row r="2521" spans="1:3" x14ac:dyDescent="0.25">
      <c r="A2521" s="6" t="s">
        <v>51</v>
      </c>
      <c r="B2521" s="27" t="s">
        <v>224</v>
      </c>
      <c r="C2521" t="s">
        <v>17</v>
      </c>
    </row>
    <row r="2522" spans="1:3" x14ac:dyDescent="0.25">
      <c r="A2522" s="6" t="s">
        <v>47</v>
      </c>
      <c r="B2522" s="27"/>
      <c r="C2522" t="s">
        <v>679</v>
      </c>
    </row>
    <row r="2523" spans="1:3" x14ac:dyDescent="0.25">
      <c r="A2523" s="6"/>
      <c r="B2523" s="27"/>
    </row>
    <row r="2524" spans="1:3" x14ac:dyDescent="0.25">
      <c r="A2524" s="6"/>
      <c r="B2524" s="27"/>
      <c r="C2524" t="str">
        <f>CONCATENATE("    ",B2520)</f>
        <v xml:space="preserve">    Your CHRNA3 gene has no variants. A normal gene is referred to as a "wild-type" gene.</v>
      </c>
    </row>
    <row r="2525" spans="1:3" x14ac:dyDescent="0.25">
      <c r="A2525" s="6"/>
      <c r="B2525" s="27"/>
    </row>
    <row r="2526" spans="1:3" x14ac:dyDescent="0.25">
      <c r="A2526" s="6"/>
      <c r="B2526" s="27"/>
      <c r="C2526" t="s">
        <v>680</v>
      </c>
    </row>
    <row r="2527" spans="1:3" x14ac:dyDescent="0.25">
      <c r="A2527" s="6"/>
      <c r="B2527" s="27"/>
    </row>
    <row r="2528" spans="1:3" x14ac:dyDescent="0.25">
      <c r="A2528" s="6"/>
      <c r="B2528" s="27"/>
      <c r="C2528" t="str">
        <f>CONCATENATE("    ",B2521)</f>
        <v xml:space="preserve">    Your variant is not associated with any loss of function.</v>
      </c>
    </row>
    <row r="2529" spans="1:27" x14ac:dyDescent="0.25">
      <c r="A2529" s="6"/>
      <c r="B2529" s="27"/>
    </row>
    <row r="2530" spans="1:27" x14ac:dyDescent="0.25">
      <c r="A2530" s="6"/>
      <c r="B2530" s="27"/>
      <c r="C2530" t="s">
        <v>681</v>
      </c>
    </row>
    <row r="2531" spans="1:27" x14ac:dyDescent="0.25">
      <c r="A2531" s="5"/>
      <c r="B2531" s="27"/>
    </row>
    <row r="2532" spans="1:27" x14ac:dyDescent="0.25">
      <c r="A2532" s="6"/>
      <c r="B2532" s="27"/>
      <c r="C2532" t="str">
        <f>CONCATENATE( "    &lt;piechart percentage=",B2522," /&gt;")</f>
        <v xml:space="preserve">    &lt;piechart percentage= /&gt;</v>
      </c>
    </row>
    <row r="2533" spans="1:27" x14ac:dyDescent="0.25">
      <c r="A2533" s="6"/>
      <c r="B2533" s="27"/>
      <c r="C2533" t="str">
        <f>"  &lt;/Genotype&gt;"</f>
        <v xml:space="preserve">  &lt;/Genotype&gt;</v>
      </c>
    </row>
    <row r="2534" spans="1:27" x14ac:dyDescent="0.25">
      <c r="A2534" s="6"/>
      <c r="B2534" s="27"/>
      <c r="C2534" t="str">
        <f>"&lt;/GeneAnalysis&gt;"</f>
        <v>&lt;/GeneAnalysis&gt;</v>
      </c>
    </row>
    <row r="2535" spans="1:27" s="33" customFormat="1" x14ac:dyDescent="0.25"/>
    <row r="2536" spans="1:27" s="33" customFormat="1" x14ac:dyDescent="0.25">
      <c r="A2536" s="34"/>
      <c r="B2536" s="32"/>
    </row>
    <row r="2537" spans="1:27" x14ac:dyDescent="0.25">
      <c r="A2537" s="6" t="s">
        <v>4</v>
      </c>
      <c r="B2537" s="27" t="s">
        <v>342</v>
      </c>
      <c r="C2537" t="str">
        <f>CONCATENATE("&lt;GeneAnalysis gene=",CHAR(34),B2537,CHAR(34)," interval=",CHAR(34),B2538,CHAR(34),"&gt; ")</f>
        <v xml:space="preserve">&lt;GeneAnalysis gene="CHRNA3" interval="NC_000015.10:g.78593052_78621295"&gt; </v>
      </c>
      <c r="X2537" s="47"/>
      <c r="Y2537" s="40"/>
      <c r="Z2537" s="48"/>
      <c r="AA2537" s="35"/>
    </row>
    <row r="2538" spans="1:27" x14ac:dyDescent="0.25">
      <c r="A2538" s="6" t="s">
        <v>27</v>
      </c>
      <c r="B2538" s="27" t="s">
        <v>343</v>
      </c>
    </row>
    <row r="2539" spans="1:27" x14ac:dyDescent="0.25">
      <c r="A2539" s="6" t="s">
        <v>28</v>
      </c>
      <c r="B2539" s="27" t="s">
        <v>339</v>
      </c>
      <c r="C2539" t="str">
        <f>CONCATENATE("# What are some common mutations of ",B2537,"?")</f>
        <v># What are some common mutations of CHRNA3?</v>
      </c>
    </row>
    <row r="2540" spans="1:27" x14ac:dyDescent="0.25">
      <c r="A2540" s="6" t="s">
        <v>24</v>
      </c>
      <c r="B2540" s="27" t="s">
        <v>25</v>
      </c>
      <c r="C2540" t="s">
        <v>17</v>
      </c>
    </row>
    <row r="2541" spans="1:27" x14ac:dyDescent="0.25">
      <c r="B2541" s="27"/>
      <c r="C2541" t="str">
        <f>CONCATENATE("There are ",B2539," well-known variants in ",B2537,": ",B2548," and ",B2554,".")</f>
        <v>There are two well-known variants in CHRNA3: [C78606381T](https://www.ncbi.nlm.nih.gov/projects/SNP/snp_ref.cgi?rs=12914385) and [C645T](https://www.ncbi.nlm.nih.gov/clinvar/variation/17503/).</v>
      </c>
    </row>
    <row r="2542" spans="1:27" x14ac:dyDescent="0.25">
      <c r="B2542" s="27"/>
    </row>
    <row r="2543" spans="1:27" x14ac:dyDescent="0.25">
      <c r="A2543" s="6"/>
      <c r="B2543" s="27"/>
      <c r="C2543" t="str">
        <f>CONCATENATE("&lt;# ",B2545," #&gt;")</f>
        <v>&lt;# C78606381T #&gt;</v>
      </c>
    </row>
    <row r="2544" spans="1:27" x14ac:dyDescent="0.25">
      <c r="A2544" s="6" t="s">
        <v>29</v>
      </c>
      <c r="B2544" s="1" t="s">
        <v>344</v>
      </c>
      <c r="C2544" t="str">
        <f>CONCATENATE("  &lt;Variant hgvs=",CHAR(34),B2544,CHAR(34)," name=",CHAR(34),B2545,CHAR(34),"&gt; ")</f>
        <v xml:space="preserve">  &lt;Variant hgvs="NC_000015.10:g.78606381C&gt;T" name="C78606381T"&gt; </v>
      </c>
    </row>
    <row r="2545" spans="1:3" x14ac:dyDescent="0.25">
      <c r="A2545" s="5" t="s">
        <v>30</v>
      </c>
      <c r="B2545" s="30" t="s">
        <v>346</v>
      </c>
    </row>
    <row r="2546" spans="1:3" x14ac:dyDescent="0.25">
      <c r="A2546" s="5" t="s">
        <v>31</v>
      </c>
      <c r="B2546" s="27" t="s">
        <v>214</v>
      </c>
      <c r="C2546" t="str">
        <f>CONCATENATE("    This variant is a change at a specific point in the ",B2537," gene from ",B2546," to ",B2547," resulting in incorrect ",B2540,"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547" spans="1:3" x14ac:dyDescent="0.25">
      <c r="A2547" s="5" t="s">
        <v>32</v>
      </c>
      <c r="B2547" s="27" t="s">
        <v>37</v>
      </c>
      <c r="C2547" t="s">
        <v>17</v>
      </c>
    </row>
    <row r="2548" spans="1:3" x14ac:dyDescent="0.25">
      <c r="A2548" s="5" t="s">
        <v>40</v>
      </c>
      <c r="B2548" s="30" t="s">
        <v>348</v>
      </c>
      <c r="C2548" t="str">
        <f>"  &lt;/Variant&gt;"</f>
        <v xml:space="preserve">  &lt;/Variant&gt;</v>
      </c>
    </row>
    <row r="2549" spans="1:3" x14ac:dyDescent="0.25">
      <c r="B2549" s="27"/>
      <c r="C2549" t="str">
        <f>CONCATENATE("&lt;# ",B2551," #&gt;")</f>
        <v>&lt;# C645T  #&gt;</v>
      </c>
    </row>
    <row r="2550" spans="1:3" x14ac:dyDescent="0.25">
      <c r="A2550" s="6" t="s">
        <v>29</v>
      </c>
      <c r="B2550" s="1" t="s">
        <v>345</v>
      </c>
      <c r="C2550" t="str">
        <f>CONCATENATE("  &lt;Variant hgvs=",CHAR(34),B2550,CHAR(34)," name=",CHAR(34),B2551,CHAR(34),"&gt; ")</f>
        <v xml:space="preserve">  &lt;Variant hgvs="NC_000015.10:g.78601997G&gt;A" name="C645T "&gt; </v>
      </c>
    </row>
    <row r="2551" spans="1:3" x14ac:dyDescent="0.25">
      <c r="A2551" s="5" t="s">
        <v>30</v>
      </c>
      <c r="B2551" s="30" t="s">
        <v>347</v>
      </c>
    </row>
    <row r="2552" spans="1:3" x14ac:dyDescent="0.25">
      <c r="A2552" s="5" t="s">
        <v>31</v>
      </c>
      <c r="B2552" s="27" t="s">
        <v>38</v>
      </c>
      <c r="C2552" t="str">
        <f>CONCATENATE("    This variant is a change at a specific point in the ",B2537," gene from ",B2552," to ",B2553," resulting in incorrect ",B2540,"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553" spans="1:3" x14ac:dyDescent="0.25">
      <c r="A2553" s="5" t="s">
        <v>32</v>
      </c>
      <c r="B2553" s="27" t="s">
        <v>66</v>
      </c>
    </row>
    <row r="2554" spans="1:3" x14ac:dyDescent="0.25">
      <c r="A2554" s="6" t="s">
        <v>40</v>
      </c>
      <c r="B2554" s="30" t="s">
        <v>358</v>
      </c>
      <c r="C2554" t="str">
        <f>"  &lt;/Variant&gt;"</f>
        <v xml:space="preserve">  &lt;/Variant&gt;</v>
      </c>
    </row>
    <row r="2555" spans="1:3" s="33" customFormat="1" x14ac:dyDescent="0.25">
      <c r="A2555" s="31"/>
      <c r="B2555" s="32"/>
    </row>
    <row r="2556" spans="1:3" s="33" customFormat="1" x14ac:dyDescent="0.25">
      <c r="A2556" s="31"/>
      <c r="B2556" s="32"/>
      <c r="C2556" t="str">
        <f>C2543</f>
        <v>&lt;# C78606381T #&gt;</v>
      </c>
    </row>
    <row r="2557" spans="1:3" x14ac:dyDescent="0.25">
      <c r="A2557" s="5" t="s">
        <v>39</v>
      </c>
      <c r="B2557" s="40" t="s">
        <v>349</v>
      </c>
      <c r="C2557" t="str">
        <f>CONCATENATE("  &lt;Genotype hgvs=",CHAR(34),B2557,B2558,";",B2559,CHAR(34)," name=",CHAR(34),B2545,CHAR(34),"&gt; ")</f>
        <v xml:space="preserve">  &lt;Genotype hgvs="NC_000015.10:g.[78606381C&gt;T];[78606381=]" name="C78606381T"&gt; </v>
      </c>
    </row>
    <row r="2558" spans="1:3" x14ac:dyDescent="0.25">
      <c r="A2558" s="5" t="s">
        <v>40</v>
      </c>
      <c r="B2558" s="27" t="s">
        <v>350</v>
      </c>
    </row>
    <row r="2559" spans="1:3" x14ac:dyDescent="0.25">
      <c r="A2559" s="5" t="s">
        <v>31</v>
      </c>
      <c r="B2559" s="27" t="s">
        <v>351</v>
      </c>
      <c r="C2559" t="s">
        <v>679</v>
      </c>
    </row>
    <row r="2560" spans="1:3" x14ac:dyDescent="0.25">
      <c r="A2560" s="5" t="s">
        <v>45</v>
      </c>
      <c r="B2560" s="27" t="str">
        <f>CONCATENATE("People with this variant have one copy of the ",B2548,"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560" t="s">
        <v>17</v>
      </c>
    </row>
    <row r="2561" spans="1:27" x14ac:dyDescent="0.25">
      <c r="A2561" s="6" t="s">
        <v>46</v>
      </c>
      <c r="B2561" s="27" t="s">
        <v>223</v>
      </c>
      <c r="C2561" t="str">
        <f>CONCATENATE("    ",B2560)</f>
        <v xml:space="preserve">    People with this variant have one copy of the [C78606381T](https://www.ncbi.nlm.nih.gov/projects/SNP/snp_ref.cgi?rs=12914385) variant. This substitution of a single nucleotide is known as a missense mutation.</v>
      </c>
    </row>
    <row r="2562" spans="1:27" x14ac:dyDescent="0.25">
      <c r="A2562" s="6" t="s">
        <v>47</v>
      </c>
      <c r="B2562" s="27">
        <v>37.9</v>
      </c>
    </row>
    <row r="2563" spans="1:27" x14ac:dyDescent="0.25">
      <c r="A2563" s="5"/>
      <c r="B2563" s="27"/>
      <c r="C2563" t="s">
        <v>680</v>
      </c>
    </row>
    <row r="2564" spans="1:27" x14ac:dyDescent="0.25">
      <c r="A2564" s="6"/>
      <c r="B2564" s="27"/>
    </row>
    <row r="2565" spans="1:27" x14ac:dyDescent="0.25">
      <c r="A2565" s="6"/>
      <c r="B2565" s="27"/>
      <c r="C2565" t="str">
        <f>CONCATENATE("    ",B2561)</f>
        <v xml:space="preserve">    You are in the Mild Loss of Function category. See below for more information.</v>
      </c>
    </row>
    <row r="2566" spans="1:27" x14ac:dyDescent="0.25">
      <c r="A2566" s="6"/>
      <c r="B2566" s="27"/>
    </row>
    <row r="2567" spans="1:27" x14ac:dyDescent="0.25">
      <c r="A2567" s="6"/>
      <c r="B2567" s="27"/>
      <c r="C2567" t="s">
        <v>681</v>
      </c>
    </row>
    <row r="2568" spans="1:27" x14ac:dyDescent="0.25">
      <c r="A2568" s="5"/>
      <c r="B2568" s="27"/>
    </row>
    <row r="2569" spans="1:27" x14ac:dyDescent="0.25">
      <c r="A2569" s="5"/>
      <c r="B2569" s="27"/>
      <c r="C2569" t="str">
        <f>CONCATENATE( "    &lt;piechart percentage=",B2562," /&gt;")</f>
        <v xml:space="preserve">    &lt;piechart percentage=37.9 /&gt;</v>
      </c>
    </row>
    <row r="2570" spans="1:27" x14ac:dyDescent="0.25">
      <c r="A2570" s="5"/>
      <c r="B2570" s="27"/>
      <c r="C2570" t="str">
        <f>"  &lt;/Genotype&gt;"</f>
        <v xml:space="preserve">  &lt;/Genotype&gt;</v>
      </c>
    </row>
    <row r="2571" spans="1:27" x14ac:dyDescent="0.25">
      <c r="A2571" s="5" t="s">
        <v>48</v>
      </c>
      <c r="B2571" s="27" t="s">
        <v>352</v>
      </c>
      <c r="C2571" t="str">
        <f>CONCATENATE("  &lt;Genotype hgvs=",CHAR(34),B2557,B2558,";",B2558,CHAR(34)," name=",CHAR(34),B2545,CHAR(34),"&gt; ")</f>
        <v xml:space="preserve">  &lt;Genotype hgvs="NC_000015.10:g.[78606381C&gt;T];[78606381C&gt;T]" name="C78606381T"&gt; </v>
      </c>
    </row>
    <row r="2572" spans="1:27" x14ac:dyDescent="0.25">
      <c r="A2572" s="6" t="s">
        <v>49</v>
      </c>
      <c r="B2572" s="27" t="s">
        <v>198</v>
      </c>
      <c r="C2572" t="s">
        <v>17</v>
      </c>
    </row>
    <row r="2573" spans="1:27" x14ac:dyDescent="0.25">
      <c r="A2573" s="6" t="s">
        <v>47</v>
      </c>
      <c r="B2573" s="27">
        <v>15.9</v>
      </c>
      <c r="C2573" t="s">
        <v>679</v>
      </c>
    </row>
    <row r="2574" spans="1:27" x14ac:dyDescent="0.25">
      <c r="A2574" s="6"/>
      <c r="B2574" s="27"/>
    </row>
    <row r="2575" spans="1:27" x14ac:dyDescent="0.25">
      <c r="A2575" s="5"/>
      <c r="B2575" s="27"/>
      <c r="C2575" t="str">
        <f>CONCATENATE("    ",B2571)</f>
        <v xml:space="preserve">    People with this variant have two copies of the [C78606381T](https://www.ncbi.nlm.nih.gov/projects/SNP/snp_ref.cgi?rs=12914385) variant. This substitution of a single nucleotide is known as a missense mutation.
</v>
      </c>
      <c r="X2575" s="49"/>
      <c r="Y2575" s="43"/>
      <c r="Z2575" s="50"/>
      <c r="AA2575" s="49"/>
    </row>
    <row r="2576" spans="1:27" x14ac:dyDescent="0.25">
      <c r="A2576" s="6"/>
      <c r="B2576" s="27"/>
      <c r="W2576" s="52"/>
      <c r="X2576" s="53"/>
      <c r="Y2576" s="53"/>
      <c r="Z2576" s="47"/>
      <c r="AA2576" s="49"/>
    </row>
    <row r="2577" spans="1:27" x14ac:dyDescent="0.25">
      <c r="A2577" s="6"/>
      <c r="B2577" s="27"/>
      <c r="C2577" t="s">
        <v>680</v>
      </c>
      <c r="X2577" s="49"/>
      <c r="Y2577" s="47"/>
      <c r="Z2577" s="50"/>
      <c r="AA2577" s="49"/>
    </row>
    <row r="2578" spans="1:27" x14ac:dyDescent="0.25">
      <c r="A2578" s="6"/>
      <c r="B2578" s="27"/>
      <c r="X2578" s="49"/>
      <c r="Y2578" s="47"/>
      <c r="Z2578" s="50"/>
      <c r="AA2578" s="49"/>
    </row>
    <row r="2579" spans="1:27" x14ac:dyDescent="0.25">
      <c r="A2579" s="6"/>
      <c r="B2579" s="27"/>
      <c r="C2579" t="str">
        <f>CONCATENATE("    ",B2572)</f>
        <v xml:space="preserve">    You are in the Moderate Loss of Function category. See below for more information.</v>
      </c>
      <c r="X2579" s="49"/>
      <c r="Y2579" s="47"/>
      <c r="Z2579" s="50"/>
      <c r="AA2579" s="49"/>
    </row>
    <row r="2580" spans="1:27" x14ac:dyDescent="0.25">
      <c r="A2580" s="6"/>
      <c r="B2580" s="27"/>
      <c r="X2580" s="49"/>
      <c r="Y2580" s="50"/>
      <c r="Z2580" s="50"/>
      <c r="AA2580" s="49"/>
    </row>
    <row r="2581" spans="1:27" x14ac:dyDescent="0.25">
      <c r="A2581" s="5"/>
      <c r="B2581" s="27"/>
      <c r="C2581" t="s">
        <v>681</v>
      </c>
      <c r="X2581" s="50"/>
      <c r="Y2581" s="50"/>
      <c r="Z2581" s="50"/>
      <c r="AA2581" s="50"/>
    </row>
    <row r="2582" spans="1:27" x14ac:dyDescent="0.25">
      <c r="A2582" s="5"/>
      <c r="B2582" s="27"/>
      <c r="W2582" s="33"/>
      <c r="X2582" s="49"/>
      <c r="Y2582" s="47"/>
      <c r="Z2582" s="47"/>
      <c r="AA2582" s="49"/>
    </row>
    <row r="2583" spans="1:27" x14ac:dyDescent="0.25">
      <c r="A2583" s="5"/>
      <c r="B2583" s="27"/>
      <c r="C2583" t="str">
        <f>CONCATENATE( "    &lt;piechart percentage=",B2573," /&gt;")</f>
        <v xml:space="preserve">    &lt;piechart percentage=15.9 /&gt;</v>
      </c>
      <c r="X2583" s="49"/>
      <c r="Y2583" s="49"/>
      <c r="Z2583" s="50"/>
      <c r="AA2583" s="50"/>
    </row>
    <row r="2584" spans="1:27" x14ac:dyDescent="0.25">
      <c r="A2584" s="5"/>
      <c r="B2584" s="27"/>
      <c r="C2584" t="str">
        <f>"  &lt;/Genotype&gt;"</f>
        <v xml:space="preserve">  &lt;/Genotype&gt;</v>
      </c>
      <c r="X2584" s="49"/>
      <c r="Y2584" s="1"/>
      <c r="Z2584" s="49"/>
      <c r="AA2584" s="49"/>
    </row>
    <row r="2585" spans="1:27" x14ac:dyDescent="0.25">
      <c r="A2585" s="5" t="s">
        <v>50</v>
      </c>
      <c r="B2585" s="27" t="str">
        <f>CONCATENATE("Your ",B2537," gene has no variants. A normal gene is referred to as a ",CHAR(34),"wild-type",CHAR(34)," gene.")</f>
        <v>Your CHRNA3 gene has no variants. A normal gene is referred to as a "wild-type" gene.</v>
      </c>
      <c r="C2585" t="str">
        <f>CONCATENATE("  &lt;Genotype hgvs=",CHAR(34),B2557,B2559,";",B2559,CHAR(34)," name=",CHAR(34),B2545,CHAR(34),"&gt; ")</f>
        <v xml:space="preserve">  &lt;Genotype hgvs="NC_000015.10:g.[78606381=];[78606381=]" name="C78606381T"&gt; </v>
      </c>
      <c r="X2585" s="49"/>
      <c r="Y2585" s="1"/>
      <c r="Z2585" s="49"/>
      <c r="AA2585" s="49"/>
    </row>
    <row r="2586" spans="1:27" x14ac:dyDescent="0.25">
      <c r="A2586" s="6" t="s">
        <v>51</v>
      </c>
      <c r="B2586" s="27" t="s">
        <v>152</v>
      </c>
      <c r="C2586" t="s">
        <v>17</v>
      </c>
      <c r="X2586" s="49"/>
      <c r="Y2586" s="49"/>
      <c r="Z2586" s="49"/>
      <c r="AA2586" s="49"/>
    </row>
    <row r="2587" spans="1:27" x14ac:dyDescent="0.25">
      <c r="A2587" s="6" t="s">
        <v>47</v>
      </c>
      <c r="B2587" s="27">
        <v>46.2</v>
      </c>
      <c r="C2587" t="s">
        <v>679</v>
      </c>
      <c r="X2587" s="49"/>
      <c r="Y2587" s="49"/>
      <c r="Z2587" s="49"/>
      <c r="AA2587" s="49"/>
    </row>
    <row r="2588" spans="1:27" x14ac:dyDescent="0.25">
      <c r="A2588" s="5"/>
      <c r="B2588" s="27"/>
      <c r="X2588" s="49"/>
      <c r="Y2588" s="49"/>
      <c r="Z2588" s="49"/>
      <c r="AA2588" s="49"/>
    </row>
    <row r="2589" spans="1:27" x14ac:dyDescent="0.25">
      <c r="A2589" s="6"/>
      <c r="B2589" s="27"/>
      <c r="C2589" t="str">
        <f>CONCATENATE("    ",B2585)</f>
        <v xml:space="preserve">    Your CHRNA3 gene has no variants. A normal gene is referred to as a "wild-type" gene.</v>
      </c>
      <c r="X2589" s="49"/>
      <c r="Y2589" s="49"/>
      <c r="Z2589" s="49"/>
      <c r="AA2589" s="49"/>
    </row>
    <row r="2590" spans="1:27" x14ac:dyDescent="0.25">
      <c r="A2590" s="6"/>
      <c r="B2590" s="27"/>
      <c r="X2590" s="50"/>
      <c r="Y2590" s="50"/>
      <c r="Z2590" s="50"/>
      <c r="AA2590" s="50"/>
    </row>
    <row r="2591" spans="1:27" x14ac:dyDescent="0.25">
      <c r="A2591" s="6"/>
      <c r="B2591" s="27"/>
      <c r="C2591" t="s">
        <v>680</v>
      </c>
      <c r="X2591" s="49"/>
      <c r="Y2591" s="49"/>
      <c r="Z2591" s="49"/>
      <c r="AA2591" s="49"/>
    </row>
    <row r="2592" spans="1:27" x14ac:dyDescent="0.25">
      <c r="A2592" s="6"/>
      <c r="B2592" s="27"/>
      <c r="X2592" s="49"/>
      <c r="Y2592" s="49"/>
      <c r="Z2592" s="49"/>
      <c r="AA2592" s="49"/>
    </row>
    <row r="2593" spans="1:27" x14ac:dyDescent="0.25">
      <c r="A2593" s="6"/>
      <c r="B2593" s="27"/>
      <c r="C2593" t="str">
        <f>CONCATENATE("    ",B2586)</f>
        <v xml:space="preserve">    This variant is not associated with increased risk.</v>
      </c>
      <c r="X2593" s="49"/>
      <c r="Y2593" s="49"/>
      <c r="Z2593" s="49"/>
      <c r="AA2593" s="49"/>
    </row>
    <row r="2594" spans="1:27" x14ac:dyDescent="0.25">
      <c r="A2594" s="5"/>
      <c r="B2594" s="27"/>
      <c r="X2594" s="49"/>
      <c r="Y2594" s="49"/>
      <c r="Z2594" s="49"/>
      <c r="AA2594" s="49"/>
    </row>
    <row r="2595" spans="1:27" x14ac:dyDescent="0.25">
      <c r="A2595" s="5"/>
      <c r="B2595" s="27"/>
      <c r="C2595" t="s">
        <v>681</v>
      </c>
      <c r="X2595" s="49"/>
      <c r="Y2595" s="49"/>
      <c r="Z2595" s="49"/>
      <c r="AA2595" s="49"/>
    </row>
    <row r="2596" spans="1:27" x14ac:dyDescent="0.25">
      <c r="A2596" s="5"/>
      <c r="B2596" s="27"/>
      <c r="X2596" s="49"/>
      <c r="Y2596" s="1"/>
      <c r="Z2596" s="49"/>
      <c r="AA2596" s="49"/>
    </row>
    <row r="2597" spans="1:27" x14ac:dyDescent="0.25">
      <c r="A2597" s="5"/>
      <c r="B2597" s="27"/>
      <c r="C2597" t="str">
        <f>CONCATENATE( "    &lt;piechart percentage=",B2587," /&gt;")</f>
        <v xml:space="preserve">    &lt;piechart percentage=46.2 /&gt;</v>
      </c>
      <c r="X2597" s="50"/>
      <c r="Y2597" s="50"/>
      <c r="Z2597" s="50"/>
      <c r="AA2597" s="50"/>
    </row>
    <row r="2598" spans="1:27" x14ac:dyDescent="0.25">
      <c r="A2598" s="5"/>
      <c r="B2598" s="27"/>
      <c r="C2598" t="str">
        <f>"  &lt;/Genotype&gt;"</f>
        <v xml:space="preserve">  &lt;/Genotype&gt;</v>
      </c>
      <c r="X2598" s="49"/>
      <c r="Y2598" s="49"/>
      <c r="Z2598" s="49"/>
      <c r="AA2598" s="49"/>
    </row>
    <row r="2599" spans="1:27" x14ac:dyDescent="0.25">
      <c r="A2599" s="5"/>
      <c r="B2599" s="27"/>
      <c r="C2599" t="str">
        <f>C2549</f>
        <v>&lt;# C645T  #&gt;</v>
      </c>
    </row>
    <row r="2600" spans="1:27" x14ac:dyDescent="0.25">
      <c r="A2600" s="5" t="s">
        <v>39</v>
      </c>
      <c r="B2600" s="1" t="s">
        <v>242</v>
      </c>
      <c r="C2600" t="str">
        <f>CONCATENATE("  &lt;Genotype hgvs=",CHAR(34),B2600,B2601,";",B2602,CHAR(34)," name=",CHAR(34),B2551,CHAR(34),"&gt; ")</f>
        <v xml:space="preserve">  &lt;Genotype hgvs="NC_000017.11:g.[30237328T&gt;C];[30237328=]" name="C645T "&gt; </v>
      </c>
    </row>
    <row r="2601" spans="1:27" x14ac:dyDescent="0.25">
      <c r="A2601" s="5" t="s">
        <v>40</v>
      </c>
      <c r="B2601" s="27" t="s">
        <v>262</v>
      </c>
    </row>
    <row r="2602" spans="1:27" x14ac:dyDescent="0.25">
      <c r="A2602" s="5" t="s">
        <v>31</v>
      </c>
      <c r="B2602" s="27" t="s">
        <v>263</v>
      </c>
      <c r="C2602" t="s">
        <v>679</v>
      </c>
    </row>
    <row r="2603" spans="1:27" x14ac:dyDescent="0.25">
      <c r="A2603" s="5" t="s">
        <v>45</v>
      </c>
      <c r="B2603" s="27" t="str">
        <f>CONCATENATE("People with this variant have one copy of the ",B2554," variant. This substitution of a single nucleotide is known as a missense mutation.")</f>
        <v>People with this variant have one copy of the [C645T](https://www.ncbi.nlm.nih.gov/clinvar/variation/17503/) variant. This substitution of a single nucleotide is known as a missense mutation.</v>
      </c>
      <c r="C2603" t="s">
        <v>17</v>
      </c>
    </row>
    <row r="2604" spans="1:27" x14ac:dyDescent="0.25">
      <c r="A2604" s="6" t="s">
        <v>46</v>
      </c>
      <c r="B2604" s="27" t="s">
        <v>223</v>
      </c>
      <c r="C2604" t="str">
        <f>CONCATENATE("    ",B2603)</f>
        <v xml:space="preserve">    People with this variant have one copy of the [C645T](https://www.ncbi.nlm.nih.gov/clinvar/variation/17503/) variant. This substitution of a single nucleotide is known as a missense mutation.</v>
      </c>
    </row>
    <row r="2605" spans="1:27" x14ac:dyDescent="0.25">
      <c r="A2605" s="6" t="s">
        <v>47</v>
      </c>
      <c r="B2605" s="27">
        <v>39.700000000000003</v>
      </c>
    </row>
    <row r="2606" spans="1:27" x14ac:dyDescent="0.25">
      <c r="A2606" s="5"/>
      <c r="B2606" s="27"/>
      <c r="C2606" t="s">
        <v>680</v>
      </c>
    </row>
    <row r="2607" spans="1:27" x14ac:dyDescent="0.25">
      <c r="A2607" s="6"/>
      <c r="B2607" s="27"/>
    </row>
    <row r="2608" spans="1:27" x14ac:dyDescent="0.25">
      <c r="A2608" s="6"/>
      <c r="B2608" s="27"/>
      <c r="C2608" t="str">
        <f>CONCATENATE("    ",B2604)</f>
        <v xml:space="preserve">    You are in the Mild Loss of Function category. See below for more information.</v>
      </c>
    </row>
    <row r="2609" spans="1:3" x14ac:dyDescent="0.25">
      <c r="A2609" s="6"/>
      <c r="B2609" s="27"/>
    </row>
    <row r="2610" spans="1:3" x14ac:dyDescent="0.25">
      <c r="A2610" s="6"/>
      <c r="B2610" s="27"/>
      <c r="C2610" t="s">
        <v>681</v>
      </c>
    </row>
    <row r="2611" spans="1:3" x14ac:dyDescent="0.25">
      <c r="A2611" s="5"/>
      <c r="B2611" s="27"/>
    </row>
    <row r="2612" spans="1:3" x14ac:dyDescent="0.25">
      <c r="A2612" s="5"/>
      <c r="B2612" s="27"/>
      <c r="C2612" t="str">
        <f>CONCATENATE( "    &lt;piechart percentage=",B2605," /&gt;")</f>
        <v xml:space="preserve">    &lt;piechart percentage=39.7 /&gt;</v>
      </c>
    </row>
    <row r="2613" spans="1:3" x14ac:dyDescent="0.25">
      <c r="A2613" s="5"/>
      <c r="B2613" s="27"/>
      <c r="C2613" t="str">
        <f>"  &lt;/Genotype&gt;"</f>
        <v xml:space="preserve">  &lt;/Genotype&gt;</v>
      </c>
    </row>
    <row r="2614" spans="1:3" x14ac:dyDescent="0.25">
      <c r="A2614" s="5" t="s">
        <v>48</v>
      </c>
      <c r="B2614" s="27" t="str">
        <f>CONCATENATE("People with this variant have two copies of the ",B2554," variant. This substitution of a single nucleotide is known as a missense mutation.")</f>
        <v>People with this variant have two copies of the [C645T](https://www.ncbi.nlm.nih.gov/clinvar/variation/17503/) variant. This substitution of a single nucleotide is known as a missense mutation.</v>
      </c>
      <c r="C2614" t="str">
        <f>CONCATENATE("  &lt;Genotype hgvs=",CHAR(34),B2600,B2601,";",B2601,CHAR(34)," name=",CHAR(34),B2551,CHAR(34),"&gt; ")</f>
        <v xml:space="preserve">  &lt;Genotype hgvs="NC_000017.11:g.[30237328T&gt;C];[30237328T&gt;C]" name="C645T "&gt; </v>
      </c>
    </row>
    <row r="2615" spans="1:3" x14ac:dyDescent="0.25">
      <c r="A2615" s="6" t="s">
        <v>49</v>
      </c>
      <c r="B2615" s="27" t="s">
        <v>198</v>
      </c>
      <c r="C2615" t="s">
        <v>17</v>
      </c>
    </row>
    <row r="2616" spans="1:3" x14ac:dyDescent="0.25">
      <c r="A2616" s="6" t="s">
        <v>47</v>
      </c>
      <c r="B2616" s="27">
        <v>42.9</v>
      </c>
      <c r="C2616" t="s">
        <v>679</v>
      </c>
    </row>
    <row r="2617" spans="1:3" x14ac:dyDescent="0.25">
      <c r="A2617" s="6"/>
      <c r="B2617" s="27"/>
    </row>
    <row r="2618" spans="1:3" x14ac:dyDescent="0.25">
      <c r="A2618" s="5"/>
      <c r="B2618" s="27"/>
      <c r="C2618" t="str">
        <f>CONCATENATE("    ",B2614)</f>
        <v xml:space="preserve">    People with this variant have two copies of the [C645T](https://www.ncbi.nlm.nih.gov/clinvar/variation/17503/) variant. This substitution of a single nucleotide is known as a missense mutation.</v>
      </c>
    </row>
    <row r="2619" spans="1:3" x14ac:dyDescent="0.25">
      <c r="A2619" s="6"/>
      <c r="B2619" s="27"/>
    </row>
    <row r="2620" spans="1:3" x14ac:dyDescent="0.25">
      <c r="A2620" s="6"/>
      <c r="B2620" s="27"/>
      <c r="C2620" t="s">
        <v>680</v>
      </c>
    </row>
    <row r="2621" spans="1:3" x14ac:dyDescent="0.25">
      <c r="A2621" s="6"/>
      <c r="B2621" s="27"/>
    </row>
    <row r="2622" spans="1:3" x14ac:dyDescent="0.25">
      <c r="A2622" s="6"/>
      <c r="B2622" s="27"/>
      <c r="C2622" t="str">
        <f>CONCATENATE("    ",B2615)</f>
        <v xml:space="preserve">    You are in the Moderate Loss of Function category. See below for more information.</v>
      </c>
    </row>
    <row r="2623" spans="1:3" x14ac:dyDescent="0.25">
      <c r="A2623" s="6"/>
      <c r="B2623" s="27"/>
    </row>
    <row r="2624" spans="1:3" x14ac:dyDescent="0.25">
      <c r="A2624" s="5"/>
      <c r="B2624" s="27"/>
      <c r="C2624" t="s">
        <v>681</v>
      </c>
    </row>
    <row r="2625" spans="1:3" x14ac:dyDescent="0.25">
      <c r="A2625" s="5"/>
      <c r="B2625" s="27"/>
    </row>
    <row r="2626" spans="1:3" x14ac:dyDescent="0.25">
      <c r="A2626" s="5"/>
      <c r="B2626" s="27"/>
      <c r="C2626" t="str">
        <f>CONCATENATE( "    &lt;piechart percentage=",B2616," /&gt;")</f>
        <v xml:space="preserve">    &lt;piechart percentage=42.9 /&gt;</v>
      </c>
    </row>
    <row r="2627" spans="1:3" x14ac:dyDescent="0.25">
      <c r="A2627" s="5"/>
      <c r="B2627" s="27"/>
      <c r="C2627" t="str">
        <f>"  &lt;/Genotype&gt;"</f>
        <v xml:space="preserve">  &lt;/Genotype&gt;</v>
      </c>
    </row>
    <row r="2628" spans="1:3" x14ac:dyDescent="0.25">
      <c r="A2628" s="5" t="s">
        <v>50</v>
      </c>
      <c r="B2628" s="27" t="str">
        <f>CONCATENATE("Your ",B2537," gene has no variants. A normal gene is referred to as a ",CHAR(34),"wild-type",CHAR(34)," gene.")</f>
        <v>Your CHRNA3 gene has no variants. A normal gene is referred to as a "wild-type" gene.</v>
      </c>
      <c r="C2628" t="str">
        <f>CONCATENATE("  &lt;Genotype hgvs=",CHAR(34),B2600,B2602,";",B2602,CHAR(34)," name=",CHAR(34),B2551,CHAR(34),"&gt; ")</f>
        <v xml:space="preserve">  &lt;Genotype hgvs="NC_000017.11:g.[30237328=];[30237328=]" name="C645T "&gt; </v>
      </c>
    </row>
    <row r="2629" spans="1:3" x14ac:dyDescent="0.25">
      <c r="A2629" s="6" t="s">
        <v>51</v>
      </c>
      <c r="B2629" s="27" t="s">
        <v>152</v>
      </c>
      <c r="C2629" t="s">
        <v>17</v>
      </c>
    </row>
    <row r="2630" spans="1:3" x14ac:dyDescent="0.25">
      <c r="A2630" s="6" t="s">
        <v>47</v>
      </c>
      <c r="B2630" s="27">
        <v>17.399999999999999</v>
      </c>
      <c r="C2630" t="s">
        <v>679</v>
      </c>
    </row>
    <row r="2631" spans="1:3" x14ac:dyDescent="0.25">
      <c r="A2631" s="5"/>
      <c r="B2631" s="27"/>
    </row>
    <row r="2632" spans="1:3" x14ac:dyDescent="0.25">
      <c r="A2632" s="6"/>
      <c r="B2632" s="27"/>
      <c r="C2632" t="str">
        <f>CONCATENATE("    ",B2628)</f>
        <v xml:space="preserve">    Your CHRNA3 gene has no variants. A normal gene is referred to as a "wild-type" gene.</v>
      </c>
    </row>
    <row r="2633" spans="1:3" x14ac:dyDescent="0.25">
      <c r="A2633" s="6"/>
      <c r="B2633" s="27"/>
    </row>
    <row r="2634" spans="1:3" x14ac:dyDescent="0.25">
      <c r="A2634" s="6"/>
      <c r="B2634" s="27"/>
      <c r="C2634" t="s">
        <v>680</v>
      </c>
    </row>
    <row r="2635" spans="1:3" x14ac:dyDescent="0.25">
      <c r="A2635" s="6"/>
      <c r="B2635" s="27"/>
    </row>
    <row r="2636" spans="1:3" x14ac:dyDescent="0.25">
      <c r="A2636" s="6"/>
      <c r="B2636" s="27"/>
      <c r="C2636" t="str">
        <f>CONCATENATE("    ",B2629)</f>
        <v xml:space="preserve">    This variant is not associated with increased risk.</v>
      </c>
    </row>
    <row r="2637" spans="1:3" x14ac:dyDescent="0.25">
      <c r="A2637" s="5"/>
      <c r="B2637" s="27"/>
    </row>
    <row r="2638" spans="1:3" x14ac:dyDescent="0.25">
      <c r="A2638" s="5"/>
      <c r="B2638" s="27"/>
      <c r="C2638" t="s">
        <v>681</v>
      </c>
    </row>
    <row r="2639" spans="1:3" x14ac:dyDescent="0.25">
      <c r="A2639" s="5"/>
      <c r="B2639" s="27"/>
    </row>
    <row r="2640" spans="1:3" x14ac:dyDescent="0.25">
      <c r="A2640" s="5"/>
      <c r="B2640" s="27"/>
      <c r="C2640" t="str">
        <f>CONCATENATE( "    &lt;piechart percentage=",B2630," /&gt;")</f>
        <v xml:space="preserve">    &lt;piechart percentage=17.4 /&gt;</v>
      </c>
    </row>
    <row r="2641" spans="1:3" x14ac:dyDescent="0.25">
      <c r="A2641" s="5"/>
      <c r="B2641" s="27"/>
      <c r="C2641" t="str">
        <f>"  &lt;/Genotype&gt;"</f>
        <v xml:space="preserve">  &lt;/Genotype&gt;</v>
      </c>
    </row>
    <row r="2642" spans="1:3" x14ac:dyDescent="0.25">
      <c r="A2642" s="5" t="s">
        <v>52</v>
      </c>
      <c r="B2642" s="27" t="str">
        <f>CONCATENATE("Your ",B2537," gene has an unknown variant.")</f>
        <v>Your CHRNA3 gene has an unknown variant.</v>
      </c>
      <c r="C2642" t="str">
        <f>CONCATENATE("  &lt;Genotype hgvs=",CHAR(34),"unknown",CHAR(34),"&gt; ")</f>
        <v xml:space="preserve">  &lt;Genotype hgvs="unknown"&gt; </v>
      </c>
    </row>
    <row r="2643" spans="1:3" x14ac:dyDescent="0.25">
      <c r="A2643" s="6" t="s">
        <v>52</v>
      </c>
      <c r="B2643" s="27" t="s">
        <v>154</v>
      </c>
      <c r="C2643" t="s">
        <v>17</v>
      </c>
    </row>
    <row r="2644" spans="1:3" x14ac:dyDescent="0.25">
      <c r="A2644" s="6" t="s">
        <v>47</v>
      </c>
      <c r="B2644" s="27"/>
      <c r="C2644" t="s">
        <v>679</v>
      </c>
    </row>
    <row r="2645" spans="1:3" x14ac:dyDescent="0.25">
      <c r="A2645" s="6"/>
      <c r="B2645" s="27"/>
    </row>
    <row r="2646" spans="1:3" x14ac:dyDescent="0.25">
      <c r="A2646" s="6"/>
      <c r="B2646" s="27"/>
      <c r="C2646" t="str">
        <f>CONCATENATE("    ",B2642)</f>
        <v xml:space="preserve">    Your CHRNA3 gene has an unknown variant.</v>
      </c>
    </row>
    <row r="2647" spans="1:3" x14ac:dyDescent="0.25">
      <c r="A2647" s="6"/>
      <c r="B2647" s="27"/>
    </row>
    <row r="2648" spans="1:3" x14ac:dyDescent="0.25">
      <c r="A2648" s="6"/>
      <c r="B2648" s="27"/>
      <c r="C2648" t="s">
        <v>680</v>
      </c>
    </row>
    <row r="2649" spans="1:3" x14ac:dyDescent="0.25">
      <c r="A2649" s="6"/>
      <c r="B2649" s="27"/>
    </row>
    <row r="2650" spans="1:3" x14ac:dyDescent="0.25">
      <c r="A2650" s="5"/>
      <c r="B2650" s="27"/>
      <c r="C2650" t="str">
        <f>CONCATENATE("    ",B2643)</f>
        <v xml:space="preserve">    The effect is unknown.</v>
      </c>
    </row>
    <row r="2651" spans="1:3" x14ac:dyDescent="0.25">
      <c r="A2651" s="6"/>
      <c r="B2651" s="27"/>
    </row>
    <row r="2652" spans="1:3" x14ac:dyDescent="0.25">
      <c r="A2652" s="5"/>
      <c r="B2652" s="27"/>
      <c r="C2652" t="s">
        <v>681</v>
      </c>
    </row>
    <row r="2653" spans="1:3" x14ac:dyDescent="0.25">
      <c r="A2653" s="5"/>
      <c r="B2653" s="27"/>
    </row>
    <row r="2654" spans="1:3" x14ac:dyDescent="0.25">
      <c r="A2654" s="5"/>
      <c r="B2654" s="27"/>
      <c r="C2654" t="str">
        <f>CONCATENATE( "    &lt;piechart percentage=",B2644," /&gt;")</f>
        <v xml:space="preserve">    &lt;piechart percentage= /&gt;</v>
      </c>
    </row>
    <row r="2655" spans="1:3" x14ac:dyDescent="0.25">
      <c r="A2655" s="5"/>
      <c r="B2655" s="27"/>
      <c r="C2655" t="str">
        <f>"  &lt;/Genotype&gt;"</f>
        <v xml:space="preserve">  &lt;/Genotype&gt;</v>
      </c>
    </row>
    <row r="2656" spans="1:3" x14ac:dyDescent="0.25">
      <c r="A2656" s="5" t="s">
        <v>50</v>
      </c>
      <c r="B2656" s="27" t="str">
        <f>CONCATENATE("Your ",B2537," gene has no variants. A normal gene is referred to as a ",CHAR(34),"wild-type",CHAR(34)," gene.")</f>
        <v>Your CHRNA3 gene has no variants. A normal gene is referred to as a "wild-type" gene.</v>
      </c>
      <c r="C2656" t="str">
        <f>CONCATENATE("  &lt;Genotype hgvs=",CHAR(34),"wild-type",CHAR(34),"&gt;")</f>
        <v xml:space="preserve">  &lt;Genotype hgvs="wild-type"&gt;</v>
      </c>
    </row>
    <row r="2657" spans="1:3" x14ac:dyDescent="0.25">
      <c r="A2657" s="6" t="s">
        <v>51</v>
      </c>
      <c r="B2657" s="27" t="s">
        <v>224</v>
      </c>
      <c r="C2657" t="s">
        <v>17</v>
      </c>
    </row>
    <row r="2658" spans="1:3" x14ac:dyDescent="0.25">
      <c r="A2658" s="6" t="s">
        <v>47</v>
      </c>
      <c r="B2658" s="27"/>
      <c r="C2658" t="s">
        <v>679</v>
      </c>
    </row>
    <row r="2659" spans="1:3" x14ac:dyDescent="0.25">
      <c r="A2659" s="6"/>
      <c r="B2659" s="27"/>
    </row>
    <row r="2660" spans="1:3" x14ac:dyDescent="0.25">
      <c r="A2660" s="6"/>
      <c r="B2660" s="27"/>
      <c r="C2660" t="str">
        <f>CONCATENATE("    ",B2656)</f>
        <v xml:space="preserve">    Your CHRNA3 gene has no variants. A normal gene is referred to as a "wild-type" gene.</v>
      </c>
    </row>
    <row r="2661" spans="1:3" x14ac:dyDescent="0.25">
      <c r="A2661" s="6"/>
      <c r="B2661" s="27"/>
    </row>
    <row r="2662" spans="1:3" x14ac:dyDescent="0.25">
      <c r="A2662" s="6"/>
      <c r="B2662" s="27"/>
      <c r="C2662" t="s">
        <v>680</v>
      </c>
    </row>
    <row r="2663" spans="1:3" x14ac:dyDescent="0.25">
      <c r="A2663" s="6"/>
      <c r="B2663" s="27"/>
    </row>
    <row r="2664" spans="1:3" x14ac:dyDescent="0.25">
      <c r="A2664" s="6"/>
      <c r="B2664" s="27"/>
      <c r="C2664" t="str">
        <f>CONCATENATE("    ",B2657)</f>
        <v xml:space="preserve">    Your variant is not associated with any loss of function.</v>
      </c>
    </row>
    <row r="2665" spans="1:3" x14ac:dyDescent="0.25">
      <c r="A2665" s="6"/>
      <c r="B2665" s="27"/>
    </row>
    <row r="2666" spans="1:3" x14ac:dyDescent="0.25">
      <c r="A2666" s="6"/>
      <c r="B2666" s="27"/>
      <c r="C2666" t="s">
        <v>681</v>
      </c>
    </row>
    <row r="2667" spans="1:3" x14ac:dyDescent="0.25">
      <c r="A2667" s="5"/>
      <c r="B2667" s="27"/>
    </row>
    <row r="2668" spans="1:3" x14ac:dyDescent="0.25">
      <c r="A2668" s="6"/>
      <c r="B2668" s="27"/>
      <c r="C2668" t="str">
        <f>CONCATENATE( "    &lt;piechart percentage=",B2658," /&gt;")</f>
        <v xml:space="preserve">    &lt;piechart percentage= /&gt;</v>
      </c>
    </row>
    <row r="2669" spans="1:3" x14ac:dyDescent="0.25">
      <c r="A2669" s="6"/>
      <c r="B2669" s="27"/>
      <c r="C2669" t="str">
        <f>"  &lt;/Genotype&gt;"</f>
        <v xml:space="preserve">  &lt;/Genotype&gt;</v>
      </c>
    </row>
    <row r="2670" spans="1:3" x14ac:dyDescent="0.25">
      <c r="A2670" s="6"/>
      <c r="B2670" s="27"/>
      <c r="C2670" t="str">
        <f>"&lt;/GeneAnalysis&gt;"</f>
        <v>&lt;/GeneAnalysis&gt;</v>
      </c>
    </row>
    <row r="2671" spans="1:3" s="33" customFormat="1" x14ac:dyDescent="0.25"/>
  </sheetData>
  <sortState ref="W2539:AA2598">
    <sortCondition ref="W2538"/>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CCA88-8B8B-4F15-BEAC-7B1EDA6C7ED9}">
  <dimension ref="A1:O1653"/>
  <sheetViews>
    <sheetView topLeftCell="A436" workbookViewId="0">
      <selection activeCell="C29" sqref="C29"/>
    </sheetView>
  </sheetViews>
  <sheetFormatPr defaultRowHeight="15" x14ac:dyDescent="0.25"/>
  <cols>
    <col min="1" max="1" width="16.42578125" bestFit="1" customWidth="1"/>
    <col min="2" max="2" width="31.28515625" customWidth="1"/>
    <col min="10" max="10" width="9.42578125" bestFit="1" customWidth="1"/>
    <col min="11" max="11" width="10.5703125" bestFit="1" customWidth="1"/>
    <col min="12" max="12" width="29.7109375" customWidth="1"/>
    <col min="13" max="13" width="20.28515625" customWidth="1"/>
  </cols>
  <sheetData>
    <row r="1" spans="1:14" x14ac:dyDescent="0.25">
      <c r="A1" s="6" t="s">
        <v>4</v>
      </c>
      <c r="B1" s="27" t="s">
        <v>85</v>
      </c>
      <c r="C1" t="str">
        <f>CONCATENATE("&lt;GeneAnalysis gene=",CHAR(34),B1,CHAR(34)," interval=",CHAR(34),B2,CHAR(34),"&gt; ")</f>
        <v xml:space="preserve">&lt;GeneAnalysis gene="C5orf66" interval="NC_000005.10:g.135033280_135344680"&gt; </v>
      </c>
      <c r="J1" s="59"/>
      <c r="K1" s="59"/>
      <c r="L1" s="60"/>
      <c r="M1" s="59"/>
      <c r="N1" s="61"/>
    </row>
    <row r="2" spans="1:14" x14ac:dyDescent="0.25">
      <c r="A2" s="6" t="s">
        <v>27</v>
      </c>
      <c r="B2" s="27" t="s">
        <v>553</v>
      </c>
    </row>
    <row r="3" spans="1:14" x14ac:dyDescent="0.25">
      <c r="A3" s="6" t="s">
        <v>28</v>
      </c>
      <c r="B3" s="27" t="s">
        <v>341</v>
      </c>
      <c r="C3" t="str">
        <f>CONCATENATE("# What are some common mutations of ",B1,"?")</f>
        <v># What are some common mutations of C5orf66?</v>
      </c>
    </row>
    <row r="4" spans="1:14" x14ac:dyDescent="0.25">
      <c r="A4" s="6" t="s">
        <v>554</v>
      </c>
      <c r="B4" s="27" t="s">
        <v>25</v>
      </c>
      <c r="C4" t="s">
        <v>17</v>
      </c>
    </row>
    <row r="5" spans="1:14" x14ac:dyDescent="0.25">
      <c r="B5" s="27"/>
      <c r="C5" t="str">
        <f>CONCATENATE("There is ",B3," well-known variant in ",B1,": ",B12,".")</f>
        <v>There is one well-known variant in C5orf66: [T135086514C](https://www.ncbi.nlm.nih.gov/projects/SNP/snp_ref.cgi?rs=254577).</v>
      </c>
    </row>
    <row r="6" spans="1:14" x14ac:dyDescent="0.25">
      <c r="B6" s="27"/>
    </row>
    <row r="7" spans="1:14" x14ac:dyDescent="0.25">
      <c r="A7" s="6"/>
      <c r="B7" s="27"/>
      <c r="C7" t="str">
        <f>CONCATENATE("&lt;# ",B9," #&gt;")</f>
        <v>&lt;# T135086514C #&gt;</v>
      </c>
    </row>
    <row r="8" spans="1:14" x14ac:dyDescent="0.25">
      <c r="A8" s="6" t="s">
        <v>29</v>
      </c>
      <c r="B8" s="1" t="s">
        <v>470</v>
      </c>
      <c r="C8" t="str">
        <f>CONCATENATE("  &lt;Variant hgvs=",CHAR(34),B8,CHAR(34)," name=",CHAR(34),B9,CHAR(34),"&gt; ")</f>
        <v xml:space="preserve">  &lt;Variant hgvs="NC_000005.10:g.135086514T&gt;C" name="T135086514C"&gt; </v>
      </c>
    </row>
    <row r="9" spans="1:14" x14ac:dyDescent="0.25">
      <c r="A9" s="5" t="s">
        <v>30</v>
      </c>
      <c r="B9" s="1" t="s">
        <v>555</v>
      </c>
    </row>
    <row r="10" spans="1:14" x14ac:dyDescent="0.25">
      <c r="A10" s="5" t="s">
        <v>31</v>
      </c>
      <c r="B10" s="27" t="s">
        <v>37</v>
      </c>
      <c r="C10" t="str">
        <f>CONCATENATE("    This variant is a change at a specific point in the ",B1," gene from ",B10," to ",B11," resulting in incorrect ",B4," function. This substitution of a single nucleotide is known as a missense variant.")</f>
        <v xml:space="preserve">    This variant is a change at a specific point in the C5orf66 gene from thymine (T) to cytosine (C) resulting in incorrect protein function. This substitution of a single nucleotide is known as a missense variant.</v>
      </c>
    </row>
    <row r="11" spans="1:14" x14ac:dyDescent="0.25">
      <c r="A11" s="5" t="s">
        <v>32</v>
      </c>
      <c r="B11" s="27" t="str">
        <f>"cytosine (C)"</f>
        <v>cytosine (C)</v>
      </c>
      <c r="C11" t="s">
        <v>17</v>
      </c>
    </row>
    <row r="12" spans="1:14" x14ac:dyDescent="0.25">
      <c r="A12" s="5" t="s">
        <v>40</v>
      </c>
      <c r="B12" s="30" t="s">
        <v>556</v>
      </c>
      <c r="C12" t="str">
        <f>"  &lt;/Variant&gt;"</f>
        <v xml:space="preserve">  &lt;/Variant&gt;</v>
      </c>
    </row>
    <row r="13" spans="1:14" s="33" customFormat="1" x14ac:dyDescent="0.25">
      <c r="A13" s="31"/>
      <c r="B13" s="32"/>
    </row>
    <row r="14" spans="1:14" s="33" customFormat="1" x14ac:dyDescent="0.25">
      <c r="A14" s="31"/>
      <c r="B14" s="32"/>
      <c r="C14" s="33" t="str">
        <f>C7</f>
        <v>&lt;# T135086514C #&gt;</v>
      </c>
    </row>
    <row r="15" spans="1:14" x14ac:dyDescent="0.25">
      <c r="A15" s="5" t="s">
        <v>39</v>
      </c>
      <c r="B15" s="1" t="s">
        <v>557</v>
      </c>
      <c r="C15" t="str">
        <f>CONCATENATE("  &lt;Genotype hgvs=",CHAR(34),B15,B16,";",B17,CHAR(34)," name=",CHAR(34),B9,CHAR(34),"&gt; ")</f>
        <v xml:space="preserve">  &lt;Genotype hgvs="NC_000005.10:g.[135086514T&gt;C];[135086514=]" name="T135086514C"&gt; </v>
      </c>
    </row>
    <row r="16" spans="1:14" x14ac:dyDescent="0.25">
      <c r="A16" s="5" t="s">
        <v>40</v>
      </c>
      <c r="B16" s="27" t="s">
        <v>558</v>
      </c>
    </row>
    <row r="17" spans="1:3" x14ac:dyDescent="0.25">
      <c r="A17" s="5" t="s">
        <v>31</v>
      </c>
      <c r="B17" s="27" t="s">
        <v>559</v>
      </c>
      <c r="C17" t="s">
        <v>679</v>
      </c>
    </row>
    <row r="18" spans="1:3" x14ac:dyDescent="0.25">
      <c r="A18" s="5" t="s">
        <v>45</v>
      </c>
      <c r="B18" s="27" t="str">
        <f>CONCATENATE("People with this variant have one copy of the ",B12," variant. This substitution of a single nucleotide is known as a missense mutation.")</f>
        <v>People with this variant have one copy of the [T135086514C](https://www.ncbi.nlm.nih.gov/projects/SNP/snp_ref.cgi?rs=254577) variant. This substitution of a single nucleotide is known as a missense mutation.</v>
      </c>
      <c r="C18" t="s">
        <v>17</v>
      </c>
    </row>
    <row r="19" spans="1:3" x14ac:dyDescent="0.25">
      <c r="A19" s="6" t="s">
        <v>46</v>
      </c>
      <c r="B19" s="27" t="s">
        <v>223</v>
      </c>
      <c r="C19" t="str">
        <f>CONCATENATE("    ",B18)</f>
        <v xml:space="preserve">    People with this variant have one copy of the [T135086514C](https://www.ncbi.nlm.nih.gov/projects/SNP/snp_ref.cgi?rs=254577) variant. This substitution of a single nucleotide is known as a missense mutation.</v>
      </c>
    </row>
    <row r="20" spans="1:3" x14ac:dyDescent="0.25">
      <c r="A20" s="6" t="s">
        <v>47</v>
      </c>
      <c r="B20" s="27">
        <v>46.2</v>
      </c>
    </row>
    <row r="21" spans="1:3" x14ac:dyDescent="0.25">
      <c r="A21" s="5"/>
      <c r="B21" s="27"/>
      <c r="C21" t="s">
        <v>680</v>
      </c>
    </row>
    <row r="22" spans="1:3" x14ac:dyDescent="0.25">
      <c r="A22" s="6"/>
      <c r="B22" s="27"/>
    </row>
    <row r="23" spans="1:3" x14ac:dyDescent="0.25">
      <c r="A23" s="6"/>
      <c r="B23" s="27"/>
      <c r="C23" t="str">
        <f>CONCATENATE("    ",B19)</f>
        <v xml:space="preserve">    You are in the Mild Loss of Function category. See below for more information.</v>
      </c>
    </row>
    <row r="24" spans="1:3" x14ac:dyDescent="0.25">
      <c r="A24" s="6"/>
      <c r="B24" s="27"/>
    </row>
    <row r="25" spans="1:3" x14ac:dyDescent="0.25">
      <c r="A25" s="6"/>
      <c r="B25" s="27"/>
      <c r="C25" t="s">
        <v>681</v>
      </c>
    </row>
    <row r="26" spans="1:3" x14ac:dyDescent="0.25">
      <c r="A26" s="5"/>
      <c r="B26" s="27"/>
    </row>
    <row r="27" spans="1:3" x14ac:dyDescent="0.25">
      <c r="A27" s="5"/>
      <c r="B27" s="27"/>
      <c r="C27" t="str">
        <f>CONCATENATE( "    &lt;piechart percentage=",B20," /&gt;")</f>
        <v xml:space="preserve">    &lt;piechart percentage=46.2 /&gt;</v>
      </c>
    </row>
    <row r="28" spans="1:3" x14ac:dyDescent="0.25">
      <c r="A28" s="5"/>
      <c r="B28" s="27"/>
      <c r="C28" t="str">
        <f>"  &lt;/Genotype&gt;"</f>
        <v xml:space="preserve">  &lt;/Genotype&gt;</v>
      </c>
    </row>
    <row r="29" spans="1:3" x14ac:dyDescent="0.25">
      <c r="A29" s="5" t="s">
        <v>48</v>
      </c>
      <c r="B29" s="27" t="str">
        <f>CONCATENATE("People with this variant have two copies of the ",B12," variant. This substitution of a single nucleotide is known as a missense mutation.")</f>
        <v>People with this variant have two copies of the [T135086514C](https://www.ncbi.nlm.nih.gov/projects/SNP/snp_ref.cgi?rs=254577) variant. This substitution of a single nucleotide is known as a missense mutation.</v>
      </c>
      <c r="C29" t="str">
        <f>CONCATENATE("  &lt;Genotype hgvs=",CHAR(34),B15,B16,";",B16,CHAR(34)," name=",CHAR(34),B9,CHAR(34),"&gt; ")</f>
        <v xml:space="preserve">  &lt;Genotype hgvs="NC_000005.10:g.[135086514T&gt;C];[135086514T&gt;C]" name="T135086514C"&gt; </v>
      </c>
    </row>
    <row r="30" spans="1:3" x14ac:dyDescent="0.25">
      <c r="A30" s="6" t="s">
        <v>49</v>
      </c>
      <c r="B30" s="27" t="s">
        <v>223</v>
      </c>
      <c r="C30" t="s">
        <v>17</v>
      </c>
    </row>
    <row r="31" spans="1:3" x14ac:dyDescent="0.25">
      <c r="A31" s="6" t="s">
        <v>47</v>
      </c>
      <c r="B31" s="27">
        <v>24.7</v>
      </c>
      <c r="C31" t="s">
        <v>679</v>
      </c>
    </row>
    <row r="32" spans="1:3" x14ac:dyDescent="0.25">
      <c r="A32" s="6"/>
      <c r="B32" s="27"/>
    </row>
    <row r="33" spans="1:3" x14ac:dyDescent="0.25">
      <c r="A33" s="5"/>
      <c r="B33" s="27"/>
      <c r="C33" t="str">
        <f>CONCATENATE("    ",B29)</f>
        <v xml:space="preserve">    People with this variant have two copies of the [T135086514C](https://www.ncbi.nlm.nih.gov/projects/SNP/snp_ref.cgi?rs=254577) variant. This substitution of a single nucleotide is known as a missense mutation.</v>
      </c>
    </row>
    <row r="34" spans="1:3" x14ac:dyDescent="0.25">
      <c r="A34" s="6"/>
      <c r="B34" s="27"/>
    </row>
    <row r="35" spans="1:3" x14ac:dyDescent="0.25">
      <c r="A35" s="6"/>
      <c r="B35" s="27"/>
      <c r="C35" t="s">
        <v>680</v>
      </c>
    </row>
    <row r="36" spans="1:3" x14ac:dyDescent="0.25">
      <c r="A36" s="6"/>
      <c r="B36" s="27"/>
    </row>
    <row r="37" spans="1:3" x14ac:dyDescent="0.25">
      <c r="A37" s="6"/>
      <c r="B37" s="27"/>
      <c r="C37" t="str">
        <f>CONCATENATE("    ",B30)</f>
        <v xml:space="preserve">    You are in the Mild Loss of Function category. See below for more information.</v>
      </c>
    </row>
    <row r="38" spans="1:3" x14ac:dyDescent="0.25">
      <c r="A38" s="6"/>
      <c r="B38" s="27"/>
    </row>
    <row r="39" spans="1:3" x14ac:dyDescent="0.25">
      <c r="A39" s="5"/>
      <c r="B39" s="27"/>
      <c r="C39" t="s">
        <v>681</v>
      </c>
    </row>
    <row r="40" spans="1:3" x14ac:dyDescent="0.25">
      <c r="A40" s="5"/>
      <c r="B40" s="27"/>
    </row>
    <row r="41" spans="1:3" x14ac:dyDescent="0.25">
      <c r="A41" s="5"/>
      <c r="B41" s="27"/>
      <c r="C41" t="str">
        <f>CONCATENATE( "    &lt;piechart percentage=",B31," /&gt;")</f>
        <v xml:space="preserve">    &lt;piechart percentage=24.7 /&gt;</v>
      </c>
    </row>
    <row r="42" spans="1:3" x14ac:dyDescent="0.25">
      <c r="A42" s="5"/>
      <c r="B42" s="27"/>
      <c r="C42" t="str">
        <f>"  &lt;/Genotype&gt;"</f>
        <v xml:space="preserve">  &lt;/Genotype&gt;</v>
      </c>
    </row>
    <row r="43" spans="1:3" x14ac:dyDescent="0.25">
      <c r="A43" s="5" t="s">
        <v>50</v>
      </c>
      <c r="B43" s="27" t="str">
        <f>CONCATENATE("Your ",B1," gene has no variants. A normal gene is referred to as a ",CHAR(34),"wild-type",CHAR(34)," gene.")</f>
        <v>Your C5orf66 gene has no variants. A normal gene is referred to as a "wild-type" gene.</v>
      </c>
      <c r="C43" t="str">
        <f>CONCATENATE("  &lt;Genotype hgvs=",CHAR(34),B15,B17,";",B17,CHAR(34)," name=",CHAR(34),B9,CHAR(34),"&gt; ")</f>
        <v xml:space="preserve">  &lt;Genotype hgvs="NC_000005.10:g.[135086514=];[135086514=]" name="T135086514C"&gt; </v>
      </c>
    </row>
    <row r="44" spans="1:3" x14ac:dyDescent="0.25">
      <c r="A44" s="6" t="s">
        <v>51</v>
      </c>
      <c r="B44" s="27" t="s">
        <v>224</v>
      </c>
      <c r="C44" t="s">
        <v>17</v>
      </c>
    </row>
    <row r="45" spans="1:3" x14ac:dyDescent="0.25">
      <c r="A45" s="6" t="s">
        <v>47</v>
      </c>
      <c r="B45" s="27">
        <v>29.1</v>
      </c>
      <c r="C45" t="s">
        <v>679</v>
      </c>
    </row>
    <row r="46" spans="1:3" x14ac:dyDescent="0.25">
      <c r="A46" s="5"/>
      <c r="B46" s="27"/>
    </row>
    <row r="47" spans="1:3" x14ac:dyDescent="0.25">
      <c r="A47" s="6"/>
      <c r="B47" s="27"/>
      <c r="C47" t="str">
        <f>CONCATENATE("    ",B43)</f>
        <v xml:space="preserve">    Your C5orf66 gene has no variants. A normal gene is referred to as a "wild-type" gene.</v>
      </c>
    </row>
    <row r="48" spans="1:3" x14ac:dyDescent="0.25">
      <c r="A48" s="6"/>
      <c r="B48" s="27"/>
    </row>
    <row r="49" spans="1:3" x14ac:dyDescent="0.25">
      <c r="A49" s="6"/>
      <c r="B49" s="27"/>
      <c r="C49" t="s">
        <v>680</v>
      </c>
    </row>
    <row r="50" spans="1:3" x14ac:dyDescent="0.25">
      <c r="A50" s="6"/>
      <c r="B50" s="27"/>
    </row>
    <row r="51" spans="1:3" x14ac:dyDescent="0.25">
      <c r="A51" s="6"/>
      <c r="B51" s="27"/>
      <c r="C51" t="str">
        <f>CONCATENATE("    ",B44)</f>
        <v xml:space="preserve">    Your variant is not associated with any loss of function.</v>
      </c>
    </row>
    <row r="52" spans="1:3" x14ac:dyDescent="0.25">
      <c r="A52" s="5"/>
      <c r="B52" s="27"/>
    </row>
    <row r="53" spans="1:3" x14ac:dyDescent="0.25">
      <c r="A53" s="5"/>
      <c r="B53" s="27"/>
      <c r="C53" t="s">
        <v>681</v>
      </c>
    </row>
    <row r="54" spans="1:3" x14ac:dyDescent="0.25">
      <c r="A54" s="5"/>
      <c r="B54" s="27"/>
    </row>
    <row r="55" spans="1:3" x14ac:dyDescent="0.25">
      <c r="A55" s="5"/>
      <c r="B55" s="27"/>
      <c r="C55" t="str">
        <f>CONCATENATE( "    &lt;piechart percentage=",B45," /&gt;")</f>
        <v xml:space="preserve">    &lt;piechart percentage=29.1 /&gt;</v>
      </c>
    </row>
    <row r="56" spans="1:3" x14ac:dyDescent="0.25">
      <c r="A56" s="5"/>
      <c r="B56" s="27"/>
      <c r="C56" t="str">
        <f>"  &lt;/Genotype&gt;"</f>
        <v xml:space="preserve">  &lt;/Genotype&gt;</v>
      </c>
    </row>
    <row r="57" spans="1:3" x14ac:dyDescent="0.25">
      <c r="A57" s="5" t="s">
        <v>52</v>
      </c>
      <c r="B57" s="27" t="str">
        <f>CONCATENATE("Your ",B1," gene has an unknown variant.")</f>
        <v>Your C5orf66 gene has an unknown variant.</v>
      </c>
      <c r="C57" t="str">
        <f>CONCATENATE("  &lt;Genotype hgvs=",CHAR(34),"unknown",CHAR(34),"&gt; ")</f>
        <v xml:space="preserve">  &lt;Genotype hgvs="unknown"&gt; </v>
      </c>
    </row>
    <row r="58" spans="1:3" x14ac:dyDescent="0.25">
      <c r="A58" s="6" t="s">
        <v>52</v>
      </c>
      <c r="B58" s="27" t="s">
        <v>154</v>
      </c>
      <c r="C58" t="s">
        <v>17</v>
      </c>
    </row>
    <row r="59" spans="1:3" x14ac:dyDescent="0.25">
      <c r="A59" s="6" t="s">
        <v>47</v>
      </c>
      <c r="B59" s="27"/>
      <c r="C59" t="s">
        <v>679</v>
      </c>
    </row>
    <row r="60" spans="1:3" x14ac:dyDescent="0.25">
      <c r="A60" s="6"/>
      <c r="B60" s="27"/>
    </row>
    <row r="61" spans="1:3" x14ac:dyDescent="0.25">
      <c r="A61" s="6"/>
      <c r="B61" s="27"/>
      <c r="C61" t="str">
        <f>CONCATENATE("    ",B57)</f>
        <v xml:space="preserve">    Your C5orf66 gene has an unknown variant.</v>
      </c>
    </row>
    <row r="62" spans="1:3" x14ac:dyDescent="0.25">
      <c r="A62" s="6"/>
      <c r="B62" s="27"/>
    </row>
    <row r="63" spans="1:3" x14ac:dyDescent="0.25">
      <c r="A63" s="6"/>
      <c r="B63" s="27"/>
      <c r="C63" t="s">
        <v>680</v>
      </c>
    </row>
    <row r="64" spans="1:3" x14ac:dyDescent="0.25">
      <c r="A64" s="6"/>
      <c r="B64" s="27"/>
    </row>
    <row r="65" spans="1:14" x14ac:dyDescent="0.25">
      <c r="A65" s="5"/>
      <c r="B65" s="27"/>
      <c r="C65" t="str">
        <f>CONCATENATE("    ",B58)</f>
        <v xml:space="preserve">    The effect is unknown.</v>
      </c>
    </row>
    <row r="66" spans="1:14" x14ac:dyDescent="0.25">
      <c r="A66" s="6"/>
      <c r="B66" s="27"/>
    </row>
    <row r="67" spans="1:14" x14ac:dyDescent="0.25">
      <c r="A67" s="5"/>
      <c r="B67" s="27"/>
      <c r="C67" t="s">
        <v>681</v>
      </c>
      <c r="J67" s="62"/>
      <c r="K67" s="62"/>
      <c r="L67" s="62"/>
      <c r="M67" s="62"/>
      <c r="N67" s="62"/>
    </row>
    <row r="68" spans="1:14" x14ac:dyDescent="0.25">
      <c r="A68" s="5"/>
      <c r="B68" s="27"/>
      <c r="J68" s="62"/>
      <c r="K68" s="62"/>
      <c r="L68" s="62"/>
      <c r="M68" s="62"/>
      <c r="N68" s="62"/>
    </row>
    <row r="69" spans="1:14" x14ac:dyDescent="0.25">
      <c r="A69" s="5"/>
      <c r="B69" s="27"/>
      <c r="C69" t="str">
        <f>CONCATENATE( "    &lt;piechart percentage=",B59," /&gt;")</f>
        <v xml:space="preserve">    &lt;piechart percentage= /&gt;</v>
      </c>
      <c r="J69" s="62"/>
      <c r="K69" s="62"/>
      <c r="L69" s="62"/>
      <c r="M69" s="62"/>
      <c r="N69" s="62"/>
    </row>
    <row r="70" spans="1:14" x14ac:dyDescent="0.25">
      <c r="A70" s="5"/>
      <c r="B70" s="27"/>
      <c r="C70" t="str">
        <f>"  &lt;/Genotype&gt;"</f>
        <v xml:space="preserve">  &lt;/Genotype&gt;</v>
      </c>
    </row>
    <row r="71" spans="1:14" x14ac:dyDescent="0.25">
      <c r="A71" s="5" t="s">
        <v>50</v>
      </c>
      <c r="B71" s="27" t="str">
        <f>CONCATENATE("Your ",B1," gene has no variants. A normal gene is referred to as a ",CHAR(34),"wild-type",CHAR(34)," gene.")</f>
        <v>Your C5orf66 gene has no variants. A normal gene is referred to as a "wild-type" gene.</v>
      </c>
      <c r="C71" t="str">
        <f>CONCATENATE("  &lt;Genotype hgvs=",CHAR(34),"wild-type",CHAR(34),"&gt;")</f>
        <v xml:space="preserve">  &lt;Genotype hgvs="wild-type"&gt;</v>
      </c>
    </row>
    <row r="72" spans="1:14" s="62" customFormat="1" x14ac:dyDescent="0.25">
      <c r="A72" s="63" t="s">
        <v>51</v>
      </c>
      <c r="B72" s="64" t="s">
        <v>152</v>
      </c>
      <c r="C72" s="62" t="s">
        <v>17</v>
      </c>
      <c r="J72"/>
      <c r="K72"/>
      <c r="L72"/>
      <c r="M72"/>
      <c r="N72"/>
    </row>
    <row r="73" spans="1:14" s="62" customFormat="1" x14ac:dyDescent="0.25">
      <c r="A73" s="63" t="s">
        <v>47</v>
      </c>
      <c r="B73" s="64"/>
      <c r="C73" s="62" t="s">
        <v>679</v>
      </c>
      <c r="J73"/>
      <c r="K73"/>
      <c r="L73"/>
      <c r="M73"/>
      <c r="N73"/>
    </row>
    <row r="74" spans="1:14" s="62" customFormat="1" x14ac:dyDescent="0.25">
      <c r="A74" s="63"/>
      <c r="B74" s="64"/>
      <c r="J74"/>
      <c r="K74"/>
      <c r="L74"/>
      <c r="M74"/>
      <c r="N74"/>
    </row>
    <row r="75" spans="1:14" x14ac:dyDescent="0.25">
      <c r="A75" s="6"/>
      <c r="B75" s="27"/>
      <c r="C75" t="str">
        <f>CONCATENATE("    ",B71)</f>
        <v xml:space="preserve">    Your C5orf66 gene has no variants. A normal gene is referred to as a "wild-type" gene.</v>
      </c>
    </row>
    <row r="76" spans="1:14" x14ac:dyDescent="0.25">
      <c r="A76" s="6"/>
      <c r="B76" s="27"/>
    </row>
    <row r="77" spans="1:14" x14ac:dyDescent="0.25">
      <c r="A77" s="6"/>
      <c r="B77" s="27"/>
      <c r="C77" t="s">
        <v>680</v>
      </c>
    </row>
    <row r="78" spans="1:14" x14ac:dyDescent="0.25">
      <c r="A78" s="6"/>
      <c r="B78" s="27"/>
    </row>
    <row r="79" spans="1:14" x14ac:dyDescent="0.25">
      <c r="A79" s="6"/>
      <c r="B79" s="27"/>
      <c r="C79" t="str">
        <f>CONCATENATE("    ",B72)</f>
        <v xml:space="preserve">    This variant is not associated with increased risk.</v>
      </c>
    </row>
    <row r="80" spans="1:14" x14ac:dyDescent="0.25">
      <c r="A80" s="6"/>
      <c r="B80" s="27"/>
    </row>
    <row r="81" spans="1:14" x14ac:dyDescent="0.25">
      <c r="A81" s="6"/>
      <c r="B81" s="27"/>
      <c r="C81" t="s">
        <v>681</v>
      </c>
      <c r="J81" s="33"/>
      <c r="K81" s="33"/>
      <c r="L81" s="33"/>
      <c r="M81" s="33"/>
      <c r="N81" s="33"/>
    </row>
    <row r="82" spans="1:14" x14ac:dyDescent="0.25">
      <c r="A82" s="5"/>
      <c r="B82" s="27"/>
      <c r="J82" s="33"/>
      <c r="K82" s="33"/>
      <c r="L82" s="33"/>
      <c r="M82" s="33"/>
      <c r="N82" s="33"/>
    </row>
    <row r="83" spans="1:14" x14ac:dyDescent="0.25">
      <c r="A83" s="6"/>
      <c r="B83" s="27"/>
      <c r="C83" t="str">
        <f>CONCATENATE( "    &lt;piechart percentage=",B73," /&gt;")</f>
        <v xml:space="preserve">    &lt;piechart percentage= /&gt;</v>
      </c>
      <c r="J83" s="33"/>
      <c r="K83" s="33"/>
      <c r="L83" s="33"/>
      <c r="M83" s="33"/>
      <c r="N83" s="33"/>
    </row>
    <row r="84" spans="1:14" x14ac:dyDescent="0.25">
      <c r="A84" s="6"/>
      <c r="B84" s="27"/>
      <c r="C84" t="str">
        <f>"  &lt;/Genotype&gt;"</f>
        <v xml:space="preserve">  &lt;/Genotype&gt;</v>
      </c>
    </row>
    <row r="85" spans="1:14" x14ac:dyDescent="0.25">
      <c r="A85" s="6"/>
      <c r="B85" s="27"/>
      <c r="C85" t="str">
        <f>"&lt;/GeneAnalysis&gt;"</f>
        <v>&lt;/GeneAnalysis&gt;</v>
      </c>
    </row>
    <row r="86" spans="1:14" s="33" customFormat="1" x14ac:dyDescent="0.25">
      <c r="J86"/>
      <c r="K86"/>
      <c r="L86"/>
      <c r="M86"/>
      <c r="N86"/>
    </row>
    <row r="87" spans="1:14" s="33" customFormat="1" x14ac:dyDescent="0.25">
      <c r="A87" s="59"/>
      <c r="B87" s="59"/>
      <c r="C87" s="60"/>
      <c r="D87" s="59"/>
      <c r="E87" s="61" t="s">
        <v>83</v>
      </c>
      <c r="J87"/>
      <c r="K87"/>
      <c r="L87"/>
      <c r="M87"/>
      <c r="N87"/>
    </row>
    <row r="88" spans="1:14" s="33" customFormat="1" x14ac:dyDescent="0.25">
      <c r="J88"/>
      <c r="K88"/>
      <c r="L88"/>
      <c r="M88"/>
      <c r="N88"/>
    </row>
    <row r="89" spans="1:14" x14ac:dyDescent="0.25">
      <c r="A89" s="6" t="s">
        <v>4</v>
      </c>
      <c r="B89" s="27" t="s">
        <v>82</v>
      </c>
      <c r="C89" t="str">
        <f>CONCATENATE("&lt;GeneAnalysis gene=",CHAR(34),B89,CHAR(34)," interval=",CHAR(34),B90,CHAR(34),"&gt; ")</f>
        <v xml:space="preserve">&lt;GeneAnalysis gene="EPHA6" interval="NC_000003.12:g.96814581_97761532"&gt; </v>
      </c>
    </row>
    <row r="90" spans="1:14" x14ac:dyDescent="0.25">
      <c r="A90" s="6" t="s">
        <v>27</v>
      </c>
      <c r="B90" s="27" t="s">
        <v>560</v>
      </c>
    </row>
    <row r="91" spans="1:14" x14ac:dyDescent="0.25">
      <c r="A91" s="6" t="s">
        <v>28</v>
      </c>
      <c r="B91" s="27" t="s">
        <v>341</v>
      </c>
      <c r="C91" t="str">
        <f>CONCATENATE("# What are some common mutations of ",B89,"?")</f>
        <v># What are some common mutations of EPHA6?</v>
      </c>
    </row>
    <row r="92" spans="1:14" x14ac:dyDescent="0.25">
      <c r="A92" s="6" t="s">
        <v>554</v>
      </c>
      <c r="B92" s="27" t="s">
        <v>25</v>
      </c>
      <c r="C92" t="s">
        <v>17</v>
      </c>
    </row>
    <row r="93" spans="1:14" x14ac:dyDescent="0.25">
      <c r="B93" s="27"/>
      <c r="C93" t="str">
        <f>CONCATENATE("There is ",B91," well-known variant in ",B89,": ",B100,".")</f>
        <v>There is one well-known variant in EPHA6: [A97300204T](https://www.ncbi.nlm.nih.gov/projects/SNP/snp_ref.cgi?rs=1523773).</v>
      </c>
    </row>
    <row r="94" spans="1:14" x14ac:dyDescent="0.25">
      <c r="B94" s="27"/>
    </row>
    <row r="95" spans="1:14" x14ac:dyDescent="0.25">
      <c r="A95" s="6"/>
      <c r="B95" s="27"/>
      <c r="C95" t="str">
        <f>CONCATENATE("&lt;# ",B97," #&gt;")</f>
        <v>&lt;# A97300204T #&gt;</v>
      </c>
    </row>
    <row r="96" spans="1:14" x14ac:dyDescent="0.25">
      <c r="A96" s="6" t="s">
        <v>29</v>
      </c>
      <c r="B96" s="1" t="s">
        <v>472</v>
      </c>
      <c r="C96" t="str">
        <f>CONCATENATE("  &lt;Variant hgvs=",CHAR(34),B96,CHAR(34)," name=",CHAR(34),B97,CHAR(34),"&gt; ")</f>
        <v xml:space="preserve">  &lt;Variant hgvs="NC_000003.12:g.97300204A&gt;T" name="A97300204T"&gt; </v>
      </c>
    </row>
    <row r="97" spans="1:3" x14ac:dyDescent="0.25">
      <c r="A97" s="5" t="s">
        <v>30</v>
      </c>
      <c r="B97" s="1" t="s">
        <v>561</v>
      </c>
    </row>
    <row r="98" spans="1:3" x14ac:dyDescent="0.25">
      <c r="A98" s="5" t="s">
        <v>31</v>
      </c>
      <c r="B98" t="s">
        <v>66</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EPHA6 gene from adenine (A) to thymine (T) resulting in incorrect protein function. This substitution of a single nucleotide is known as a missense variant.</v>
      </c>
    </row>
    <row r="99" spans="1:3" x14ac:dyDescent="0.25">
      <c r="A99" s="5" t="s">
        <v>32</v>
      </c>
      <c r="B99" s="27" t="s">
        <v>37</v>
      </c>
      <c r="C99" t="s">
        <v>17</v>
      </c>
    </row>
    <row r="100" spans="1:3" x14ac:dyDescent="0.25">
      <c r="A100" s="5" t="s">
        <v>40</v>
      </c>
      <c r="B100" s="30" t="s">
        <v>562</v>
      </c>
      <c r="C100" t="str">
        <f>"  &lt;/Variant&gt;"</f>
        <v xml:space="preserve">  &lt;/Variant&gt;</v>
      </c>
    </row>
    <row r="101" spans="1:3" x14ac:dyDescent="0.25">
      <c r="A101" s="31"/>
      <c r="B101" s="32"/>
      <c r="C101" s="33"/>
    </row>
    <row r="102" spans="1:3" x14ac:dyDescent="0.25">
      <c r="A102" s="31"/>
      <c r="B102" s="32"/>
      <c r="C102" s="33" t="str">
        <f>C95</f>
        <v>&lt;# A97300204T #&gt;</v>
      </c>
    </row>
    <row r="103" spans="1:3" x14ac:dyDescent="0.25">
      <c r="A103" s="5" t="s">
        <v>39</v>
      </c>
      <c r="B103" s="1" t="s">
        <v>563</v>
      </c>
      <c r="C103" t="str">
        <f>CONCATENATE("  &lt;Genotype hgvs=",CHAR(34),B103,B104,";",B105,CHAR(34)," name=",CHAR(34),B97,CHAR(34),"&gt; ")</f>
        <v xml:space="preserve">  &lt;Genotype hgvs="NC_000003.12:g.[97300204A&gt;T];[97300204=]" name="A97300204T"&gt; </v>
      </c>
    </row>
    <row r="104" spans="1:3" x14ac:dyDescent="0.25">
      <c r="A104" s="5" t="s">
        <v>40</v>
      </c>
      <c r="B104" s="27" t="s">
        <v>564</v>
      </c>
    </row>
    <row r="105" spans="1:3" x14ac:dyDescent="0.25">
      <c r="A105" s="5" t="s">
        <v>31</v>
      </c>
      <c r="B105" s="27" t="s">
        <v>565</v>
      </c>
      <c r="C105" t="s">
        <v>679</v>
      </c>
    </row>
    <row r="106" spans="1:3" x14ac:dyDescent="0.25">
      <c r="A106" s="5" t="s">
        <v>45</v>
      </c>
      <c r="B106" s="27" t="str">
        <f>CONCATENATE("People with this variant have one copy of the ",B100," variant. This substitution of a single nucleotide is known as a missense mutation.")</f>
        <v>People with this variant have one copy of the [A97300204T](https://www.ncbi.nlm.nih.gov/projects/SNP/snp_ref.cgi?rs=1523773) variant. This substitution of a single nucleotide is known as a missense mutation.</v>
      </c>
      <c r="C106" t="s">
        <v>17</v>
      </c>
    </row>
    <row r="107" spans="1:3" x14ac:dyDescent="0.25">
      <c r="A107" s="6" t="s">
        <v>46</v>
      </c>
      <c r="B107" s="27" t="s">
        <v>223</v>
      </c>
      <c r="C107" t="str">
        <f>CONCATENATE("    ",B106)</f>
        <v xml:space="preserve">    People with this variant have one copy of the [A97300204T](https://www.ncbi.nlm.nih.gov/projects/SNP/snp_ref.cgi?rs=1523773) variant. This substitution of a single nucleotide is known as a missense mutation.</v>
      </c>
    </row>
    <row r="108" spans="1:3" x14ac:dyDescent="0.25">
      <c r="A108" s="6" t="s">
        <v>47</v>
      </c>
      <c r="B108" s="27">
        <v>5.5</v>
      </c>
    </row>
    <row r="109" spans="1:3" x14ac:dyDescent="0.25">
      <c r="A109" s="5"/>
      <c r="B109" s="27"/>
      <c r="C109" t="s">
        <v>680</v>
      </c>
    </row>
    <row r="110" spans="1:3" x14ac:dyDescent="0.25">
      <c r="A110" s="6"/>
      <c r="B110" s="27"/>
    </row>
    <row r="111" spans="1:3" x14ac:dyDescent="0.25">
      <c r="A111" s="6"/>
      <c r="B111" s="27"/>
      <c r="C111" t="str">
        <f>CONCATENATE("    ",B107)</f>
        <v xml:space="preserve">    You are in the Mild Loss of Function category. See below for more information.</v>
      </c>
    </row>
    <row r="112" spans="1:3" x14ac:dyDescent="0.25">
      <c r="A112" s="6"/>
      <c r="B112" s="27"/>
    </row>
    <row r="113" spans="1:3" x14ac:dyDescent="0.25">
      <c r="A113" s="6"/>
      <c r="B113" s="27"/>
      <c r="C113" t="s">
        <v>681</v>
      </c>
    </row>
    <row r="114" spans="1:3" x14ac:dyDescent="0.25">
      <c r="A114" s="5"/>
      <c r="B114" s="27"/>
    </row>
    <row r="115" spans="1:3" x14ac:dyDescent="0.25">
      <c r="A115" s="5"/>
      <c r="B115" s="27"/>
      <c r="C115" t="str">
        <f>CONCATENATE( "    &lt;piechart percentage=",B108," /&gt;")</f>
        <v xml:space="preserve">    &lt;piechart percentage=5.5 /&gt;</v>
      </c>
    </row>
    <row r="116" spans="1:3" x14ac:dyDescent="0.25">
      <c r="A116" s="5"/>
      <c r="B116" s="27"/>
      <c r="C116" t="str">
        <f>"  &lt;/Genotype&gt;"</f>
        <v xml:space="preserve">  &lt;/Genotype&gt;</v>
      </c>
    </row>
    <row r="117" spans="1:3" x14ac:dyDescent="0.25">
      <c r="A117" s="5" t="s">
        <v>48</v>
      </c>
      <c r="B117" s="27" t="str">
        <f>CONCATENATE("People with this variant have two copies of the ",B100," variant. This substitution of a single nucleotide is known as a missense mutation.")</f>
        <v>People with this variant have two copies of the [A97300204T](https://www.ncbi.nlm.nih.gov/projects/SNP/snp_ref.cgi?rs=1523773) variant. This substitution of a single nucleotide is known as a missense mutation.</v>
      </c>
      <c r="C117" t="str">
        <f>CONCATENATE("  &lt;Genotype hgvs=",CHAR(34),B103,B104,";",B104,CHAR(34)," name=",CHAR(34),B97,CHAR(34),"&gt; ")</f>
        <v xml:space="preserve">  &lt;Genotype hgvs="NC_000003.12:g.[97300204A&gt;T];[97300204A&gt;T]" name="A97300204T"&gt; </v>
      </c>
    </row>
    <row r="118" spans="1:3" x14ac:dyDescent="0.25">
      <c r="A118" s="6" t="s">
        <v>49</v>
      </c>
      <c r="B118" s="27" t="s">
        <v>224</v>
      </c>
      <c r="C118" t="s">
        <v>17</v>
      </c>
    </row>
    <row r="119" spans="1:3" x14ac:dyDescent="0.25">
      <c r="A119" s="6" t="s">
        <v>47</v>
      </c>
      <c r="B119" s="27">
        <v>1.5</v>
      </c>
      <c r="C119" t="s">
        <v>679</v>
      </c>
    </row>
    <row r="120" spans="1:3" x14ac:dyDescent="0.25">
      <c r="A120" s="6"/>
      <c r="B120" s="27"/>
    </row>
    <row r="121" spans="1:3" x14ac:dyDescent="0.25">
      <c r="A121" s="5"/>
      <c r="B121" s="27"/>
      <c r="C121" t="str">
        <f>CONCATENATE("    ",B117)</f>
        <v xml:space="preserve">    People with this variant have two copies of the [A97300204T](https://www.ncbi.nlm.nih.gov/projects/SNP/snp_ref.cgi?rs=1523773) variant. This substitution of a single nucleotide is known as a missense mutation.</v>
      </c>
    </row>
    <row r="122" spans="1:3" x14ac:dyDescent="0.25">
      <c r="A122" s="6"/>
      <c r="B122" s="27"/>
    </row>
    <row r="123" spans="1:3" x14ac:dyDescent="0.25">
      <c r="A123" s="6"/>
      <c r="B123" s="27"/>
      <c r="C123" t="s">
        <v>680</v>
      </c>
    </row>
    <row r="124" spans="1:3" x14ac:dyDescent="0.25">
      <c r="A124" s="6"/>
      <c r="B124" s="27"/>
    </row>
    <row r="125" spans="1:3" x14ac:dyDescent="0.25">
      <c r="A125" s="6"/>
      <c r="B125" s="27"/>
      <c r="C125" t="str">
        <f>CONCATENATE("    ",B118)</f>
        <v xml:space="preserve">    Your variant is not associated with any loss of function.</v>
      </c>
    </row>
    <row r="126" spans="1:3" x14ac:dyDescent="0.25">
      <c r="A126" s="6"/>
      <c r="B126" s="27"/>
    </row>
    <row r="127" spans="1:3" x14ac:dyDescent="0.25">
      <c r="A127" s="5"/>
      <c r="B127" s="27"/>
      <c r="C127" t="s">
        <v>681</v>
      </c>
    </row>
    <row r="128" spans="1:3" x14ac:dyDescent="0.25">
      <c r="A128" s="5"/>
      <c r="B128" s="27"/>
    </row>
    <row r="129" spans="1:3" x14ac:dyDescent="0.25">
      <c r="A129" s="5"/>
      <c r="B129" s="27"/>
      <c r="C129" t="str">
        <f>CONCATENATE( "    &lt;piechart percentage=",B119," /&gt;")</f>
        <v xml:space="preserve">    &lt;piechart percentage=1.5 /&gt;</v>
      </c>
    </row>
    <row r="130" spans="1:3" x14ac:dyDescent="0.25">
      <c r="A130" s="5"/>
      <c r="B130" s="27"/>
      <c r="C130" t="str">
        <f>"  &lt;/Genotype&gt;"</f>
        <v xml:space="preserve">  &lt;/Genotype&gt;</v>
      </c>
    </row>
    <row r="131" spans="1:3" x14ac:dyDescent="0.25">
      <c r="A131" s="5" t="s">
        <v>50</v>
      </c>
      <c r="B131" s="27" t="str">
        <f>CONCATENATE("Your ",B89," gene has no variants. A normal gene is referred to as a ",CHAR(34),"wild-type",CHAR(34)," gene.")</f>
        <v>Your EPHA6 gene has no variants. A normal gene is referred to as a "wild-type" gene.</v>
      </c>
      <c r="C131" t="str">
        <f>CONCATENATE("  &lt;Genotype hgvs=",CHAR(34),B103,B105,";",B105,CHAR(34)," name=",CHAR(34),B97,CHAR(34),"&gt; ")</f>
        <v xml:space="preserve">  &lt;Genotype hgvs="NC_000003.12:g.[97300204=];[97300204=]" name="A97300204T"&gt; </v>
      </c>
    </row>
    <row r="132" spans="1:3" x14ac:dyDescent="0.25">
      <c r="A132" s="6" t="s">
        <v>51</v>
      </c>
      <c r="B132" s="27" t="s">
        <v>224</v>
      </c>
      <c r="C132" t="s">
        <v>17</v>
      </c>
    </row>
    <row r="133" spans="1:3" x14ac:dyDescent="0.25">
      <c r="A133" s="6" t="s">
        <v>47</v>
      </c>
      <c r="B133" s="27">
        <v>93</v>
      </c>
      <c r="C133" t="s">
        <v>679</v>
      </c>
    </row>
    <row r="134" spans="1:3" x14ac:dyDescent="0.25">
      <c r="A134" s="5"/>
      <c r="B134" s="27"/>
    </row>
    <row r="135" spans="1:3" x14ac:dyDescent="0.25">
      <c r="A135" s="6"/>
      <c r="B135" s="27"/>
      <c r="C135" t="str">
        <f>CONCATENATE("    ",B131)</f>
        <v xml:space="preserve">    Your EPHA6 gene has no variants. A normal gene is referred to as a "wild-type" gene.</v>
      </c>
    </row>
    <row r="136" spans="1:3" x14ac:dyDescent="0.25">
      <c r="A136" s="6"/>
      <c r="B136" s="27"/>
    </row>
    <row r="137" spans="1:3" x14ac:dyDescent="0.25">
      <c r="A137" s="6"/>
      <c r="B137" s="27"/>
      <c r="C137" t="s">
        <v>680</v>
      </c>
    </row>
    <row r="138" spans="1:3" x14ac:dyDescent="0.25">
      <c r="A138" s="6"/>
      <c r="B138" s="27"/>
    </row>
    <row r="139" spans="1:3" x14ac:dyDescent="0.25">
      <c r="A139" s="6"/>
      <c r="B139" s="27"/>
      <c r="C139" t="str">
        <f>CONCATENATE("    ",B132)</f>
        <v xml:space="preserve">    Your variant is not associated with any loss of function.</v>
      </c>
    </row>
    <row r="140" spans="1:3" x14ac:dyDescent="0.25">
      <c r="A140" s="5"/>
      <c r="B140" s="27"/>
    </row>
    <row r="141" spans="1:3" x14ac:dyDescent="0.25">
      <c r="A141" s="5"/>
      <c r="B141" s="27"/>
      <c r="C141" t="s">
        <v>681</v>
      </c>
    </row>
    <row r="142" spans="1:3" x14ac:dyDescent="0.25">
      <c r="A142" s="5"/>
      <c r="B142" s="27"/>
    </row>
    <row r="143" spans="1:3" x14ac:dyDescent="0.25">
      <c r="A143" s="5"/>
      <c r="B143" s="27"/>
      <c r="C143" t="str">
        <f>CONCATENATE( "    &lt;piechart percentage=",B133," /&gt;")</f>
        <v xml:space="preserve">    &lt;piechart percentage=93 /&gt;</v>
      </c>
    </row>
    <row r="144" spans="1:3" x14ac:dyDescent="0.25">
      <c r="A144" s="5"/>
      <c r="B144" s="27"/>
      <c r="C144" t="str">
        <f>"  &lt;/Genotype&gt;"</f>
        <v xml:space="preserve">  &lt;/Genotype&gt;</v>
      </c>
    </row>
    <row r="145" spans="1:3" x14ac:dyDescent="0.25">
      <c r="A145" s="5" t="s">
        <v>52</v>
      </c>
      <c r="B145" s="27" t="str">
        <f>CONCATENATE("Your ",B89," gene has an unknown variant.")</f>
        <v>Your EPHA6 gene has an unknown variant.</v>
      </c>
      <c r="C145" t="str">
        <f>CONCATENATE("  &lt;Genotype hgvs=",CHAR(34),"unknown",CHAR(34),"&gt; ")</f>
        <v xml:space="preserve">  &lt;Genotype hgvs="unknown"&gt; </v>
      </c>
    </row>
    <row r="146" spans="1:3" x14ac:dyDescent="0.25">
      <c r="A146" s="6" t="s">
        <v>52</v>
      </c>
      <c r="B146" s="27" t="s">
        <v>154</v>
      </c>
      <c r="C146" t="s">
        <v>17</v>
      </c>
    </row>
    <row r="147" spans="1:3" x14ac:dyDescent="0.25">
      <c r="A147" s="6" t="s">
        <v>47</v>
      </c>
      <c r="B147" s="27"/>
      <c r="C147" t="s">
        <v>679</v>
      </c>
    </row>
    <row r="148" spans="1:3" x14ac:dyDescent="0.25">
      <c r="A148" s="6"/>
      <c r="B148" s="27"/>
    </row>
    <row r="149" spans="1:3" x14ac:dyDescent="0.25">
      <c r="A149" s="6"/>
      <c r="B149" s="27"/>
      <c r="C149" t="str">
        <f>CONCATENATE("    ",B145)</f>
        <v xml:space="preserve">    Your EPHA6 gene has an unknown variant.</v>
      </c>
    </row>
    <row r="150" spans="1:3" x14ac:dyDescent="0.25">
      <c r="A150" s="6"/>
      <c r="B150" s="27"/>
    </row>
    <row r="151" spans="1:3" x14ac:dyDescent="0.25">
      <c r="A151" s="6"/>
      <c r="B151" s="27"/>
      <c r="C151" t="s">
        <v>680</v>
      </c>
    </row>
    <row r="152" spans="1:3" x14ac:dyDescent="0.25">
      <c r="A152" s="6"/>
      <c r="B152" s="27"/>
    </row>
    <row r="153" spans="1:3" x14ac:dyDescent="0.25">
      <c r="A153" s="5"/>
      <c r="B153" s="27"/>
      <c r="C153" t="str">
        <f>CONCATENATE("    ",B146)</f>
        <v xml:space="preserve">    The effect is unknown.</v>
      </c>
    </row>
    <row r="154" spans="1:3" x14ac:dyDescent="0.25">
      <c r="A154" s="6"/>
      <c r="B154" s="27"/>
    </row>
    <row r="155" spans="1:3" x14ac:dyDescent="0.25">
      <c r="A155" s="5"/>
      <c r="B155" s="27"/>
      <c r="C155" t="s">
        <v>681</v>
      </c>
    </row>
    <row r="156" spans="1:3" x14ac:dyDescent="0.25">
      <c r="A156" s="5"/>
      <c r="B156" s="27"/>
    </row>
    <row r="157" spans="1:3" x14ac:dyDescent="0.25">
      <c r="A157" s="5"/>
      <c r="B157" s="27"/>
      <c r="C157" t="str">
        <f>CONCATENATE( "    &lt;piechart percentage=",B147," /&gt;")</f>
        <v xml:space="preserve">    &lt;piechart percentage= /&gt;</v>
      </c>
    </row>
    <row r="158" spans="1:3" x14ac:dyDescent="0.25">
      <c r="A158" s="5"/>
      <c r="B158" s="27"/>
      <c r="C158" t="str">
        <f>"  &lt;/Genotype&gt;"</f>
        <v xml:space="preserve">  &lt;/Genotype&gt;</v>
      </c>
    </row>
    <row r="159" spans="1:3" x14ac:dyDescent="0.25">
      <c r="A159" s="5" t="s">
        <v>50</v>
      </c>
      <c r="B159" s="27" t="str">
        <f>CONCATENATE("Your ",B89," gene has no variants. A normal gene is referred to as a ",CHAR(34),"wild-type",CHAR(34)," gene.")</f>
        <v>Your EPHA6 gene has no variants. A normal gene is referred to as a "wild-type" gene.</v>
      </c>
      <c r="C159" t="str">
        <f>CONCATENATE("  &lt;Genotype hgvs=",CHAR(34),"wild-type",CHAR(34),"&gt;")</f>
        <v xml:space="preserve">  &lt;Genotype hgvs="wild-type"&gt;</v>
      </c>
    </row>
    <row r="160" spans="1:3" x14ac:dyDescent="0.25">
      <c r="A160" s="63" t="s">
        <v>51</v>
      </c>
      <c r="B160" s="64" t="s">
        <v>152</v>
      </c>
      <c r="C160" s="62" t="s">
        <v>17</v>
      </c>
    </row>
    <row r="161" spans="1:3" x14ac:dyDescent="0.25">
      <c r="A161" s="63" t="s">
        <v>47</v>
      </c>
      <c r="B161" s="64"/>
      <c r="C161" s="62" t="s">
        <v>679</v>
      </c>
    </row>
    <row r="162" spans="1:3" x14ac:dyDescent="0.25">
      <c r="A162" s="63"/>
      <c r="B162" s="64"/>
      <c r="C162" s="62"/>
    </row>
    <row r="163" spans="1:3" x14ac:dyDescent="0.25">
      <c r="A163" s="6"/>
      <c r="B163" s="27"/>
      <c r="C163" t="str">
        <f>CONCATENATE("    ",B159)</f>
        <v xml:space="preserve">    Your EPHA6 gene has no variants. A normal gene is referred to as a "wild-type" gene.</v>
      </c>
    </row>
    <row r="164" spans="1:3" x14ac:dyDescent="0.25">
      <c r="A164" s="6"/>
      <c r="B164" s="27"/>
    </row>
    <row r="165" spans="1:3" x14ac:dyDescent="0.25">
      <c r="A165" s="6"/>
      <c r="B165" s="27"/>
      <c r="C165" t="s">
        <v>680</v>
      </c>
    </row>
    <row r="166" spans="1:3" x14ac:dyDescent="0.25">
      <c r="A166" s="6"/>
      <c r="B166" s="27"/>
    </row>
    <row r="167" spans="1:3" x14ac:dyDescent="0.25">
      <c r="A167" s="6"/>
      <c r="B167" s="27"/>
      <c r="C167" t="str">
        <f>CONCATENATE("    ",B160)</f>
        <v xml:space="preserve">    This variant is not associated with increased risk.</v>
      </c>
    </row>
    <row r="168" spans="1:3" x14ac:dyDescent="0.25">
      <c r="A168" s="6"/>
      <c r="B168" s="27"/>
    </row>
    <row r="169" spans="1:3" x14ac:dyDescent="0.25">
      <c r="A169" s="6"/>
      <c r="B169" s="27"/>
      <c r="C169" t="s">
        <v>681</v>
      </c>
    </row>
    <row r="170" spans="1:3" x14ac:dyDescent="0.25">
      <c r="A170" s="5"/>
      <c r="B170" s="27"/>
    </row>
    <row r="171" spans="1:3" x14ac:dyDescent="0.25">
      <c r="A171" s="6"/>
      <c r="B171" s="27"/>
      <c r="C171" t="str">
        <f>CONCATENATE( "    &lt;piechart percentage=",B161," /&gt;")</f>
        <v xml:space="preserve">    &lt;piechart percentage= /&gt;</v>
      </c>
    </row>
    <row r="172" spans="1:3" x14ac:dyDescent="0.25">
      <c r="A172" s="6"/>
      <c r="B172" s="27"/>
      <c r="C172" t="str">
        <f>"  &lt;/Genotype&gt;"</f>
        <v xml:space="preserve">  &lt;/Genotype&gt;</v>
      </c>
    </row>
    <row r="173" spans="1:3" x14ac:dyDescent="0.25">
      <c r="A173" s="6"/>
      <c r="B173" s="27"/>
      <c r="C173" t="str">
        <f>"&lt;/GeneAnalysis&gt;"</f>
        <v>&lt;/GeneAnalysis&gt;</v>
      </c>
    </row>
    <row r="174" spans="1:3" x14ac:dyDescent="0.25">
      <c r="A174" s="33"/>
      <c r="B174" s="33"/>
      <c r="C174" s="33"/>
    </row>
    <row r="175" spans="1:3" x14ac:dyDescent="0.25">
      <c r="A175" s="59"/>
      <c r="B175" s="59"/>
      <c r="C175" s="60"/>
    </row>
    <row r="176" spans="1:3" x14ac:dyDescent="0.25">
      <c r="A176" s="33"/>
      <c r="B176" s="33"/>
      <c r="C176" s="33"/>
    </row>
    <row r="177" spans="1:3" x14ac:dyDescent="0.25">
      <c r="A177" s="6" t="s">
        <v>4</v>
      </c>
      <c r="B177" s="27" t="s">
        <v>566</v>
      </c>
      <c r="C177" t="str">
        <f>CONCATENATE("&lt;GeneAnalysis gene=",CHAR(34),B177,CHAR(34)," interval=",CHAR(34),B178,CHAR(34),"&gt; ")</f>
        <v xml:space="preserve">&lt;GeneAnalysis gene="EIF3A" interval="NC_000010.11:g.119033670_119080884"&gt; </v>
      </c>
    </row>
    <row r="178" spans="1:3" x14ac:dyDescent="0.25">
      <c r="A178" s="6" t="s">
        <v>27</v>
      </c>
      <c r="B178" s="27" t="s">
        <v>567</v>
      </c>
    </row>
    <row r="179" spans="1:3" x14ac:dyDescent="0.25">
      <c r="A179" s="6" t="s">
        <v>28</v>
      </c>
      <c r="B179" s="27" t="s">
        <v>341</v>
      </c>
      <c r="C179" t="str">
        <f>CONCATENATE("# What are some common mutations of ",B177,"?")</f>
        <v># What are some common mutations of EIF3A?</v>
      </c>
    </row>
    <row r="180" spans="1:3" x14ac:dyDescent="0.25">
      <c r="A180" s="6" t="s">
        <v>554</v>
      </c>
      <c r="B180" s="27" t="s">
        <v>25</v>
      </c>
      <c r="C180" t="s">
        <v>17</v>
      </c>
    </row>
    <row r="181" spans="1:3" x14ac:dyDescent="0.25">
      <c r="B181" s="27"/>
      <c r="C181" t="str">
        <f>CONCATENATE("There is ",B179," well-known variant in ",B177,": ",B188,".")</f>
        <v>There is one well-known variant in EIF3A: [A119059941G](https://www.ncbi.nlm.nih.gov/projects/SNP/snp_ref.cgi?rs=1523773).</v>
      </c>
    </row>
    <row r="182" spans="1:3" x14ac:dyDescent="0.25">
      <c r="B182" s="27"/>
    </row>
    <row r="183" spans="1:3" x14ac:dyDescent="0.25">
      <c r="A183" s="6"/>
      <c r="B183" s="27"/>
      <c r="C183" t="str">
        <f>CONCATENATE("&lt;# ",B185," #&gt;")</f>
        <v>&lt;# A119059941G #&gt;</v>
      </c>
    </row>
    <row r="184" spans="1:3" x14ac:dyDescent="0.25">
      <c r="A184" s="6" t="s">
        <v>29</v>
      </c>
      <c r="B184" s="1" t="s">
        <v>568</v>
      </c>
      <c r="C184" t="str">
        <f>CONCATENATE("  &lt;Variant hgvs=",CHAR(34),B184,CHAR(34)," name=",CHAR(34),B185,CHAR(34),"&gt; ")</f>
        <v xml:space="preserve">  &lt;Variant hgvs="NC_000010.11:g.119059941A&gt;G" name="A119059941G"&gt; </v>
      </c>
    </row>
    <row r="185" spans="1:3" x14ac:dyDescent="0.25">
      <c r="A185" s="5" t="s">
        <v>30</v>
      </c>
      <c r="B185" s="1" t="s">
        <v>569</v>
      </c>
    </row>
    <row r="186" spans="1:3" x14ac:dyDescent="0.25">
      <c r="A186" s="5" t="s">
        <v>31</v>
      </c>
      <c r="B186" t="s">
        <v>66</v>
      </c>
      <c r="C186" t="str">
        <f>CONCATENATE("    This variant is a change at a specific point in the ",B177," gene from ",B186," to ",B187," resulting in incorrect ",B180," function. This substitution of a single nucleotide is known as a missense variant.")</f>
        <v xml:space="preserve">    This variant is a change at a specific point in the EIF3A gene from adenine (A) to guanine (G) resulting in incorrect protein function. This substitution of a single nucleotide is known as a missense variant.</v>
      </c>
    </row>
    <row r="187" spans="1:3" x14ac:dyDescent="0.25">
      <c r="A187" s="5" t="s">
        <v>32</v>
      </c>
      <c r="B187" s="27" t="s">
        <v>38</v>
      </c>
      <c r="C187" t="s">
        <v>17</v>
      </c>
    </row>
    <row r="188" spans="1:3" x14ac:dyDescent="0.25">
      <c r="A188" s="5" t="s">
        <v>40</v>
      </c>
      <c r="B188" s="30" t="s">
        <v>570</v>
      </c>
      <c r="C188" t="str">
        <f>"  &lt;/Variant&gt;"</f>
        <v xml:space="preserve">  &lt;/Variant&gt;</v>
      </c>
    </row>
    <row r="189" spans="1:3" x14ac:dyDescent="0.25">
      <c r="A189" s="31"/>
      <c r="B189" s="32"/>
      <c r="C189" s="33"/>
    </row>
    <row r="190" spans="1:3" x14ac:dyDescent="0.25">
      <c r="A190" s="31"/>
      <c r="B190" s="32"/>
      <c r="C190" s="33" t="str">
        <f>C183</f>
        <v>&lt;# A119059941G #&gt;</v>
      </c>
    </row>
    <row r="191" spans="1:3" x14ac:dyDescent="0.25">
      <c r="A191" s="5" t="s">
        <v>39</v>
      </c>
      <c r="B191" s="1" t="s">
        <v>571</v>
      </c>
      <c r="C191" t="str">
        <f>CONCATENATE("  &lt;Genotype hgvs=",CHAR(34),B191,B192,";",B193,CHAR(34)," name=",CHAR(34),B185,CHAR(34),"&gt; ")</f>
        <v xml:space="preserve">  &lt;Genotype hgvs="NC_000010.11:g.[119059941A&gt;G];[119059941=]" name="A119059941G"&gt; </v>
      </c>
    </row>
    <row r="192" spans="1:3" x14ac:dyDescent="0.25">
      <c r="A192" s="5" t="s">
        <v>40</v>
      </c>
      <c r="B192" s="27" t="s">
        <v>572</v>
      </c>
    </row>
    <row r="193" spans="1:3" x14ac:dyDescent="0.25">
      <c r="A193" s="5" t="s">
        <v>31</v>
      </c>
      <c r="B193" s="27" t="s">
        <v>573</v>
      </c>
      <c r="C193" t="s">
        <v>679</v>
      </c>
    </row>
    <row r="194" spans="1:3" x14ac:dyDescent="0.25">
      <c r="A194" s="5" t="s">
        <v>45</v>
      </c>
      <c r="B194" s="27" t="str">
        <f>CONCATENATE("People with this variant have one copy of the ",B188," variant. This substitution of a single nucleotide is known as a missense mutation.")</f>
        <v>People with this variant have one copy of the [A119059941G](https://www.ncbi.nlm.nih.gov/projects/SNP/snp_ref.cgi?rs=1523773) variant. This substitution of a single nucleotide is known as a missense mutation.</v>
      </c>
      <c r="C194" t="s">
        <v>17</v>
      </c>
    </row>
    <row r="195" spans="1:3" x14ac:dyDescent="0.25">
      <c r="A195" s="6" t="s">
        <v>46</v>
      </c>
      <c r="B195" s="27" t="s">
        <v>223</v>
      </c>
      <c r="C195" t="str">
        <f>CONCATENATE("    ",B194)</f>
        <v xml:space="preserve">    People with this variant have one copy of the [A119059941G](https://www.ncbi.nlm.nih.gov/projects/SNP/snp_ref.cgi?rs=1523773) variant. This substitution of a single nucleotide is known as a missense mutation.</v>
      </c>
    </row>
    <row r="196" spans="1:3" x14ac:dyDescent="0.25">
      <c r="A196" s="6" t="s">
        <v>47</v>
      </c>
      <c r="B196" s="27">
        <v>43.6</v>
      </c>
    </row>
    <row r="197" spans="1:3" x14ac:dyDescent="0.25">
      <c r="A197" s="5"/>
      <c r="B197" s="27"/>
      <c r="C197" t="s">
        <v>680</v>
      </c>
    </row>
    <row r="198" spans="1:3" x14ac:dyDescent="0.25">
      <c r="A198" s="6"/>
      <c r="B198" s="27"/>
    </row>
    <row r="199" spans="1:3" x14ac:dyDescent="0.25">
      <c r="A199" s="6"/>
      <c r="B199" s="27"/>
      <c r="C199" t="str">
        <f>CONCATENATE("    ",B195)</f>
        <v xml:space="preserve">    You are in the Mild Loss of Function category. See below for more information.</v>
      </c>
    </row>
    <row r="200" spans="1:3" x14ac:dyDescent="0.25">
      <c r="A200" s="6"/>
      <c r="B200" s="27"/>
    </row>
    <row r="201" spans="1:3" x14ac:dyDescent="0.25">
      <c r="A201" s="6"/>
      <c r="B201" s="27"/>
      <c r="C201" t="s">
        <v>681</v>
      </c>
    </row>
    <row r="202" spans="1:3" x14ac:dyDescent="0.25">
      <c r="A202" s="5"/>
      <c r="B202" s="27"/>
    </row>
    <row r="203" spans="1:3" x14ac:dyDescent="0.25">
      <c r="A203" s="5"/>
      <c r="B203" s="27"/>
      <c r="C203" t="str">
        <f>CONCATENATE( "    &lt;piechart percentage=",B196," /&gt;")</f>
        <v xml:space="preserve">    &lt;piechart percentage=43.6 /&gt;</v>
      </c>
    </row>
    <row r="204" spans="1:3" x14ac:dyDescent="0.25">
      <c r="A204" s="5"/>
      <c r="B204" s="27"/>
      <c r="C204" t="str">
        <f>"  &lt;/Genotype&gt;"</f>
        <v xml:space="preserve">  &lt;/Genotype&gt;</v>
      </c>
    </row>
    <row r="205" spans="1:3" x14ac:dyDescent="0.25">
      <c r="A205" s="5" t="s">
        <v>48</v>
      </c>
      <c r="B205" s="27" t="str">
        <f>CONCATENATE("People with this variant have two copies of the ",B188," variant. This substitution of a single nucleotide is known as a missense mutation.")</f>
        <v>People with this variant have two copies of the [A119059941G](https://www.ncbi.nlm.nih.gov/projects/SNP/snp_ref.cgi?rs=1523773) variant. This substitution of a single nucleotide is known as a missense mutation.</v>
      </c>
      <c r="C205" t="str">
        <f>CONCATENATE("  &lt;Genotype hgvs=",CHAR(34),B191,B192,";",B192,CHAR(34)," name=",CHAR(34),B185,CHAR(34),"&gt; ")</f>
        <v xml:space="preserve">  &lt;Genotype hgvs="NC_000010.11:g.[119059941A&gt;G];[119059941A&gt;G]" name="A119059941G"&gt; </v>
      </c>
    </row>
    <row r="206" spans="1:3" x14ac:dyDescent="0.25">
      <c r="A206" s="6" t="s">
        <v>49</v>
      </c>
      <c r="B206" s="27" t="s">
        <v>198</v>
      </c>
      <c r="C206" t="s">
        <v>17</v>
      </c>
    </row>
    <row r="207" spans="1:3" x14ac:dyDescent="0.25">
      <c r="A207" s="6" t="s">
        <v>47</v>
      </c>
      <c r="B207" s="27">
        <v>21.2</v>
      </c>
      <c r="C207" t="s">
        <v>679</v>
      </c>
    </row>
    <row r="208" spans="1:3" x14ac:dyDescent="0.25">
      <c r="A208" s="6"/>
      <c r="B208" s="27"/>
    </row>
    <row r="209" spans="1:3" x14ac:dyDescent="0.25">
      <c r="A209" s="5"/>
      <c r="B209" s="27"/>
      <c r="C209" t="str">
        <f>CONCATENATE("    ",B205)</f>
        <v xml:space="preserve">    People with this variant have two copies of the [A119059941G](https://www.ncbi.nlm.nih.gov/projects/SNP/snp_ref.cgi?rs=1523773) variant. This substitution of a single nucleotide is known as a missense mutation.</v>
      </c>
    </row>
    <row r="210" spans="1:3" x14ac:dyDescent="0.25">
      <c r="A210" s="6"/>
      <c r="B210" s="27"/>
    </row>
    <row r="211" spans="1:3" x14ac:dyDescent="0.25">
      <c r="A211" s="6"/>
      <c r="B211" s="27"/>
      <c r="C211" t="s">
        <v>680</v>
      </c>
    </row>
    <row r="212" spans="1:3" x14ac:dyDescent="0.25">
      <c r="A212" s="6"/>
      <c r="B212" s="27"/>
    </row>
    <row r="213" spans="1:3" x14ac:dyDescent="0.25">
      <c r="A213" s="6"/>
      <c r="B213" s="27"/>
      <c r="C213" t="str">
        <f>CONCATENATE("    ",B206)</f>
        <v xml:space="preserve">    You are in the Moderate Loss of Function category. See below for more information.</v>
      </c>
    </row>
    <row r="214" spans="1:3" x14ac:dyDescent="0.25">
      <c r="A214" s="6"/>
      <c r="B214" s="27"/>
    </row>
    <row r="215" spans="1:3" x14ac:dyDescent="0.25">
      <c r="A215" s="5"/>
      <c r="B215" s="27"/>
      <c r="C215" t="s">
        <v>681</v>
      </c>
    </row>
    <row r="216" spans="1:3" x14ac:dyDescent="0.25">
      <c r="A216" s="5"/>
      <c r="B216" s="27"/>
    </row>
    <row r="217" spans="1:3" x14ac:dyDescent="0.25">
      <c r="A217" s="5"/>
      <c r="B217" s="27"/>
      <c r="C217" t="str">
        <f>CONCATENATE( "    &lt;piechart percentage=",B207," /&gt;")</f>
        <v xml:space="preserve">    &lt;piechart percentage=21.2 /&gt;</v>
      </c>
    </row>
    <row r="218" spans="1:3" x14ac:dyDescent="0.25">
      <c r="A218" s="5"/>
      <c r="B218" s="27"/>
      <c r="C218" t="str">
        <f>"  &lt;/Genotype&gt;"</f>
        <v xml:space="preserve">  &lt;/Genotype&gt;</v>
      </c>
    </row>
    <row r="219" spans="1:3" x14ac:dyDescent="0.25">
      <c r="A219" s="5" t="s">
        <v>50</v>
      </c>
      <c r="B219" s="27" t="str">
        <f>CONCATENATE("Your ",B177," gene has no variants. A normal gene is referred to as a ",CHAR(34),"wild-type",CHAR(34)," gene.")</f>
        <v>Your EIF3A gene has no variants. A normal gene is referred to as a "wild-type" gene.</v>
      </c>
      <c r="C219" t="str">
        <f>CONCATENATE("  &lt;Genotype hgvs=",CHAR(34),B191,B193,";",B193,CHAR(34)," name=",CHAR(34),B185,CHAR(34),"&gt; ")</f>
        <v xml:space="preserve">  &lt;Genotype hgvs="NC_000010.11:g.[119059941=];[119059941=]" name="A119059941G"&gt; </v>
      </c>
    </row>
    <row r="220" spans="1:3" x14ac:dyDescent="0.25">
      <c r="A220" s="6" t="s">
        <v>51</v>
      </c>
      <c r="B220" s="27" t="s">
        <v>224</v>
      </c>
      <c r="C220" t="s">
        <v>17</v>
      </c>
    </row>
    <row r="221" spans="1:3" x14ac:dyDescent="0.25">
      <c r="A221" s="6" t="s">
        <v>47</v>
      </c>
      <c r="B221" s="27">
        <v>35.299999999999997</v>
      </c>
      <c r="C221" t="s">
        <v>679</v>
      </c>
    </row>
    <row r="222" spans="1:3" x14ac:dyDescent="0.25">
      <c r="A222" s="5"/>
      <c r="B222" s="27"/>
    </row>
    <row r="223" spans="1:3" x14ac:dyDescent="0.25">
      <c r="A223" s="6"/>
      <c r="B223" s="27"/>
      <c r="C223" t="str">
        <f>CONCATENATE("    ",B219)</f>
        <v xml:space="preserve">    Your EIF3A gene has no variants. A normal gene is referred to as a "wild-type" gene.</v>
      </c>
    </row>
    <row r="224" spans="1:3" x14ac:dyDescent="0.25">
      <c r="A224" s="6"/>
      <c r="B224" s="27"/>
    </row>
    <row r="225" spans="1:3" x14ac:dyDescent="0.25">
      <c r="A225" s="6"/>
      <c r="B225" s="27"/>
      <c r="C225" t="s">
        <v>680</v>
      </c>
    </row>
    <row r="226" spans="1:3" x14ac:dyDescent="0.25">
      <c r="A226" s="6"/>
      <c r="B226" s="27"/>
    </row>
    <row r="227" spans="1:3" x14ac:dyDescent="0.25">
      <c r="A227" s="6"/>
      <c r="B227" s="27"/>
      <c r="C227" t="str">
        <f>CONCATENATE("    ",B220)</f>
        <v xml:space="preserve">    Your variant is not associated with any loss of function.</v>
      </c>
    </row>
    <row r="228" spans="1:3" x14ac:dyDescent="0.25">
      <c r="A228" s="5"/>
      <c r="B228" s="27"/>
    </row>
    <row r="229" spans="1:3" x14ac:dyDescent="0.25">
      <c r="A229" s="5"/>
      <c r="B229" s="27"/>
      <c r="C229" t="s">
        <v>681</v>
      </c>
    </row>
    <row r="230" spans="1:3" x14ac:dyDescent="0.25">
      <c r="A230" s="5"/>
      <c r="B230" s="27"/>
    </row>
    <row r="231" spans="1:3" x14ac:dyDescent="0.25">
      <c r="A231" s="5"/>
      <c r="B231" s="27"/>
      <c r="C231" t="str">
        <f>CONCATENATE( "    &lt;piechart percentage=",B221," /&gt;")</f>
        <v xml:space="preserve">    &lt;piechart percentage=35.3 /&gt;</v>
      </c>
    </row>
    <row r="232" spans="1:3" x14ac:dyDescent="0.25">
      <c r="A232" s="5"/>
      <c r="B232" s="27"/>
      <c r="C232" t="str">
        <f>"  &lt;/Genotype&gt;"</f>
        <v xml:space="preserve">  &lt;/Genotype&gt;</v>
      </c>
    </row>
    <row r="233" spans="1:3" x14ac:dyDescent="0.25">
      <c r="A233" s="5" t="s">
        <v>52</v>
      </c>
      <c r="B233" s="27" t="str">
        <f>CONCATENATE("Your ",B177," gene has an unknown variant.")</f>
        <v>Your EIF3A gene has an unknown variant.</v>
      </c>
      <c r="C233" t="str">
        <f>CONCATENATE("  &lt;Genotype hgvs=",CHAR(34),"unknown",CHAR(34),"&gt; ")</f>
        <v xml:space="preserve">  &lt;Genotype hgvs="unknown"&gt; </v>
      </c>
    </row>
    <row r="234" spans="1:3" x14ac:dyDescent="0.25">
      <c r="A234" s="6" t="s">
        <v>52</v>
      </c>
      <c r="B234" s="27" t="s">
        <v>154</v>
      </c>
      <c r="C234" t="s">
        <v>17</v>
      </c>
    </row>
    <row r="235" spans="1:3" x14ac:dyDescent="0.25">
      <c r="A235" s="6" t="s">
        <v>47</v>
      </c>
      <c r="B235" s="27"/>
      <c r="C235" t="s">
        <v>679</v>
      </c>
    </row>
    <row r="236" spans="1:3" x14ac:dyDescent="0.25">
      <c r="A236" s="6"/>
      <c r="B236" s="27"/>
    </row>
    <row r="237" spans="1:3" x14ac:dyDescent="0.25">
      <c r="A237" s="6"/>
      <c r="B237" s="27"/>
      <c r="C237" t="str">
        <f>CONCATENATE("    ",B233)</f>
        <v xml:space="preserve">    Your EIF3A gene has an unknown variant.</v>
      </c>
    </row>
    <row r="238" spans="1:3" x14ac:dyDescent="0.25">
      <c r="A238" s="6"/>
      <c r="B238" s="27"/>
    </row>
    <row r="239" spans="1:3" x14ac:dyDescent="0.25">
      <c r="A239" s="6"/>
      <c r="B239" s="27"/>
      <c r="C239" t="s">
        <v>680</v>
      </c>
    </row>
    <row r="240" spans="1:3" x14ac:dyDescent="0.25">
      <c r="A240" s="6"/>
      <c r="B240" s="27"/>
    </row>
    <row r="241" spans="1:3" x14ac:dyDescent="0.25">
      <c r="A241" s="5"/>
      <c r="B241" s="27"/>
      <c r="C241" t="str">
        <f>CONCATENATE("    ",B234)</f>
        <v xml:space="preserve">    The effect is unknown.</v>
      </c>
    </row>
    <row r="242" spans="1:3" x14ac:dyDescent="0.25">
      <c r="A242" s="6"/>
      <c r="B242" s="27"/>
    </row>
    <row r="243" spans="1:3" x14ac:dyDescent="0.25">
      <c r="A243" s="5"/>
      <c r="B243" s="27"/>
      <c r="C243" t="s">
        <v>681</v>
      </c>
    </row>
    <row r="244" spans="1:3" x14ac:dyDescent="0.25">
      <c r="A244" s="5"/>
      <c r="B244" s="27"/>
    </row>
    <row r="245" spans="1:3" x14ac:dyDescent="0.25">
      <c r="A245" s="5"/>
      <c r="B245" s="27"/>
      <c r="C245" t="str">
        <f>CONCATENATE( "    &lt;piechart percentage=",B235," /&gt;")</f>
        <v xml:space="preserve">    &lt;piechart percentage= /&gt;</v>
      </c>
    </row>
    <row r="246" spans="1:3" x14ac:dyDescent="0.25">
      <c r="A246" s="5"/>
      <c r="B246" s="27"/>
      <c r="C246" t="str">
        <f>"  &lt;/Genotype&gt;"</f>
        <v xml:space="preserve">  &lt;/Genotype&gt;</v>
      </c>
    </row>
    <row r="247" spans="1:3" x14ac:dyDescent="0.25">
      <c r="A247" s="5" t="s">
        <v>50</v>
      </c>
      <c r="B247" s="27" t="str">
        <f>CONCATENATE("Your ",B177," gene has no variants. A normal gene is referred to as a ",CHAR(34),"wild-type",CHAR(34)," gene.")</f>
        <v>Your EIF3A gene has no variants. A normal gene is referred to as a "wild-type" gene.</v>
      </c>
      <c r="C247" t="str">
        <f>CONCATENATE("  &lt;Genotype hgvs=",CHAR(34),"wild-type",CHAR(34),"&gt;")</f>
        <v xml:space="preserve">  &lt;Genotype hgvs="wild-type"&gt;</v>
      </c>
    </row>
    <row r="248" spans="1:3" x14ac:dyDescent="0.25">
      <c r="A248" s="63" t="s">
        <v>51</v>
      </c>
      <c r="B248" s="64" t="s">
        <v>152</v>
      </c>
      <c r="C248" s="62" t="s">
        <v>17</v>
      </c>
    </row>
    <row r="249" spans="1:3" x14ac:dyDescent="0.25">
      <c r="A249" s="63" t="s">
        <v>47</v>
      </c>
      <c r="B249" s="64"/>
      <c r="C249" s="62" t="s">
        <v>679</v>
      </c>
    </row>
    <row r="250" spans="1:3" x14ac:dyDescent="0.25">
      <c r="A250" s="63"/>
      <c r="B250" s="64"/>
      <c r="C250" s="62"/>
    </row>
    <row r="251" spans="1:3" x14ac:dyDescent="0.25">
      <c r="A251" s="6"/>
      <c r="B251" s="27"/>
      <c r="C251" t="str">
        <f>CONCATENATE("    ",B247)</f>
        <v xml:space="preserve">    Your EIF3A gene has no variants. A normal gene is referred to as a "wild-type" gene.</v>
      </c>
    </row>
    <row r="252" spans="1:3" x14ac:dyDescent="0.25">
      <c r="A252" s="6"/>
      <c r="B252" s="27"/>
    </row>
    <row r="253" spans="1:3" x14ac:dyDescent="0.25">
      <c r="A253" s="6"/>
      <c r="B253" s="27"/>
      <c r="C253" t="s">
        <v>680</v>
      </c>
    </row>
    <row r="254" spans="1:3" x14ac:dyDescent="0.25">
      <c r="A254" s="6"/>
      <c r="B254" s="27"/>
    </row>
    <row r="255" spans="1:3" x14ac:dyDescent="0.25">
      <c r="A255" s="6"/>
      <c r="B255" s="27"/>
      <c r="C255" t="str">
        <f>CONCATENATE("    ",B248)</f>
        <v xml:space="preserve">    This variant is not associated with increased risk.</v>
      </c>
    </row>
    <row r="256" spans="1:3" x14ac:dyDescent="0.25">
      <c r="A256" s="6"/>
      <c r="B256" s="27"/>
    </row>
    <row r="257" spans="1:15" x14ac:dyDescent="0.25">
      <c r="A257" s="6"/>
      <c r="B257" s="27"/>
      <c r="C257" t="s">
        <v>681</v>
      </c>
      <c r="J257" s="33"/>
      <c r="K257" s="33"/>
      <c r="L257" s="33"/>
      <c r="M257" s="33"/>
      <c r="N257" s="33"/>
    </row>
    <row r="258" spans="1:15" x14ac:dyDescent="0.25">
      <c r="A258" s="5"/>
      <c r="B258" s="27"/>
      <c r="J258" s="33"/>
      <c r="K258" s="33"/>
      <c r="L258" s="33"/>
      <c r="M258" s="33"/>
      <c r="N258" s="33"/>
    </row>
    <row r="259" spans="1:15" x14ac:dyDescent="0.25">
      <c r="A259" s="6"/>
      <c r="B259" s="27"/>
      <c r="C259" t="str">
        <f>CONCATENATE( "    &lt;piechart percentage=",B249," /&gt;")</f>
        <v xml:space="preserve">    &lt;piechart percentage= /&gt;</v>
      </c>
      <c r="J259" s="33"/>
      <c r="K259" s="33"/>
      <c r="L259" s="33"/>
      <c r="M259" s="33"/>
      <c r="N259" s="33"/>
    </row>
    <row r="260" spans="1:15" x14ac:dyDescent="0.25">
      <c r="A260" s="6"/>
      <c r="B260" s="27"/>
      <c r="C260" t="str">
        <f>"  &lt;/Genotype&gt;"</f>
        <v xml:space="preserve">  &lt;/Genotype&gt;</v>
      </c>
      <c r="K260" s="59"/>
      <c r="L260" s="59"/>
      <c r="M260" s="60"/>
      <c r="N260" s="59"/>
    </row>
    <row r="261" spans="1:15" x14ac:dyDescent="0.25">
      <c r="A261" s="6"/>
      <c r="B261" s="27"/>
      <c r="C261" t="str">
        <f>"&lt;/GeneAnalysis&gt;"</f>
        <v>&lt;/GeneAnalysis&gt;</v>
      </c>
    </row>
    <row r="262" spans="1:15" s="33" customFormat="1" x14ac:dyDescent="0.25">
      <c r="J262"/>
      <c r="K262"/>
      <c r="L262"/>
      <c r="M262"/>
      <c r="N262"/>
    </row>
    <row r="263" spans="1:15" s="33" customFormat="1" x14ac:dyDescent="0.25">
      <c r="A263" s="65"/>
      <c r="B263" s="65"/>
      <c r="C263" s="66"/>
      <c r="J263"/>
      <c r="K263"/>
      <c r="L263"/>
      <c r="M263"/>
      <c r="N263"/>
    </row>
    <row r="264" spans="1:15" s="33" customFormat="1" x14ac:dyDescent="0.25">
      <c r="J264"/>
      <c r="K264"/>
      <c r="L264"/>
      <c r="M264"/>
      <c r="N264"/>
    </row>
    <row r="265" spans="1:15" x14ac:dyDescent="0.25">
      <c r="A265" s="6" t="s">
        <v>4</v>
      </c>
      <c r="B265" s="27" t="s">
        <v>474</v>
      </c>
      <c r="C265" t="str">
        <f>CONCATENATE("&lt;GeneAnalysis gene=",CHAR(34),B265,CHAR(34)," interval=",CHAR(34),B266,CHAR(34),"&gt; ")</f>
        <v xml:space="preserve">&lt;GeneAnalysis gene="IL1A" interval="NC_000002.12:g.112773915_112785398"&gt; </v>
      </c>
      <c r="O265" s="67"/>
    </row>
    <row r="266" spans="1:15" x14ac:dyDescent="0.25">
      <c r="A266" s="6" t="s">
        <v>27</v>
      </c>
      <c r="B266" s="27" t="s">
        <v>574</v>
      </c>
    </row>
    <row r="267" spans="1:15" x14ac:dyDescent="0.25">
      <c r="A267" s="6" t="s">
        <v>28</v>
      </c>
      <c r="B267" s="27" t="s">
        <v>341</v>
      </c>
      <c r="C267" t="str">
        <f>CONCATENATE("# What are some common mutations of ",B265,"?")</f>
        <v># What are some common mutations of IL1A?</v>
      </c>
    </row>
    <row r="268" spans="1:15" x14ac:dyDescent="0.25">
      <c r="A268" s="6" t="s">
        <v>554</v>
      </c>
      <c r="B268" s="27" t="s">
        <v>25</v>
      </c>
      <c r="C268" t="s">
        <v>17</v>
      </c>
    </row>
    <row r="269" spans="1:15" x14ac:dyDescent="0.25">
      <c r="B269" s="27"/>
      <c r="C269" t="str">
        <f>CONCATENATE("There is ",B267," well-known variant in ",B265,": ",B276,".")</f>
        <v>There is one well-known variant in IL1A: [G112777818T](https://www.ncbi.nlm.nih.gov/projects/SNP/snp_ref.cgi?rs=2071376).</v>
      </c>
    </row>
    <row r="270" spans="1:15" x14ac:dyDescent="0.25">
      <c r="B270" s="27"/>
    </row>
    <row r="271" spans="1:15" x14ac:dyDescent="0.25">
      <c r="A271" s="6"/>
      <c r="B271" s="27"/>
      <c r="C271" t="str">
        <f>CONCATENATE("&lt;# ",B273," #&gt;")</f>
        <v>&lt;# G112777818T #&gt;</v>
      </c>
    </row>
    <row r="272" spans="1:15" x14ac:dyDescent="0.25">
      <c r="A272" s="6" t="s">
        <v>29</v>
      </c>
      <c r="B272" s="1" t="s">
        <v>476</v>
      </c>
      <c r="C272" t="str">
        <f>CONCATENATE("  &lt;Variant hgvs=",CHAR(34),B272,CHAR(34)," name=",CHAR(34),B273,CHAR(34),"&gt; ")</f>
        <v xml:space="preserve">  &lt;Variant hgvs="NC_000002.12:g.112777818G&gt;T" name="G112777818T"&gt; </v>
      </c>
      <c r="J272" s="33"/>
      <c r="K272" s="33"/>
      <c r="L272" s="33"/>
      <c r="M272" s="33"/>
      <c r="N272" s="33"/>
    </row>
    <row r="273" spans="1:14" x14ac:dyDescent="0.25">
      <c r="A273" s="5" t="s">
        <v>30</v>
      </c>
      <c r="B273" s="1" t="s">
        <v>575</v>
      </c>
      <c r="J273" s="33"/>
      <c r="K273" s="33"/>
      <c r="L273" s="33"/>
      <c r="M273" s="33"/>
      <c r="N273" s="33"/>
    </row>
    <row r="274" spans="1:14" x14ac:dyDescent="0.25">
      <c r="A274" s="5" t="s">
        <v>31</v>
      </c>
      <c r="B274" t="s">
        <v>38</v>
      </c>
      <c r="C274" t="str">
        <f>CONCATENATE("    This variant is a change at a specific point in the ",B265," gene from ",B274," to ",B275," resulting in incorrect ",B268," function. This substitution of a single nucleotide is known as a missense variant.")</f>
        <v xml:space="preserve">    This variant is a change at a specific point in the IL1A gene from guanine (G) to thymine (T) resulting in incorrect protein function. This substitution of a single nucleotide is known as a missense variant.</v>
      </c>
    </row>
    <row r="275" spans="1:14" x14ac:dyDescent="0.25">
      <c r="A275" s="5" t="s">
        <v>32</v>
      </c>
      <c r="B275" s="27" t="s">
        <v>37</v>
      </c>
      <c r="C275" t="s">
        <v>17</v>
      </c>
    </row>
    <row r="276" spans="1:14" x14ac:dyDescent="0.25">
      <c r="A276" s="5" t="s">
        <v>40</v>
      </c>
      <c r="B276" s="30" t="s">
        <v>576</v>
      </c>
      <c r="C276" t="str">
        <f>"  &lt;/Variant&gt;"</f>
        <v xml:space="preserve">  &lt;/Variant&gt;</v>
      </c>
    </row>
    <row r="277" spans="1:14" s="33" customFormat="1" x14ac:dyDescent="0.25">
      <c r="A277" s="31"/>
      <c r="B277" s="32"/>
      <c r="J277"/>
      <c r="K277"/>
      <c r="L277"/>
      <c r="M277"/>
      <c r="N277"/>
    </row>
    <row r="278" spans="1:14" s="33" customFormat="1" x14ac:dyDescent="0.25">
      <c r="A278" s="31"/>
      <c r="B278" s="32"/>
      <c r="C278" s="33" t="str">
        <f>C271</f>
        <v>&lt;# G112777818T #&gt;</v>
      </c>
      <c r="J278"/>
      <c r="K278"/>
      <c r="L278"/>
      <c r="M278"/>
      <c r="N278"/>
    </row>
    <row r="279" spans="1:14" x14ac:dyDescent="0.25">
      <c r="A279" s="5" t="s">
        <v>39</v>
      </c>
      <c r="B279" s="1" t="s">
        <v>128</v>
      </c>
      <c r="C279" t="str">
        <f>CONCATENATE("  &lt;Genotype hgvs=",CHAR(34),B279,B280,";",B281,CHAR(34)," name=",CHAR(34),B273,CHAR(34),"&gt; ")</f>
        <v xml:space="preserve">  &lt;Genotype hgvs="NC_000002.12:g.[112777818G&gt;T];[112777818=]" name="G112777818T"&gt; </v>
      </c>
    </row>
    <row r="280" spans="1:14" x14ac:dyDescent="0.25">
      <c r="A280" s="5" t="s">
        <v>40</v>
      </c>
      <c r="B280" s="27" t="s">
        <v>577</v>
      </c>
    </row>
    <row r="281" spans="1:14" x14ac:dyDescent="0.25">
      <c r="A281" s="5" t="s">
        <v>31</v>
      </c>
      <c r="B281" s="27" t="s">
        <v>578</v>
      </c>
      <c r="C281" t="s">
        <v>679</v>
      </c>
    </row>
    <row r="282" spans="1:14" x14ac:dyDescent="0.25">
      <c r="A282" s="5" t="s">
        <v>45</v>
      </c>
      <c r="B282" s="27" t="str">
        <f>CONCATENATE("People with this variant have one copy of the ",B276," variant. This substitution of a single nucleotide is known as a missense mutation.")</f>
        <v>People with this variant have one copy of the [G112777818T](https://www.ncbi.nlm.nih.gov/projects/SNP/snp_ref.cgi?rs=2071376) variant. This substitution of a single nucleotide is known as a missense mutation.</v>
      </c>
      <c r="C282" t="s">
        <v>17</v>
      </c>
    </row>
    <row r="283" spans="1:14" x14ac:dyDescent="0.25">
      <c r="A283" s="6" t="s">
        <v>46</v>
      </c>
      <c r="B283" s="27" t="s">
        <v>223</v>
      </c>
      <c r="C283" t="str">
        <f>CONCATENATE("    ",B282)</f>
        <v xml:space="preserve">    People with this variant have one copy of the [G112777818T](https://www.ncbi.nlm.nih.gov/projects/SNP/snp_ref.cgi?rs=2071376) variant. This substitution of a single nucleotide is known as a missense mutation.</v>
      </c>
    </row>
    <row r="284" spans="1:14" x14ac:dyDescent="0.25">
      <c r="A284" s="6" t="s">
        <v>47</v>
      </c>
      <c r="B284" s="27">
        <v>47.1</v>
      </c>
    </row>
    <row r="285" spans="1:14" x14ac:dyDescent="0.25">
      <c r="A285" s="5"/>
      <c r="B285" s="27"/>
      <c r="C285" t="s">
        <v>680</v>
      </c>
    </row>
    <row r="286" spans="1:14" x14ac:dyDescent="0.25">
      <c r="A286" s="6"/>
      <c r="B286" s="27"/>
    </row>
    <row r="287" spans="1:14" x14ac:dyDescent="0.25">
      <c r="A287" s="6"/>
      <c r="B287" s="27"/>
      <c r="C287" t="str">
        <f>CONCATENATE("    ",B283)</f>
        <v xml:space="preserve">    You are in the Mild Loss of Function category. See below for more information.</v>
      </c>
    </row>
    <row r="288" spans="1:14" x14ac:dyDescent="0.25">
      <c r="A288" s="6"/>
      <c r="B288" s="27"/>
    </row>
    <row r="289" spans="1:3" x14ac:dyDescent="0.25">
      <c r="A289" s="6"/>
      <c r="B289" s="27"/>
      <c r="C289" t="s">
        <v>681</v>
      </c>
    </row>
    <row r="290" spans="1:3" x14ac:dyDescent="0.25">
      <c r="A290" s="5"/>
      <c r="B290" s="27"/>
    </row>
    <row r="291" spans="1:3" x14ac:dyDescent="0.25">
      <c r="A291" s="5"/>
      <c r="B291" s="27"/>
      <c r="C291" t="str">
        <f>CONCATENATE( "    &lt;piechart percentage=",B284," /&gt;")</f>
        <v xml:space="preserve">    &lt;piechart percentage=47.1 /&gt;</v>
      </c>
    </row>
    <row r="292" spans="1:3" x14ac:dyDescent="0.25">
      <c r="A292" s="5"/>
      <c r="B292" s="27"/>
      <c r="C292" t="str">
        <f>"  &lt;/Genotype&gt;"</f>
        <v xml:space="preserve">  &lt;/Genotype&gt;</v>
      </c>
    </row>
    <row r="293" spans="1:3" x14ac:dyDescent="0.25">
      <c r="A293" s="5" t="s">
        <v>48</v>
      </c>
      <c r="B293" s="27" t="str">
        <f>CONCATENATE("People with this variant have two copies of the ",B276," variant. This substitution of a single nucleotide is known as a missense mutation.")</f>
        <v>People with this variant have two copies of the [G112777818T](https://www.ncbi.nlm.nih.gov/projects/SNP/snp_ref.cgi?rs=2071376) variant. This substitution of a single nucleotide is known as a missense mutation.</v>
      </c>
      <c r="C293" t="str">
        <f>CONCATENATE("  &lt;Genotype hgvs=",CHAR(34),B279,B280,";",B280,CHAR(34)," name=",CHAR(34),B273,CHAR(34),"&gt; ")</f>
        <v xml:space="preserve">  &lt;Genotype hgvs="NC_000002.12:g.[112777818G&gt;T];[112777818G&gt;T]" name="G112777818T"&gt; </v>
      </c>
    </row>
    <row r="294" spans="1:3" x14ac:dyDescent="0.25">
      <c r="A294" s="6" t="s">
        <v>49</v>
      </c>
      <c r="B294" s="27" t="s">
        <v>198</v>
      </c>
      <c r="C294" t="s">
        <v>17</v>
      </c>
    </row>
    <row r="295" spans="1:3" x14ac:dyDescent="0.25">
      <c r="A295" s="6" t="s">
        <v>47</v>
      </c>
      <c r="B295" s="27">
        <v>26.2</v>
      </c>
      <c r="C295" t="s">
        <v>679</v>
      </c>
    </row>
    <row r="296" spans="1:3" x14ac:dyDescent="0.25">
      <c r="A296" s="6"/>
      <c r="B296" s="27"/>
    </row>
    <row r="297" spans="1:3" x14ac:dyDescent="0.25">
      <c r="A297" s="5"/>
      <c r="B297" s="27"/>
      <c r="C297" t="str">
        <f>CONCATENATE("    ",B293)</f>
        <v xml:space="preserve">    People with this variant have two copies of the [G112777818T](https://www.ncbi.nlm.nih.gov/projects/SNP/snp_ref.cgi?rs=2071376) variant. This substitution of a single nucleotide is known as a missense mutation.</v>
      </c>
    </row>
    <row r="298" spans="1:3" x14ac:dyDescent="0.25">
      <c r="A298" s="6"/>
      <c r="B298" s="27"/>
    </row>
    <row r="299" spans="1:3" x14ac:dyDescent="0.25">
      <c r="A299" s="6"/>
      <c r="B299" s="27"/>
      <c r="C299" t="s">
        <v>680</v>
      </c>
    </row>
    <row r="300" spans="1:3" x14ac:dyDescent="0.25">
      <c r="A300" s="6"/>
      <c r="B300" s="27"/>
    </row>
    <row r="301" spans="1:3" x14ac:dyDescent="0.25">
      <c r="A301" s="6"/>
      <c r="B301" s="27"/>
      <c r="C301" t="str">
        <f>CONCATENATE("    ",B294)</f>
        <v xml:space="preserve">    You are in the Moderate Loss of Function category. See below for more information.</v>
      </c>
    </row>
    <row r="302" spans="1:3" x14ac:dyDescent="0.25">
      <c r="A302" s="6"/>
      <c r="B302" s="27"/>
    </row>
    <row r="303" spans="1:3" x14ac:dyDescent="0.25">
      <c r="A303" s="5"/>
      <c r="B303" s="27"/>
      <c r="C303" t="s">
        <v>681</v>
      </c>
    </row>
    <row r="304" spans="1:3" x14ac:dyDescent="0.25">
      <c r="A304" s="5"/>
      <c r="B304" s="27"/>
    </row>
    <row r="305" spans="1:3" x14ac:dyDescent="0.25">
      <c r="A305" s="5"/>
      <c r="B305" s="27"/>
      <c r="C305" t="str">
        <f>CONCATENATE( "    &lt;piechart percentage=",B295," /&gt;")</f>
        <v xml:space="preserve">    &lt;piechart percentage=26.2 /&gt;</v>
      </c>
    </row>
    <row r="306" spans="1:3" x14ac:dyDescent="0.25">
      <c r="A306" s="5"/>
      <c r="B306" s="27"/>
      <c r="C306" t="str">
        <f>"  &lt;/Genotype&gt;"</f>
        <v xml:space="preserve">  &lt;/Genotype&gt;</v>
      </c>
    </row>
    <row r="307" spans="1:3" x14ac:dyDescent="0.25">
      <c r="A307" s="5" t="s">
        <v>50</v>
      </c>
      <c r="B307" s="27" t="str">
        <f>CONCATENATE("Your ",B265," gene has no variants. A normal gene is referred to as a ",CHAR(34),"wild-type",CHAR(34)," gene.")</f>
        <v>Your IL1A gene has no variants. A normal gene is referred to as a "wild-type" gene.</v>
      </c>
      <c r="C307" t="str">
        <f>CONCATENATE("  &lt;Genotype hgvs=",CHAR(34),B279,B281,";",B281,CHAR(34)," name=",CHAR(34),B273,CHAR(34),"&gt; ")</f>
        <v xml:space="preserve">  &lt;Genotype hgvs="NC_000002.12:g.[112777818=];[112777818=]" name="G112777818T"&gt; </v>
      </c>
    </row>
    <row r="308" spans="1:3" x14ac:dyDescent="0.25">
      <c r="A308" s="6" t="s">
        <v>51</v>
      </c>
      <c r="B308" s="27" t="s">
        <v>224</v>
      </c>
      <c r="C308" t="s">
        <v>17</v>
      </c>
    </row>
    <row r="309" spans="1:3" x14ac:dyDescent="0.25">
      <c r="A309" s="6" t="s">
        <v>47</v>
      </c>
      <c r="B309" s="27">
        <v>26.7</v>
      </c>
      <c r="C309" t="s">
        <v>679</v>
      </c>
    </row>
    <row r="310" spans="1:3" x14ac:dyDescent="0.25">
      <c r="A310" s="5"/>
      <c r="B310" s="27"/>
    </row>
    <row r="311" spans="1:3" x14ac:dyDescent="0.25">
      <c r="A311" s="6"/>
      <c r="B311" s="27"/>
      <c r="C311" t="str">
        <f>CONCATENATE("    ",B307)</f>
        <v xml:space="preserve">    Your IL1A gene has no variants. A normal gene is referred to as a "wild-type" gene.</v>
      </c>
    </row>
    <row r="312" spans="1:3" x14ac:dyDescent="0.25">
      <c r="A312" s="6"/>
      <c r="B312" s="27"/>
    </row>
    <row r="313" spans="1:3" x14ac:dyDescent="0.25">
      <c r="A313" s="6"/>
      <c r="B313" s="27"/>
      <c r="C313" t="s">
        <v>680</v>
      </c>
    </row>
    <row r="314" spans="1:3" x14ac:dyDescent="0.25">
      <c r="A314" s="6"/>
      <c r="B314" s="27"/>
    </row>
    <row r="315" spans="1:3" x14ac:dyDescent="0.25">
      <c r="A315" s="6"/>
      <c r="B315" s="27"/>
      <c r="C315" t="str">
        <f>CONCATENATE("    ",B308)</f>
        <v xml:space="preserve">    Your variant is not associated with any loss of function.</v>
      </c>
    </row>
    <row r="316" spans="1:3" x14ac:dyDescent="0.25">
      <c r="A316" s="5"/>
      <c r="B316" s="27"/>
    </row>
    <row r="317" spans="1:3" x14ac:dyDescent="0.25">
      <c r="A317" s="5"/>
      <c r="B317" s="27"/>
      <c r="C317" t="s">
        <v>681</v>
      </c>
    </row>
    <row r="318" spans="1:3" x14ac:dyDescent="0.25">
      <c r="A318" s="5"/>
      <c r="B318" s="27"/>
    </row>
    <row r="319" spans="1:3" x14ac:dyDescent="0.25">
      <c r="A319" s="5"/>
      <c r="B319" s="27"/>
      <c r="C319" t="str">
        <f>CONCATENATE( "    &lt;piechart percentage=",B309," /&gt;")</f>
        <v xml:space="preserve">    &lt;piechart percentage=26.7 /&gt;</v>
      </c>
    </row>
    <row r="320" spans="1:3" x14ac:dyDescent="0.25">
      <c r="A320" s="5"/>
      <c r="B320" s="27"/>
      <c r="C320" t="str">
        <f>"  &lt;/Genotype&gt;"</f>
        <v xml:space="preserve">  &lt;/Genotype&gt;</v>
      </c>
    </row>
    <row r="321" spans="1:3" x14ac:dyDescent="0.25">
      <c r="A321" s="5" t="s">
        <v>52</v>
      </c>
      <c r="B321" s="27" t="str">
        <f>CONCATENATE("Your ",B265," gene has an unknown variant.")</f>
        <v>Your IL1A gene has an unknown variant.</v>
      </c>
      <c r="C321" t="str">
        <f>CONCATENATE("  &lt;Genotype hgvs=",CHAR(34),"unknown",CHAR(34),"&gt; ")</f>
        <v xml:space="preserve">  &lt;Genotype hgvs="unknown"&gt; </v>
      </c>
    </row>
    <row r="322" spans="1:3" x14ac:dyDescent="0.25">
      <c r="A322" s="6" t="s">
        <v>52</v>
      </c>
      <c r="B322" s="27" t="s">
        <v>154</v>
      </c>
      <c r="C322" t="s">
        <v>17</v>
      </c>
    </row>
    <row r="323" spans="1:3" x14ac:dyDescent="0.25">
      <c r="A323" s="6" t="s">
        <v>47</v>
      </c>
      <c r="B323" s="27"/>
      <c r="C323" t="s">
        <v>679</v>
      </c>
    </row>
    <row r="324" spans="1:3" x14ac:dyDescent="0.25">
      <c r="A324" s="6"/>
      <c r="B324" s="27"/>
    </row>
    <row r="325" spans="1:3" x14ac:dyDescent="0.25">
      <c r="A325" s="6"/>
      <c r="B325" s="27"/>
      <c r="C325" t="str">
        <f>CONCATENATE("    ",B321)</f>
        <v xml:space="preserve">    Your IL1A gene has an unknown variant.</v>
      </c>
    </row>
    <row r="326" spans="1:3" x14ac:dyDescent="0.25">
      <c r="A326" s="6"/>
      <c r="B326" s="27"/>
    </row>
    <row r="327" spans="1:3" x14ac:dyDescent="0.25">
      <c r="A327" s="6"/>
      <c r="B327" s="27"/>
      <c r="C327" t="s">
        <v>680</v>
      </c>
    </row>
    <row r="328" spans="1:3" x14ac:dyDescent="0.25">
      <c r="A328" s="6"/>
      <c r="B328" s="27"/>
    </row>
    <row r="329" spans="1:3" x14ac:dyDescent="0.25">
      <c r="A329" s="5"/>
      <c r="B329" s="27"/>
      <c r="C329" t="str">
        <f>CONCATENATE("    ",B322)</f>
        <v xml:space="preserve">    The effect is unknown.</v>
      </c>
    </row>
    <row r="330" spans="1:3" x14ac:dyDescent="0.25">
      <c r="A330" s="6"/>
      <c r="B330" s="27"/>
    </row>
    <row r="331" spans="1:3" x14ac:dyDescent="0.25">
      <c r="A331" s="5"/>
      <c r="B331" s="27"/>
      <c r="C331" t="s">
        <v>681</v>
      </c>
    </row>
    <row r="332" spans="1:3" x14ac:dyDescent="0.25">
      <c r="A332" s="5"/>
      <c r="B332" s="27"/>
    </row>
    <row r="333" spans="1:3" x14ac:dyDescent="0.25">
      <c r="A333" s="5"/>
      <c r="B333" s="27"/>
      <c r="C333" t="str">
        <f>CONCATENATE( "    &lt;piechart percentage=",B323," /&gt;")</f>
        <v xml:space="preserve">    &lt;piechart percentage= /&gt;</v>
      </c>
    </row>
    <row r="334" spans="1:3" x14ac:dyDescent="0.25">
      <c r="A334" s="5"/>
      <c r="B334" s="27"/>
      <c r="C334" t="str">
        <f>"  &lt;/Genotype&gt;"</f>
        <v xml:space="preserve">  &lt;/Genotype&gt;</v>
      </c>
    </row>
    <row r="335" spans="1:3" x14ac:dyDescent="0.25">
      <c r="A335" s="5" t="s">
        <v>50</v>
      </c>
      <c r="B335" s="27" t="str">
        <f>CONCATENATE("Your ",B265," gene has no variants. A normal gene is referred to as a ",CHAR(34),"wild-type",CHAR(34)," gene.")</f>
        <v>Your IL1A gene has no variants. A normal gene is referred to as a "wild-type" gene.</v>
      </c>
      <c r="C335" t="str">
        <f>CONCATENATE("  &lt;Genotype hgvs=",CHAR(34),"wild-type",CHAR(34),"&gt;")</f>
        <v xml:space="preserve">  &lt;Genotype hgvs="wild-type"&gt;</v>
      </c>
    </row>
    <row r="336" spans="1:3" x14ac:dyDescent="0.25">
      <c r="A336" s="63" t="s">
        <v>51</v>
      </c>
      <c r="B336" s="64" t="s">
        <v>152</v>
      </c>
      <c r="C336" s="62" t="s">
        <v>17</v>
      </c>
    </row>
    <row r="337" spans="1:14" x14ac:dyDescent="0.25">
      <c r="A337" s="63" t="s">
        <v>47</v>
      </c>
      <c r="B337" s="64"/>
      <c r="C337" s="62" t="s">
        <v>679</v>
      </c>
    </row>
    <row r="338" spans="1:14" x14ac:dyDescent="0.25">
      <c r="A338" s="63"/>
      <c r="B338" s="64"/>
      <c r="C338" s="62"/>
    </row>
    <row r="339" spans="1:14" x14ac:dyDescent="0.25">
      <c r="A339" s="6"/>
      <c r="B339" s="27"/>
      <c r="C339" t="str">
        <f>CONCATENATE("    ",B335)</f>
        <v xml:space="preserve">    Your IL1A gene has no variants. A normal gene is referred to as a "wild-type" gene.</v>
      </c>
    </row>
    <row r="340" spans="1:14" x14ac:dyDescent="0.25">
      <c r="A340" s="6"/>
      <c r="B340" s="27"/>
    </row>
    <row r="341" spans="1:14" x14ac:dyDescent="0.25">
      <c r="A341" s="6"/>
      <c r="B341" s="27"/>
      <c r="C341" t="s">
        <v>680</v>
      </c>
    </row>
    <row r="342" spans="1:14" x14ac:dyDescent="0.25">
      <c r="A342" s="6"/>
      <c r="B342" s="27"/>
    </row>
    <row r="343" spans="1:14" x14ac:dyDescent="0.25">
      <c r="A343" s="6"/>
      <c r="B343" s="27"/>
      <c r="C343" t="str">
        <f>CONCATENATE("    ",B336)</f>
        <v xml:space="preserve">    This variant is not associated with increased risk.</v>
      </c>
    </row>
    <row r="344" spans="1:14" x14ac:dyDescent="0.25">
      <c r="A344" s="6"/>
      <c r="B344" s="27"/>
    </row>
    <row r="345" spans="1:14" x14ac:dyDescent="0.25">
      <c r="A345" s="6"/>
      <c r="B345" s="27"/>
      <c r="C345" t="s">
        <v>681</v>
      </c>
      <c r="J345" s="33"/>
      <c r="K345" s="33"/>
      <c r="L345" s="33"/>
      <c r="M345" s="33"/>
      <c r="N345" s="33"/>
    </row>
    <row r="346" spans="1:14" x14ac:dyDescent="0.25">
      <c r="A346" s="5"/>
      <c r="B346" s="27"/>
      <c r="J346" s="33"/>
      <c r="K346" s="33"/>
      <c r="L346" s="33"/>
      <c r="M346" s="33"/>
      <c r="N346" s="33"/>
    </row>
    <row r="347" spans="1:14" x14ac:dyDescent="0.25">
      <c r="A347" s="6"/>
      <c r="B347" s="27"/>
      <c r="C347" t="str">
        <f>CONCATENATE( "    &lt;piechart percentage=",B337," /&gt;")</f>
        <v xml:space="preserve">    &lt;piechart percentage= /&gt;</v>
      </c>
      <c r="J347" s="33"/>
      <c r="K347" s="33"/>
      <c r="L347" s="33"/>
      <c r="M347" s="33"/>
      <c r="N347" s="33"/>
    </row>
    <row r="348" spans="1:14" x14ac:dyDescent="0.25">
      <c r="A348" s="6"/>
      <c r="B348" s="27"/>
      <c r="C348" t="str">
        <f>"  &lt;/Genotype&gt;"</f>
        <v xml:space="preserve">  &lt;/Genotype&gt;</v>
      </c>
      <c r="K348" s="59"/>
      <c r="L348" s="59"/>
      <c r="M348" s="60"/>
      <c r="N348" s="59"/>
    </row>
    <row r="349" spans="1:14" x14ac:dyDescent="0.25">
      <c r="A349" s="6"/>
      <c r="B349" s="27"/>
      <c r="C349" t="str">
        <f>"&lt;/GeneAnalysis&gt;"</f>
        <v>&lt;/GeneAnalysis&gt;</v>
      </c>
    </row>
    <row r="350" spans="1:14" s="33" customFormat="1" x14ac:dyDescent="0.25">
      <c r="J350"/>
      <c r="K350"/>
      <c r="L350"/>
      <c r="M350"/>
      <c r="N350"/>
    </row>
    <row r="351" spans="1:14" s="33" customFormat="1" x14ac:dyDescent="0.25">
      <c r="A351" s="65"/>
      <c r="B351" s="65"/>
      <c r="C351" s="66"/>
      <c r="J351"/>
      <c r="K351"/>
      <c r="L351"/>
      <c r="M351"/>
      <c r="N351"/>
    </row>
    <row r="352" spans="1:14" s="33" customFormat="1" x14ac:dyDescent="0.25">
      <c r="J352"/>
      <c r="K352"/>
      <c r="L352"/>
      <c r="M352"/>
      <c r="N352"/>
    </row>
    <row r="353" spans="1:15" x14ac:dyDescent="0.25">
      <c r="A353" s="6" t="s">
        <v>4</v>
      </c>
      <c r="B353" s="27" t="s">
        <v>478</v>
      </c>
      <c r="C353" t="str">
        <f>CONCATENATE("&lt;GeneAnalysis gene=",CHAR(34),B353,CHAR(34)," interval=",CHAR(34),B354,CHAR(34),"&gt; ")</f>
        <v xml:space="preserve">&lt;GeneAnalysis gene="KRT18P33" interval="NC_000002.12:g.65666469_65667794"&gt; </v>
      </c>
      <c r="O353" s="59"/>
    </row>
    <row r="354" spans="1:15" x14ac:dyDescent="0.25">
      <c r="A354" s="6" t="s">
        <v>27</v>
      </c>
      <c r="B354" s="27" t="s">
        <v>579</v>
      </c>
    </row>
    <row r="355" spans="1:15" x14ac:dyDescent="0.25">
      <c r="A355" s="6" t="s">
        <v>28</v>
      </c>
      <c r="B355" s="27" t="s">
        <v>341</v>
      </c>
      <c r="C355" t="str">
        <f>CONCATENATE("# What are some common mutations of ",B353,"?")</f>
        <v># What are some common mutations of KRT18P33?</v>
      </c>
    </row>
    <row r="356" spans="1:15" x14ac:dyDescent="0.25">
      <c r="A356" s="6" t="s">
        <v>554</v>
      </c>
      <c r="B356" s="27" t="s">
        <v>580</v>
      </c>
      <c r="C356" t="s">
        <v>17</v>
      </c>
    </row>
    <row r="357" spans="1:15" x14ac:dyDescent="0.25">
      <c r="B357" s="27"/>
      <c r="C357" t="str">
        <f>CONCATENATE("There is ",B355," well-known variant in ",B353,": ",B364,".")</f>
        <v>There is one well-known variant in KRT18P33: [C231342446T](https://www.ncbi.nlm.nih.gov/projects/SNP/snp_ref.cgi?rs=16827966).</v>
      </c>
    </row>
    <row r="358" spans="1:15" x14ac:dyDescent="0.25">
      <c r="B358" s="27"/>
    </row>
    <row r="359" spans="1:15" x14ac:dyDescent="0.25">
      <c r="A359" s="6"/>
      <c r="B359" s="27"/>
      <c r="C359" t="str">
        <f>CONCATENATE("&lt;# ",B361," #&gt;")</f>
        <v>&lt;# C231342446T #&gt;</v>
      </c>
    </row>
    <row r="360" spans="1:15" x14ac:dyDescent="0.25">
      <c r="A360" s="6" t="s">
        <v>29</v>
      </c>
      <c r="B360" s="1" t="s">
        <v>411</v>
      </c>
      <c r="C360" t="str">
        <f>CONCATENATE("  &lt;Variant hgvs=",CHAR(34),B360,CHAR(34)," name=",CHAR(34),B361,CHAR(34),"&gt; ")</f>
        <v xml:space="preserve">  &lt;Variant hgvs="NC_000002.12:g.231342446C&gt;T" name="C231342446T"&gt; </v>
      </c>
      <c r="J360" s="33"/>
      <c r="K360" s="33"/>
      <c r="L360" s="33"/>
      <c r="M360" s="33"/>
      <c r="N360" s="33"/>
    </row>
    <row r="361" spans="1:15" x14ac:dyDescent="0.25">
      <c r="A361" s="5" t="s">
        <v>30</v>
      </c>
      <c r="B361" s="1" t="s">
        <v>501</v>
      </c>
      <c r="J361" s="33"/>
      <c r="K361" s="33"/>
      <c r="L361" s="33"/>
      <c r="M361" s="33"/>
      <c r="N361" s="33"/>
    </row>
    <row r="362" spans="1:15" x14ac:dyDescent="0.25">
      <c r="A362" s="5" t="s">
        <v>31</v>
      </c>
      <c r="B362" t="str">
        <f>"cytosine (C)"</f>
        <v>cytosine (C)</v>
      </c>
      <c r="C362" t="str">
        <f>CONCATENATE("    This variant is a change at a specific point in the ",B353," gene from ",B362," to ",B363," resulting in incorrect ",B356," function. This substitution of a single nucleotide is known as a missense variant.")</f>
        <v xml:space="preserve">    This variant is a change at a specific point in the KRT18P33 gene from cytosine (C) to thymine (T) resulting in incorrect pseudogene function. This substitution of a single nucleotide is known as a missense variant.</v>
      </c>
    </row>
    <row r="363" spans="1:15" x14ac:dyDescent="0.25">
      <c r="A363" s="5" t="s">
        <v>32</v>
      </c>
      <c r="B363" s="27" t="s">
        <v>37</v>
      </c>
      <c r="C363" t="s">
        <v>17</v>
      </c>
    </row>
    <row r="364" spans="1:15" x14ac:dyDescent="0.25">
      <c r="A364" s="5" t="s">
        <v>40</v>
      </c>
      <c r="B364" s="30" t="s">
        <v>581</v>
      </c>
      <c r="C364" t="str">
        <f>"  &lt;/Variant&gt;"</f>
        <v xml:space="preserve">  &lt;/Variant&gt;</v>
      </c>
    </row>
    <row r="365" spans="1:15" s="33" customFormat="1" x14ac:dyDescent="0.25">
      <c r="A365" s="31"/>
      <c r="B365" s="32"/>
      <c r="J365"/>
      <c r="K365"/>
      <c r="L365"/>
      <c r="M365"/>
      <c r="N365"/>
    </row>
    <row r="366" spans="1:15" s="33" customFormat="1" x14ac:dyDescent="0.25">
      <c r="A366" s="31"/>
      <c r="B366" s="32"/>
      <c r="C366" s="33" t="str">
        <f>C359</f>
        <v>&lt;# C231342446T #&gt;</v>
      </c>
      <c r="J366"/>
      <c r="K366"/>
      <c r="L366"/>
      <c r="M366"/>
      <c r="N366"/>
    </row>
    <row r="367" spans="1:15" x14ac:dyDescent="0.25">
      <c r="A367" s="5" t="s">
        <v>39</v>
      </c>
      <c r="B367" s="1" t="s">
        <v>128</v>
      </c>
      <c r="C367" t="str">
        <f>CONCATENATE("  &lt;Genotype hgvs=",CHAR(34),B367,B368,";",B369,CHAR(34)," name=",CHAR(34),B361,CHAR(34),"&gt; ")</f>
        <v xml:space="preserve">  &lt;Genotype hgvs="NC_000002.12:g.[231342446C&gt;T];[231342446=]" name="C231342446T"&gt; </v>
      </c>
    </row>
    <row r="368" spans="1:15" x14ac:dyDescent="0.25">
      <c r="A368" s="5" t="s">
        <v>40</v>
      </c>
      <c r="B368" s="27" t="s">
        <v>502</v>
      </c>
    </row>
    <row r="369" spans="1:3" x14ac:dyDescent="0.25">
      <c r="A369" s="5" t="s">
        <v>31</v>
      </c>
      <c r="B369" s="27" t="s">
        <v>503</v>
      </c>
      <c r="C369" t="s">
        <v>679</v>
      </c>
    </row>
    <row r="370" spans="1:3" x14ac:dyDescent="0.25">
      <c r="A370" s="5" t="s">
        <v>45</v>
      </c>
      <c r="B370" s="27" t="str">
        <f>CONCATENATE("People with this variant have one copy of the ",B364," variant. This substitution of a single nucleotide is known as a missense mutation.")</f>
        <v>People with this variant have one copy of the [C231342446T](https://www.ncbi.nlm.nih.gov/projects/SNP/snp_ref.cgi?rs=16827966) variant. This substitution of a single nucleotide is known as a missense mutation.</v>
      </c>
      <c r="C370" t="s">
        <v>17</v>
      </c>
    </row>
    <row r="371" spans="1:3" x14ac:dyDescent="0.25">
      <c r="A371" s="6" t="s">
        <v>46</v>
      </c>
      <c r="B371" s="27" t="s">
        <v>224</v>
      </c>
      <c r="C371" t="str">
        <f>CONCATENATE("    ",B370)</f>
        <v xml:space="preserve">    People with this variant have one copy of the [C231342446T](https://www.ncbi.nlm.nih.gov/projects/SNP/snp_ref.cgi?rs=16827966) variant. This substitution of a single nucleotide is known as a missense mutation.</v>
      </c>
    </row>
    <row r="372" spans="1:3" x14ac:dyDescent="0.25">
      <c r="A372" s="6" t="s">
        <v>47</v>
      </c>
      <c r="B372" s="27">
        <v>43.6</v>
      </c>
    </row>
    <row r="373" spans="1:3" x14ac:dyDescent="0.25">
      <c r="A373" s="5"/>
      <c r="B373" s="27"/>
      <c r="C373" t="s">
        <v>680</v>
      </c>
    </row>
    <row r="374" spans="1:3" x14ac:dyDescent="0.25">
      <c r="A374" s="6"/>
      <c r="B374" s="27"/>
    </row>
    <row r="375" spans="1:3" x14ac:dyDescent="0.25">
      <c r="A375" s="6"/>
      <c r="B375" s="27"/>
      <c r="C375" t="str">
        <f>CONCATENATE("    ",B371)</f>
        <v xml:space="preserve">    Your variant is not associated with any loss of function.</v>
      </c>
    </row>
    <row r="376" spans="1:3" x14ac:dyDescent="0.25">
      <c r="A376" s="6"/>
      <c r="B376" s="27"/>
    </row>
    <row r="377" spans="1:3" x14ac:dyDescent="0.25">
      <c r="A377" s="6"/>
      <c r="B377" s="27"/>
      <c r="C377" t="s">
        <v>681</v>
      </c>
    </row>
    <row r="378" spans="1:3" x14ac:dyDescent="0.25">
      <c r="A378" s="5"/>
      <c r="B378" s="27"/>
    </row>
    <row r="379" spans="1:3" x14ac:dyDescent="0.25">
      <c r="A379" s="5"/>
      <c r="B379" s="27"/>
      <c r="C379" t="str">
        <f>CONCATENATE( "    &lt;piechart percentage=",B372," /&gt;")</f>
        <v xml:space="preserve">    &lt;piechart percentage=43.6 /&gt;</v>
      </c>
    </row>
    <row r="380" spans="1:3" x14ac:dyDescent="0.25">
      <c r="A380" s="5"/>
      <c r="B380" s="27"/>
      <c r="C380" t="str">
        <f>"  &lt;/Genotype&gt;"</f>
        <v xml:space="preserve">  &lt;/Genotype&gt;</v>
      </c>
    </row>
    <row r="381" spans="1:3" x14ac:dyDescent="0.25">
      <c r="A381" s="5" t="s">
        <v>48</v>
      </c>
      <c r="B381" s="27" t="str">
        <f>CONCATENATE("People with this variant have two copies of the ",B364," variant. This substitution of a single nucleotide is known as a missense mutation.")</f>
        <v>People with this variant have two copies of the [C231342446T](https://www.ncbi.nlm.nih.gov/projects/SNP/snp_ref.cgi?rs=16827966) variant. This substitution of a single nucleotide is known as a missense mutation.</v>
      </c>
      <c r="C381" t="str">
        <f>CONCATENATE("  &lt;Genotype hgvs=",CHAR(34),B367,B368,";",B368,CHAR(34)," name=",CHAR(34),B361,CHAR(34),"&gt; ")</f>
        <v xml:space="preserve">  &lt;Genotype hgvs="NC_000002.12:g.[231342446C&gt;T];[231342446C&gt;T]" name="C231342446T"&gt; </v>
      </c>
    </row>
    <row r="382" spans="1:3" x14ac:dyDescent="0.25">
      <c r="A382" s="6" t="s">
        <v>49</v>
      </c>
      <c r="B382" s="27" t="s">
        <v>198</v>
      </c>
      <c r="C382" t="s">
        <v>17</v>
      </c>
    </row>
    <row r="383" spans="1:3" x14ac:dyDescent="0.25">
      <c r="A383" s="6" t="s">
        <v>47</v>
      </c>
      <c r="B383" s="27">
        <v>21.2</v>
      </c>
      <c r="C383" t="s">
        <v>679</v>
      </c>
    </row>
    <row r="384" spans="1:3" x14ac:dyDescent="0.25">
      <c r="A384" s="6"/>
      <c r="B384" s="27"/>
    </row>
    <row r="385" spans="1:3" x14ac:dyDescent="0.25">
      <c r="A385" s="5"/>
      <c r="B385" s="27"/>
      <c r="C385" t="str">
        <f>CONCATENATE("    ",B381)</f>
        <v xml:space="preserve">    People with this variant have two copies of the [C231342446T](https://www.ncbi.nlm.nih.gov/projects/SNP/snp_ref.cgi?rs=16827966) variant. This substitution of a single nucleotide is known as a missense mutation.</v>
      </c>
    </row>
    <row r="386" spans="1:3" x14ac:dyDescent="0.25">
      <c r="A386" s="6"/>
      <c r="B386" s="27"/>
    </row>
    <row r="387" spans="1:3" x14ac:dyDescent="0.25">
      <c r="A387" s="6"/>
      <c r="B387" s="27"/>
      <c r="C387" t="s">
        <v>680</v>
      </c>
    </row>
    <row r="388" spans="1:3" x14ac:dyDescent="0.25">
      <c r="A388" s="6"/>
      <c r="B388" s="27"/>
    </row>
    <row r="389" spans="1:3" x14ac:dyDescent="0.25">
      <c r="A389" s="6"/>
      <c r="B389" s="27"/>
      <c r="C389" t="str">
        <f>CONCATENATE("    ",B382)</f>
        <v xml:space="preserve">    You are in the Moderate Loss of Function category. See below for more information.</v>
      </c>
    </row>
    <row r="390" spans="1:3" x14ac:dyDescent="0.25">
      <c r="A390" s="6"/>
      <c r="B390" s="27"/>
    </row>
    <row r="391" spans="1:3" x14ac:dyDescent="0.25">
      <c r="A391" s="5"/>
      <c r="B391" s="27"/>
      <c r="C391" t="s">
        <v>681</v>
      </c>
    </row>
    <row r="392" spans="1:3" x14ac:dyDescent="0.25">
      <c r="A392" s="5"/>
      <c r="B392" s="27"/>
    </row>
    <row r="393" spans="1:3" x14ac:dyDescent="0.25">
      <c r="A393" s="5"/>
      <c r="B393" s="27"/>
      <c r="C393" t="str">
        <f>CONCATENATE( "    &lt;piechart percentage=",B383," /&gt;")</f>
        <v xml:space="preserve">    &lt;piechart percentage=21.2 /&gt;</v>
      </c>
    </row>
    <row r="394" spans="1:3" x14ac:dyDescent="0.25">
      <c r="A394" s="5"/>
      <c r="B394" s="27"/>
      <c r="C394" t="str">
        <f>"  &lt;/Genotype&gt;"</f>
        <v xml:space="preserve">  &lt;/Genotype&gt;</v>
      </c>
    </row>
    <row r="395" spans="1:3" x14ac:dyDescent="0.25">
      <c r="A395" s="5" t="s">
        <v>50</v>
      </c>
      <c r="B395" s="27" t="str">
        <f>CONCATENATE("Your ",B353," gene has no variants. A normal gene is referred to as a ",CHAR(34),"wild-type",CHAR(34)," gene.")</f>
        <v>Your KRT18P33 gene has no variants. A normal gene is referred to as a "wild-type" gene.</v>
      </c>
      <c r="C395" t="str">
        <f>CONCATENATE("  &lt;Genotype hgvs=",CHAR(34),B367,B369,";",B369,CHAR(34)," name=",CHAR(34),B361,CHAR(34),"&gt; ")</f>
        <v xml:space="preserve">  &lt;Genotype hgvs="NC_000002.12:g.[231342446=];[231342446=]" name="C231342446T"&gt; </v>
      </c>
    </row>
    <row r="396" spans="1:3" x14ac:dyDescent="0.25">
      <c r="A396" s="6" t="s">
        <v>51</v>
      </c>
      <c r="B396" s="27" t="s">
        <v>224</v>
      </c>
      <c r="C396" t="s">
        <v>17</v>
      </c>
    </row>
    <row r="397" spans="1:3" x14ac:dyDescent="0.25">
      <c r="A397" s="6" t="s">
        <v>47</v>
      </c>
      <c r="B397" s="27">
        <v>35.299999999999997</v>
      </c>
      <c r="C397" t="s">
        <v>679</v>
      </c>
    </row>
    <row r="398" spans="1:3" x14ac:dyDescent="0.25">
      <c r="A398" s="5"/>
      <c r="B398" s="27"/>
    </row>
    <row r="399" spans="1:3" x14ac:dyDescent="0.25">
      <c r="A399" s="6"/>
      <c r="B399" s="27"/>
      <c r="C399" t="str">
        <f>CONCATENATE("    ",B395)</f>
        <v xml:space="preserve">    Your KRT18P33 gene has no variants. A normal gene is referred to as a "wild-type" gene.</v>
      </c>
    </row>
    <row r="400" spans="1:3" x14ac:dyDescent="0.25">
      <c r="A400" s="6"/>
      <c r="B400" s="27"/>
    </row>
    <row r="401" spans="1:3" x14ac:dyDescent="0.25">
      <c r="A401" s="6"/>
      <c r="B401" s="27"/>
      <c r="C401" t="s">
        <v>680</v>
      </c>
    </row>
    <row r="402" spans="1:3" x14ac:dyDescent="0.25">
      <c r="A402" s="6"/>
      <c r="B402" s="27"/>
    </row>
    <row r="403" spans="1:3" x14ac:dyDescent="0.25">
      <c r="A403" s="6"/>
      <c r="B403" s="27"/>
      <c r="C403" t="str">
        <f>CONCATENATE("    ",B396)</f>
        <v xml:space="preserve">    Your variant is not associated with any loss of function.</v>
      </c>
    </row>
    <row r="404" spans="1:3" x14ac:dyDescent="0.25">
      <c r="A404" s="5"/>
      <c r="B404" s="27"/>
    </row>
    <row r="405" spans="1:3" x14ac:dyDescent="0.25">
      <c r="A405" s="5"/>
      <c r="B405" s="27"/>
      <c r="C405" t="s">
        <v>681</v>
      </c>
    </row>
    <row r="406" spans="1:3" x14ac:dyDescent="0.25">
      <c r="A406" s="5"/>
      <c r="B406" s="27"/>
    </row>
    <row r="407" spans="1:3" x14ac:dyDescent="0.25">
      <c r="A407" s="5"/>
      <c r="B407" s="27"/>
      <c r="C407" t="str">
        <f>CONCATENATE( "    &lt;piechart percentage=",B397," /&gt;")</f>
        <v xml:space="preserve">    &lt;piechart percentage=35.3 /&gt;</v>
      </c>
    </row>
    <row r="408" spans="1:3" x14ac:dyDescent="0.25">
      <c r="A408" s="5"/>
      <c r="B408" s="27"/>
      <c r="C408" t="str">
        <f>"  &lt;/Genotype&gt;"</f>
        <v xml:space="preserve">  &lt;/Genotype&gt;</v>
      </c>
    </row>
    <row r="409" spans="1:3" x14ac:dyDescent="0.25">
      <c r="A409" s="5" t="s">
        <v>52</v>
      </c>
      <c r="B409" s="27" t="str">
        <f>CONCATENATE("Your ",B353," gene has an unknown variant.")</f>
        <v>Your KRT18P33 gene has an unknown variant.</v>
      </c>
      <c r="C409" t="str">
        <f>CONCATENATE("  &lt;Genotype hgvs=",CHAR(34),"unknown",CHAR(34),"&gt; ")</f>
        <v xml:space="preserve">  &lt;Genotype hgvs="unknown"&gt; </v>
      </c>
    </row>
    <row r="410" spans="1:3" x14ac:dyDescent="0.25">
      <c r="A410" s="6" t="s">
        <v>52</v>
      </c>
      <c r="B410" s="27" t="s">
        <v>154</v>
      </c>
      <c r="C410" t="s">
        <v>17</v>
      </c>
    </row>
    <row r="411" spans="1:3" x14ac:dyDescent="0.25">
      <c r="A411" s="6" t="s">
        <v>47</v>
      </c>
      <c r="B411" s="27"/>
      <c r="C411" t="s">
        <v>679</v>
      </c>
    </row>
    <row r="412" spans="1:3" x14ac:dyDescent="0.25">
      <c r="A412" s="6"/>
      <c r="B412" s="27"/>
    </row>
    <row r="413" spans="1:3" x14ac:dyDescent="0.25">
      <c r="A413" s="6"/>
      <c r="B413" s="27"/>
      <c r="C413" t="str">
        <f>CONCATENATE("    ",B409)</f>
        <v xml:space="preserve">    Your KRT18P33 gene has an unknown variant.</v>
      </c>
    </row>
    <row r="414" spans="1:3" x14ac:dyDescent="0.25">
      <c r="A414" s="6"/>
      <c r="B414" s="27"/>
    </row>
    <row r="415" spans="1:3" x14ac:dyDescent="0.25">
      <c r="A415" s="6"/>
      <c r="B415" s="27"/>
      <c r="C415" t="s">
        <v>680</v>
      </c>
    </row>
    <row r="416" spans="1:3" x14ac:dyDescent="0.25">
      <c r="A416" s="6"/>
      <c r="B416" s="27"/>
    </row>
    <row r="417" spans="1:3" x14ac:dyDescent="0.25">
      <c r="A417" s="5"/>
      <c r="B417" s="27"/>
      <c r="C417" t="str">
        <f>CONCATENATE("    ",B410)</f>
        <v xml:space="preserve">    The effect is unknown.</v>
      </c>
    </row>
    <row r="418" spans="1:3" x14ac:dyDescent="0.25">
      <c r="A418" s="6"/>
      <c r="B418" s="27"/>
    </row>
    <row r="419" spans="1:3" x14ac:dyDescent="0.25">
      <c r="A419" s="5"/>
      <c r="B419" s="27"/>
      <c r="C419" t="s">
        <v>681</v>
      </c>
    </row>
    <row r="420" spans="1:3" x14ac:dyDescent="0.25">
      <c r="A420" s="5"/>
      <c r="B420" s="27"/>
    </row>
    <row r="421" spans="1:3" x14ac:dyDescent="0.25">
      <c r="A421" s="5"/>
      <c r="B421" s="27"/>
      <c r="C421" t="str">
        <f>CONCATENATE( "    &lt;piechart percentage=",B411," /&gt;")</f>
        <v xml:space="preserve">    &lt;piechart percentage= /&gt;</v>
      </c>
    </row>
    <row r="422" spans="1:3" x14ac:dyDescent="0.25">
      <c r="A422" s="5"/>
      <c r="B422" s="27"/>
      <c r="C422" t="str">
        <f>"  &lt;/Genotype&gt;"</f>
        <v xml:space="preserve">  &lt;/Genotype&gt;</v>
      </c>
    </row>
    <row r="423" spans="1:3" x14ac:dyDescent="0.25">
      <c r="A423" s="5" t="s">
        <v>50</v>
      </c>
      <c r="B423" s="27" t="str">
        <f>CONCATENATE("Your ",B353," gene has no variants. A normal gene is referred to as a ",CHAR(34),"wild-type",CHAR(34)," gene.")</f>
        <v>Your KRT18P33 gene has no variants. A normal gene is referred to as a "wild-type" gene.</v>
      </c>
      <c r="C423" t="str">
        <f>CONCATENATE("  &lt;Genotype hgvs=",CHAR(34),"wild-type",CHAR(34),"&gt;")</f>
        <v xml:space="preserve">  &lt;Genotype hgvs="wild-type"&gt;</v>
      </c>
    </row>
    <row r="424" spans="1:3" x14ac:dyDescent="0.25">
      <c r="A424" s="63" t="s">
        <v>51</v>
      </c>
      <c r="B424" s="64" t="s">
        <v>152</v>
      </c>
      <c r="C424" s="62" t="s">
        <v>17</v>
      </c>
    </row>
    <row r="425" spans="1:3" x14ac:dyDescent="0.25">
      <c r="A425" s="63" t="s">
        <v>47</v>
      </c>
      <c r="B425" s="64"/>
      <c r="C425" s="62" t="s">
        <v>679</v>
      </c>
    </row>
    <row r="426" spans="1:3" x14ac:dyDescent="0.25">
      <c r="A426" s="63"/>
      <c r="B426" s="64"/>
      <c r="C426" s="62"/>
    </row>
    <row r="427" spans="1:3" x14ac:dyDescent="0.25">
      <c r="A427" s="6"/>
      <c r="B427" s="27"/>
      <c r="C427" t="str">
        <f>CONCATENATE("    ",B423)</f>
        <v xml:space="preserve">    Your KRT18P33 gene has no variants. A normal gene is referred to as a "wild-type" gene.</v>
      </c>
    </row>
    <row r="428" spans="1:3" x14ac:dyDescent="0.25">
      <c r="A428" s="6"/>
      <c r="B428" s="27"/>
    </row>
    <row r="429" spans="1:3" x14ac:dyDescent="0.25">
      <c r="A429" s="6"/>
      <c r="B429" s="27"/>
      <c r="C429" t="s">
        <v>680</v>
      </c>
    </row>
    <row r="430" spans="1:3" x14ac:dyDescent="0.25">
      <c r="A430" s="6"/>
      <c r="B430" s="27"/>
    </row>
    <row r="431" spans="1:3" x14ac:dyDescent="0.25">
      <c r="A431" s="6"/>
      <c r="B431" s="27"/>
      <c r="C431" t="str">
        <f>CONCATENATE("    ",B424)</f>
        <v xml:space="preserve">    This variant is not associated with increased risk.</v>
      </c>
    </row>
    <row r="432" spans="1:3" x14ac:dyDescent="0.25">
      <c r="A432" s="6"/>
      <c r="B432" s="27"/>
    </row>
    <row r="433" spans="1:14" x14ac:dyDescent="0.25">
      <c r="A433" s="6"/>
      <c r="B433" s="27"/>
      <c r="C433" t="s">
        <v>681</v>
      </c>
      <c r="J433" s="33"/>
      <c r="K433" s="33"/>
      <c r="L433" s="33"/>
      <c r="M433" s="33"/>
      <c r="N433" s="33"/>
    </row>
    <row r="434" spans="1:14" x14ac:dyDescent="0.25">
      <c r="A434" s="5"/>
      <c r="B434" s="27"/>
      <c r="J434" s="33"/>
      <c r="K434" s="33"/>
      <c r="L434" s="33"/>
      <c r="M434" s="33"/>
      <c r="N434" s="33"/>
    </row>
    <row r="435" spans="1:14" x14ac:dyDescent="0.25">
      <c r="A435" s="6"/>
      <c r="B435" s="27"/>
      <c r="C435" t="str">
        <f>CONCATENATE( "    &lt;piechart percentage=",B425," /&gt;")</f>
        <v xml:space="preserve">    &lt;piechart percentage= /&gt;</v>
      </c>
      <c r="J435" s="33"/>
      <c r="K435" s="33"/>
      <c r="L435" s="33"/>
      <c r="M435" s="33"/>
      <c r="N435" s="33"/>
    </row>
    <row r="436" spans="1:14" x14ac:dyDescent="0.25">
      <c r="A436" s="6"/>
      <c r="B436" s="27"/>
      <c r="C436" t="str">
        <f>"  &lt;/Genotype&gt;"</f>
        <v xml:space="preserve">  &lt;/Genotype&gt;</v>
      </c>
    </row>
    <row r="437" spans="1:14" x14ac:dyDescent="0.25">
      <c r="A437" s="6"/>
      <c r="B437" s="27"/>
      <c r="C437" t="str">
        <f>"&lt;/GeneAnalysis&gt;"</f>
        <v>&lt;/GeneAnalysis&gt;</v>
      </c>
      <c r="J437" s="60"/>
      <c r="K437" s="50"/>
      <c r="L437" s="50"/>
    </row>
    <row r="438" spans="1:14" s="33" customFormat="1" x14ac:dyDescent="0.25">
      <c r="J438"/>
      <c r="K438"/>
      <c r="L438"/>
      <c r="M438"/>
      <c r="N438"/>
    </row>
    <row r="439" spans="1:14" s="33" customFormat="1" x14ac:dyDescent="0.25">
      <c r="A439" s="65"/>
      <c r="B439" s="65"/>
      <c r="C439" s="66"/>
      <c r="J439"/>
      <c r="K439"/>
      <c r="L439"/>
      <c r="M439"/>
      <c r="N439"/>
    </row>
    <row r="440" spans="1:14" s="33" customFormat="1" x14ac:dyDescent="0.25">
      <c r="J440"/>
      <c r="K440"/>
      <c r="L440"/>
      <c r="M440"/>
      <c r="N440"/>
    </row>
    <row r="441" spans="1:14" x14ac:dyDescent="0.25">
      <c r="A441" s="6" t="s">
        <v>4</v>
      </c>
      <c r="B441" s="27" t="s">
        <v>480</v>
      </c>
      <c r="C441" t="str">
        <f>CONCATENATE("&lt;GeneAnalysis gene=",CHAR(34),B441,CHAR(34)," interval=",CHAR(34),B442,CHAR(34),"&gt; ")</f>
        <v xml:space="preserve">&lt;GeneAnalysis gene="MAOB" interval="NC_000023.11:g.43766610_43882475"&gt; </v>
      </c>
    </row>
    <row r="442" spans="1:14" x14ac:dyDescent="0.25">
      <c r="A442" s="6" t="s">
        <v>27</v>
      </c>
      <c r="B442" s="27" t="s">
        <v>582</v>
      </c>
      <c r="H442" s="50"/>
      <c r="I442" s="50"/>
    </row>
    <row r="443" spans="1:14" x14ac:dyDescent="0.25">
      <c r="A443" s="6" t="s">
        <v>28</v>
      </c>
      <c r="B443" s="27" t="s">
        <v>341</v>
      </c>
      <c r="C443" t="str">
        <f>CONCATENATE("# What are some common mutations of ",B441,"?")</f>
        <v># What are some common mutations of MAOB?</v>
      </c>
    </row>
    <row r="444" spans="1:14" x14ac:dyDescent="0.25">
      <c r="A444" s="6" t="s">
        <v>554</v>
      </c>
      <c r="B444" s="27" t="s">
        <v>25</v>
      </c>
      <c r="C444" t="s">
        <v>17</v>
      </c>
    </row>
    <row r="445" spans="1:14" x14ac:dyDescent="0.25">
      <c r="B445" s="27"/>
      <c r="C445" t="str">
        <f>CONCATENATE("There is ",B443," well-known variant in ",B441,": ",B452,".")</f>
        <v>There is one well-known variant in MAOB: [T43768752A](https://www.ncbi.nlm.nih.gov/projects/SNP/snp_ref.cgi?rs=1799836).</v>
      </c>
    </row>
    <row r="446" spans="1:14" x14ac:dyDescent="0.25">
      <c r="B446" s="27"/>
    </row>
    <row r="447" spans="1:14" x14ac:dyDescent="0.25">
      <c r="A447" s="6"/>
      <c r="B447" s="27"/>
      <c r="C447" t="str">
        <f>CONCATENATE("&lt;# ",B449," #&gt;")</f>
        <v>&lt;# T43768752A #&gt;</v>
      </c>
    </row>
    <row r="448" spans="1:14" x14ac:dyDescent="0.25">
      <c r="A448" s="6" t="s">
        <v>29</v>
      </c>
      <c r="B448" s="1" t="s">
        <v>482</v>
      </c>
      <c r="C448" t="str">
        <f>CONCATENATE("  &lt;Variant hgvs=",CHAR(34),B448,CHAR(34)," name=",CHAR(34),B449,CHAR(34),"&gt; ")</f>
        <v xml:space="preserve">  &lt;Variant hgvs="NC_000023.11:g.43768752T&gt;A" name="T43768752A"&gt; </v>
      </c>
      <c r="J448" s="33"/>
      <c r="K448" s="33"/>
      <c r="L448" s="33"/>
      <c r="M448" s="33"/>
      <c r="N448" s="33"/>
    </row>
    <row r="449" spans="1:14" x14ac:dyDescent="0.25">
      <c r="A449" s="5" t="s">
        <v>30</v>
      </c>
      <c r="B449" s="1" t="s">
        <v>583</v>
      </c>
      <c r="J449" s="33"/>
      <c r="K449" s="33"/>
      <c r="L449" s="33"/>
      <c r="M449" s="33"/>
      <c r="N449" s="33"/>
    </row>
    <row r="450" spans="1:14" x14ac:dyDescent="0.25">
      <c r="A450" s="5" t="s">
        <v>31</v>
      </c>
      <c r="B450" t="s">
        <v>66</v>
      </c>
      <c r="C450" t="str">
        <f>CONCATENATE("    This variant is a change at a specific point in the ",B441," gene from ",B450," to ",B451," resulting in incorrect ",B444," function. This substitution of a single nucleotide is known as a missense variant.")</f>
        <v xml:space="preserve">    This variant is a change at a specific point in the MAOB gene from adenine (A) to adenine (A) resulting in incorrect protein function. This substitution of a single nucleotide is known as a missense variant.</v>
      </c>
    </row>
    <row r="451" spans="1:14" x14ac:dyDescent="0.25">
      <c r="A451" s="5" t="s">
        <v>32</v>
      </c>
      <c r="B451" s="27" t="s">
        <v>66</v>
      </c>
      <c r="C451" t="s">
        <v>17</v>
      </c>
    </row>
    <row r="452" spans="1:14" x14ac:dyDescent="0.25">
      <c r="A452" s="5" t="s">
        <v>40</v>
      </c>
      <c r="B452" s="30" t="s">
        <v>584</v>
      </c>
      <c r="C452" t="str">
        <f>"  &lt;/Variant&gt;"</f>
        <v xml:space="preserve">  &lt;/Variant&gt;</v>
      </c>
    </row>
    <row r="453" spans="1:14" s="33" customFormat="1" x14ac:dyDescent="0.25">
      <c r="A453" s="31"/>
      <c r="B453" s="32"/>
      <c r="J453"/>
      <c r="K453"/>
      <c r="L453"/>
      <c r="M453"/>
      <c r="N453"/>
    </row>
    <row r="454" spans="1:14" s="33" customFormat="1" x14ac:dyDescent="0.25">
      <c r="A454" s="31"/>
      <c r="B454" s="32"/>
      <c r="C454" s="33" t="str">
        <f>C447</f>
        <v>&lt;# T43768752A #&gt;</v>
      </c>
      <c r="J454"/>
      <c r="K454"/>
      <c r="L454"/>
      <c r="M454"/>
      <c r="N454"/>
    </row>
    <row r="455" spans="1:14" x14ac:dyDescent="0.25">
      <c r="A455" s="5" t="s">
        <v>39</v>
      </c>
      <c r="B455" s="1" t="s">
        <v>585</v>
      </c>
      <c r="C455" t="str">
        <f>CONCATENATE("  &lt;Genotype hgvs=",CHAR(34),B455,B456,";",B457,CHAR(34)," name=",CHAR(34),B449,CHAR(34),"&gt; ")</f>
        <v xml:space="preserve">  &lt;Genotype hgvs="NC_000023.11:g.[43768752T&gt;A];[43768752=]" name="T43768752A"&gt; </v>
      </c>
    </row>
    <row r="456" spans="1:14" x14ac:dyDescent="0.25">
      <c r="A456" s="5" t="s">
        <v>40</v>
      </c>
      <c r="B456" s="27" t="s">
        <v>586</v>
      </c>
    </row>
    <row r="457" spans="1:14" x14ac:dyDescent="0.25">
      <c r="A457" s="5" t="s">
        <v>31</v>
      </c>
      <c r="B457" s="27" t="s">
        <v>587</v>
      </c>
      <c r="C457" t="s">
        <v>679</v>
      </c>
    </row>
    <row r="458" spans="1:14" x14ac:dyDescent="0.25">
      <c r="A458" s="5" t="s">
        <v>45</v>
      </c>
      <c r="B458" s="27" t="str">
        <f>CONCATENATE("People with this variant have one copy of the ",B452," variant. This substitution of a single nucleotide is known as a missense mutation.")</f>
        <v>People with this variant have one copy of the [T43768752A](https://www.ncbi.nlm.nih.gov/projects/SNP/snp_ref.cgi?rs=1799836) variant. This substitution of a single nucleotide is known as a missense mutation.</v>
      </c>
      <c r="C458" t="s">
        <v>17</v>
      </c>
    </row>
    <row r="459" spans="1:14" x14ac:dyDescent="0.25">
      <c r="A459" s="6" t="s">
        <v>46</v>
      </c>
      <c r="B459" s="27" t="s">
        <v>224</v>
      </c>
      <c r="C459" t="str">
        <f>CONCATENATE("    ",B458)</f>
        <v xml:space="preserve">    People with this variant have one copy of the [T43768752A](https://www.ncbi.nlm.nih.gov/projects/SNP/snp_ref.cgi?rs=1799836) variant. This substitution of a single nucleotide is known as a missense mutation.</v>
      </c>
    </row>
    <row r="460" spans="1:14" x14ac:dyDescent="0.25">
      <c r="A460" s="6" t="s">
        <v>47</v>
      </c>
      <c r="B460" s="27">
        <v>49.4</v>
      </c>
    </row>
    <row r="461" spans="1:14" x14ac:dyDescent="0.25">
      <c r="A461" s="5"/>
      <c r="B461" s="27"/>
      <c r="C461" t="s">
        <v>680</v>
      </c>
    </row>
    <row r="462" spans="1:14" x14ac:dyDescent="0.25">
      <c r="A462" s="6"/>
      <c r="B462" s="27"/>
    </row>
    <row r="463" spans="1:14" x14ac:dyDescent="0.25">
      <c r="A463" s="6"/>
      <c r="B463" s="27"/>
      <c r="C463" t="str">
        <f>CONCATENATE("    ",B459)</f>
        <v xml:space="preserve">    Your variant is not associated with any loss of function.</v>
      </c>
    </row>
    <row r="464" spans="1:14" x14ac:dyDescent="0.25">
      <c r="A464" s="6"/>
      <c r="B464" s="27"/>
    </row>
    <row r="465" spans="1:3" x14ac:dyDescent="0.25">
      <c r="A465" s="6"/>
      <c r="B465" s="27"/>
      <c r="C465" t="s">
        <v>681</v>
      </c>
    </row>
    <row r="466" spans="1:3" x14ac:dyDescent="0.25">
      <c r="A466" s="5"/>
      <c r="B466" s="27"/>
    </row>
    <row r="467" spans="1:3" x14ac:dyDescent="0.25">
      <c r="A467" s="5"/>
      <c r="B467" s="27"/>
      <c r="C467" t="str">
        <f>CONCATENATE( "    &lt;piechart percentage=",B460," /&gt;")</f>
        <v xml:space="preserve">    &lt;piechart percentage=49.4 /&gt;</v>
      </c>
    </row>
    <row r="468" spans="1:3" x14ac:dyDescent="0.25">
      <c r="A468" s="5"/>
      <c r="B468" s="27"/>
      <c r="C468" t="str">
        <f>"  &lt;/Genotype&gt;"</f>
        <v xml:space="preserve">  &lt;/Genotype&gt;</v>
      </c>
    </row>
    <row r="469" spans="1:3" x14ac:dyDescent="0.25">
      <c r="A469" s="5" t="s">
        <v>48</v>
      </c>
      <c r="B469" s="27" t="str">
        <f>CONCATENATE("People with this variant have two copies of the ",B452," variant. This substitution of a single nucleotide is known as a missense mutation.")</f>
        <v>People with this variant have two copies of the [T43768752A](https://www.ncbi.nlm.nih.gov/projects/SNP/snp_ref.cgi?rs=1799836) variant. This substitution of a single nucleotide is known as a missense mutation.</v>
      </c>
      <c r="C469" t="str">
        <f>CONCATENATE("  &lt;Genotype hgvs=",CHAR(34),B455,B456,";",B456,CHAR(34)," name=",CHAR(34),B449,CHAR(34),"&gt; ")</f>
        <v xml:space="preserve">  &lt;Genotype hgvs="NC_000023.11:g.[43768752T&gt;A];[43768752T&gt;A]" name="T43768752A"&gt; </v>
      </c>
    </row>
    <row r="470" spans="1:3" x14ac:dyDescent="0.25">
      <c r="A470" s="6" t="s">
        <v>49</v>
      </c>
      <c r="B470" s="27" t="s">
        <v>198</v>
      </c>
      <c r="C470" t="s">
        <v>17</v>
      </c>
    </row>
    <row r="471" spans="1:3" x14ac:dyDescent="0.25">
      <c r="A471" s="6" t="s">
        <v>47</v>
      </c>
      <c r="B471" s="27">
        <v>16</v>
      </c>
      <c r="C471" t="s">
        <v>679</v>
      </c>
    </row>
    <row r="472" spans="1:3" x14ac:dyDescent="0.25">
      <c r="A472" s="6"/>
      <c r="B472" s="27"/>
    </row>
    <row r="473" spans="1:3" x14ac:dyDescent="0.25">
      <c r="A473" s="5"/>
      <c r="B473" s="27"/>
      <c r="C473" t="str">
        <f>CONCATENATE("    ",B469)</f>
        <v xml:space="preserve">    People with this variant have two copies of the [T43768752A](https://www.ncbi.nlm.nih.gov/projects/SNP/snp_ref.cgi?rs=1799836) variant. This substitution of a single nucleotide is known as a missense mutation.</v>
      </c>
    </row>
    <row r="474" spans="1:3" x14ac:dyDescent="0.25">
      <c r="A474" s="6"/>
      <c r="B474" s="27"/>
    </row>
    <row r="475" spans="1:3" x14ac:dyDescent="0.25">
      <c r="A475" s="6"/>
      <c r="B475" s="27"/>
      <c r="C475" t="s">
        <v>680</v>
      </c>
    </row>
    <row r="476" spans="1:3" x14ac:dyDescent="0.25">
      <c r="A476" s="6"/>
      <c r="B476" s="27"/>
    </row>
    <row r="477" spans="1:3" x14ac:dyDescent="0.25">
      <c r="A477" s="6"/>
      <c r="B477" s="27"/>
      <c r="C477" t="str">
        <f>CONCATENATE("    ",B470)</f>
        <v xml:space="preserve">    You are in the Moderate Loss of Function category. See below for more information.</v>
      </c>
    </row>
    <row r="478" spans="1:3" x14ac:dyDescent="0.25">
      <c r="A478" s="6"/>
      <c r="B478" s="27"/>
    </row>
    <row r="479" spans="1:3" x14ac:dyDescent="0.25">
      <c r="A479" s="5"/>
      <c r="B479" s="27"/>
      <c r="C479" t="s">
        <v>681</v>
      </c>
    </row>
    <row r="480" spans="1:3" x14ac:dyDescent="0.25">
      <c r="A480" s="5"/>
      <c r="B480" s="27"/>
    </row>
    <row r="481" spans="1:3" x14ac:dyDescent="0.25">
      <c r="A481" s="5"/>
      <c r="B481" s="27"/>
      <c r="C481" t="str">
        <f>CONCATENATE( "    &lt;piechart percentage=",B471," /&gt;")</f>
        <v xml:space="preserve">    &lt;piechart percentage=16 /&gt;</v>
      </c>
    </row>
    <row r="482" spans="1:3" x14ac:dyDescent="0.25">
      <c r="A482" s="5"/>
      <c r="B482" s="27"/>
      <c r="C482" t="str">
        <f>"  &lt;/Genotype&gt;"</f>
        <v xml:space="preserve">  &lt;/Genotype&gt;</v>
      </c>
    </row>
    <row r="483" spans="1:3" x14ac:dyDescent="0.25">
      <c r="A483" s="5" t="s">
        <v>50</v>
      </c>
      <c r="B483" s="27" t="str">
        <f>CONCATENATE("Your ",B441," gene has no variants. A normal gene is referred to as a ",CHAR(34),"wild-type",CHAR(34)," gene.")</f>
        <v>Your MAOB gene has no variants. A normal gene is referred to as a "wild-type" gene.</v>
      </c>
      <c r="C483" t="str">
        <f>CONCATENATE("  &lt;Genotype hgvs=",CHAR(34),B455,B457,";",B457,CHAR(34)," name=",CHAR(34),B449,CHAR(34),"&gt; ")</f>
        <v xml:space="preserve">  &lt;Genotype hgvs="NC_000023.11:g.[43768752=];[43768752=]" name="T43768752A"&gt; </v>
      </c>
    </row>
    <row r="484" spans="1:3" x14ac:dyDescent="0.25">
      <c r="A484" s="6" t="s">
        <v>51</v>
      </c>
      <c r="B484" s="27" t="s">
        <v>224</v>
      </c>
      <c r="C484" t="s">
        <v>17</v>
      </c>
    </row>
    <row r="485" spans="1:3" x14ac:dyDescent="0.25">
      <c r="A485" s="6" t="s">
        <v>47</v>
      </c>
      <c r="B485" s="27">
        <v>34.6</v>
      </c>
      <c r="C485" t="s">
        <v>679</v>
      </c>
    </row>
    <row r="486" spans="1:3" x14ac:dyDescent="0.25">
      <c r="A486" s="5"/>
      <c r="B486" s="27"/>
    </row>
    <row r="487" spans="1:3" x14ac:dyDescent="0.25">
      <c r="A487" s="6"/>
      <c r="B487" s="27"/>
      <c r="C487" t="str">
        <f>CONCATENATE("    ",B483)</f>
        <v xml:space="preserve">    Your MAOB gene has no variants. A normal gene is referred to as a "wild-type" gene.</v>
      </c>
    </row>
    <row r="488" spans="1:3" x14ac:dyDescent="0.25">
      <c r="A488" s="6"/>
      <c r="B488" s="27"/>
    </row>
    <row r="489" spans="1:3" x14ac:dyDescent="0.25">
      <c r="A489" s="6"/>
      <c r="B489" s="27"/>
      <c r="C489" t="s">
        <v>680</v>
      </c>
    </row>
    <row r="490" spans="1:3" x14ac:dyDescent="0.25">
      <c r="A490" s="6"/>
      <c r="B490" s="27"/>
    </row>
    <row r="491" spans="1:3" x14ac:dyDescent="0.25">
      <c r="A491" s="6"/>
      <c r="B491" s="27"/>
      <c r="C491" t="str">
        <f>CONCATENATE("    ",B484)</f>
        <v xml:space="preserve">    Your variant is not associated with any loss of function.</v>
      </c>
    </row>
    <row r="492" spans="1:3" x14ac:dyDescent="0.25">
      <c r="A492" s="5"/>
      <c r="B492" s="27"/>
    </row>
    <row r="493" spans="1:3" x14ac:dyDescent="0.25">
      <c r="A493" s="5"/>
      <c r="B493" s="27"/>
      <c r="C493" t="s">
        <v>681</v>
      </c>
    </row>
    <row r="494" spans="1:3" x14ac:dyDescent="0.25">
      <c r="A494" s="5"/>
      <c r="B494" s="27"/>
    </row>
    <row r="495" spans="1:3" x14ac:dyDescent="0.25">
      <c r="A495" s="5"/>
      <c r="B495" s="27"/>
      <c r="C495" t="str">
        <f>CONCATENATE( "    &lt;piechart percentage=",B485," /&gt;")</f>
        <v xml:space="preserve">    &lt;piechart percentage=34.6 /&gt;</v>
      </c>
    </row>
    <row r="496" spans="1:3" x14ac:dyDescent="0.25">
      <c r="A496" s="5"/>
      <c r="B496" s="27"/>
      <c r="C496" t="str">
        <f>"  &lt;/Genotype&gt;"</f>
        <v xml:space="preserve">  &lt;/Genotype&gt;</v>
      </c>
    </row>
    <row r="497" spans="1:3" x14ac:dyDescent="0.25">
      <c r="A497" s="5" t="s">
        <v>52</v>
      </c>
      <c r="B497" s="27" t="str">
        <f>CONCATENATE("Your ",B441," gene has an unknown variant.")</f>
        <v>Your MAOB gene has an unknown variant.</v>
      </c>
      <c r="C497" t="str">
        <f>CONCATENATE("  &lt;Genotype hgvs=",CHAR(34),"unknown",CHAR(34),"&gt; ")</f>
        <v xml:space="preserve">  &lt;Genotype hgvs="unknown"&gt; </v>
      </c>
    </row>
    <row r="498" spans="1:3" x14ac:dyDescent="0.25">
      <c r="A498" s="6" t="s">
        <v>52</v>
      </c>
      <c r="B498" s="27" t="s">
        <v>154</v>
      </c>
      <c r="C498" t="s">
        <v>17</v>
      </c>
    </row>
    <row r="499" spans="1:3" x14ac:dyDescent="0.25">
      <c r="A499" s="6" t="s">
        <v>47</v>
      </c>
      <c r="B499" s="27"/>
      <c r="C499" t="s">
        <v>679</v>
      </c>
    </row>
    <row r="500" spans="1:3" x14ac:dyDescent="0.25">
      <c r="A500" s="6"/>
      <c r="B500" s="27"/>
    </row>
    <row r="501" spans="1:3" x14ac:dyDescent="0.25">
      <c r="A501" s="6"/>
      <c r="B501" s="27"/>
      <c r="C501" t="str">
        <f>CONCATENATE("    ",B497)</f>
        <v xml:space="preserve">    Your MAOB gene has an unknown variant.</v>
      </c>
    </row>
    <row r="502" spans="1:3" x14ac:dyDescent="0.25">
      <c r="A502" s="6"/>
      <c r="B502" s="27"/>
    </row>
    <row r="503" spans="1:3" x14ac:dyDescent="0.25">
      <c r="A503" s="6"/>
      <c r="B503" s="27"/>
      <c r="C503" t="s">
        <v>680</v>
      </c>
    </row>
    <row r="504" spans="1:3" x14ac:dyDescent="0.25">
      <c r="A504" s="6"/>
      <c r="B504" s="27"/>
    </row>
    <row r="505" spans="1:3" x14ac:dyDescent="0.25">
      <c r="A505" s="5"/>
      <c r="B505" s="27"/>
      <c r="C505" t="str">
        <f>CONCATENATE("    ",B498)</f>
        <v xml:space="preserve">    The effect is unknown.</v>
      </c>
    </row>
    <row r="506" spans="1:3" x14ac:dyDescent="0.25">
      <c r="A506" s="6"/>
      <c r="B506" s="27"/>
    </row>
    <row r="507" spans="1:3" x14ac:dyDescent="0.25">
      <c r="A507" s="5"/>
      <c r="B507" s="27"/>
      <c r="C507" t="s">
        <v>681</v>
      </c>
    </row>
    <row r="508" spans="1:3" x14ac:dyDescent="0.25">
      <c r="A508" s="5"/>
      <c r="B508" s="27"/>
    </row>
    <row r="509" spans="1:3" x14ac:dyDescent="0.25">
      <c r="A509" s="5"/>
      <c r="B509" s="27"/>
      <c r="C509" t="str">
        <f>CONCATENATE( "    &lt;piechart percentage=",B499," /&gt;")</f>
        <v xml:space="preserve">    &lt;piechart percentage= /&gt;</v>
      </c>
    </row>
    <row r="510" spans="1:3" x14ac:dyDescent="0.25">
      <c r="A510" s="5"/>
      <c r="B510" s="27"/>
      <c r="C510" t="str">
        <f>"  &lt;/Genotype&gt;"</f>
        <v xml:space="preserve">  &lt;/Genotype&gt;</v>
      </c>
    </row>
    <row r="511" spans="1:3" x14ac:dyDescent="0.25">
      <c r="A511" s="5" t="s">
        <v>50</v>
      </c>
      <c r="B511" s="27" t="str">
        <f>CONCATENATE("Your ",B441," gene has no variants. A normal gene is referred to as a ",CHAR(34),"wild-type",CHAR(34)," gene.")</f>
        <v>Your MAOB gene has no variants. A normal gene is referred to as a "wild-type" gene.</v>
      </c>
      <c r="C511" t="str">
        <f>CONCATENATE("  &lt;Genotype hgvs=",CHAR(34),"wild-type",CHAR(34),"&gt;")</f>
        <v xml:space="preserve">  &lt;Genotype hgvs="wild-type"&gt;</v>
      </c>
    </row>
    <row r="512" spans="1:3" x14ac:dyDescent="0.25">
      <c r="A512" s="63" t="s">
        <v>51</v>
      </c>
      <c r="B512" s="64" t="s">
        <v>152</v>
      </c>
      <c r="C512" s="62" t="s">
        <v>17</v>
      </c>
    </row>
    <row r="513" spans="1:14" x14ac:dyDescent="0.25">
      <c r="A513" s="63" t="s">
        <v>47</v>
      </c>
      <c r="B513" s="64"/>
      <c r="C513" s="62" t="s">
        <v>679</v>
      </c>
    </row>
    <row r="514" spans="1:14" x14ac:dyDescent="0.25">
      <c r="A514" s="63"/>
      <c r="B514" s="64"/>
      <c r="C514" s="62"/>
    </row>
    <row r="515" spans="1:14" x14ac:dyDescent="0.25">
      <c r="A515" s="6"/>
      <c r="B515" s="27"/>
      <c r="C515" t="str">
        <f>CONCATENATE("    ",B511)</f>
        <v xml:space="preserve">    Your MAOB gene has no variants. A normal gene is referred to as a "wild-type" gene.</v>
      </c>
    </row>
    <row r="516" spans="1:14" x14ac:dyDescent="0.25">
      <c r="A516" s="6"/>
      <c r="B516" s="27"/>
    </row>
    <row r="517" spans="1:14" x14ac:dyDescent="0.25">
      <c r="A517" s="6"/>
      <c r="B517" s="27"/>
      <c r="C517" t="s">
        <v>680</v>
      </c>
    </row>
    <row r="518" spans="1:14" x14ac:dyDescent="0.25">
      <c r="A518" s="6"/>
      <c r="B518" s="27"/>
    </row>
    <row r="519" spans="1:14" x14ac:dyDescent="0.25">
      <c r="A519" s="6"/>
      <c r="B519" s="27"/>
      <c r="C519" t="str">
        <f>CONCATENATE("    ",B512)</f>
        <v xml:space="preserve">    This variant is not associated with increased risk.</v>
      </c>
    </row>
    <row r="520" spans="1:14" x14ac:dyDescent="0.25">
      <c r="A520" s="6"/>
      <c r="B520" s="27"/>
    </row>
    <row r="521" spans="1:14" x14ac:dyDescent="0.25">
      <c r="A521" s="6"/>
      <c r="B521" s="27"/>
      <c r="C521" t="s">
        <v>681</v>
      </c>
      <c r="J521" s="33"/>
      <c r="K521" s="33"/>
      <c r="L521" s="33"/>
      <c r="M521" s="33"/>
      <c r="N521" s="33"/>
    </row>
    <row r="522" spans="1:14" x14ac:dyDescent="0.25">
      <c r="A522" s="5"/>
      <c r="B522" s="27"/>
      <c r="J522" s="33"/>
      <c r="K522" s="33"/>
      <c r="L522" s="33"/>
      <c r="M522" s="33"/>
      <c r="N522" s="33"/>
    </row>
    <row r="523" spans="1:14" x14ac:dyDescent="0.25">
      <c r="A523" s="6"/>
      <c r="B523" s="27"/>
      <c r="C523" t="str">
        <f>CONCATENATE( "    &lt;piechart percentage=",B513," /&gt;")</f>
        <v xml:space="preserve">    &lt;piechart percentage= /&gt;</v>
      </c>
      <c r="J523" s="33"/>
      <c r="K523" s="33"/>
      <c r="L523" s="33"/>
      <c r="M523" s="33"/>
      <c r="N523" s="33"/>
    </row>
    <row r="524" spans="1:14" x14ac:dyDescent="0.25">
      <c r="A524" s="6"/>
      <c r="B524" s="27"/>
      <c r="C524" t="str">
        <f>"  &lt;/Genotype&gt;"</f>
        <v xml:space="preserve">  &lt;/Genotype&gt;</v>
      </c>
    </row>
    <row r="525" spans="1:14" x14ac:dyDescent="0.25">
      <c r="A525" s="6"/>
      <c r="B525" s="27"/>
      <c r="C525" t="str">
        <f>"&lt;/GeneAnalysis&gt;"</f>
        <v>&lt;/GeneAnalysis&gt;</v>
      </c>
      <c r="J525" s="60"/>
      <c r="K525" s="68"/>
      <c r="L525" s="59"/>
    </row>
    <row r="526" spans="1:14" s="33" customFormat="1" x14ac:dyDescent="0.25">
      <c r="J526"/>
      <c r="K526"/>
      <c r="L526"/>
      <c r="M526"/>
      <c r="N526"/>
    </row>
    <row r="527" spans="1:14" s="33" customFormat="1" x14ac:dyDescent="0.25">
      <c r="A527" s="65"/>
      <c r="B527" s="65"/>
      <c r="C527" s="66"/>
      <c r="J527"/>
      <c r="K527"/>
      <c r="L527"/>
      <c r="M527"/>
      <c r="N527"/>
    </row>
    <row r="528" spans="1:14" s="33" customFormat="1" x14ac:dyDescent="0.25">
      <c r="J528"/>
      <c r="K528"/>
      <c r="L528"/>
      <c r="M528"/>
      <c r="N528"/>
    </row>
    <row r="529" spans="1:14" x14ac:dyDescent="0.25">
      <c r="A529" s="6" t="s">
        <v>4</v>
      </c>
      <c r="B529" s="27" t="s">
        <v>440</v>
      </c>
      <c r="C529" t="str">
        <f>CONCATENATE("&lt;GeneAnalysis gene=",CHAR(34),B529,CHAR(34)," interval=",CHAR(34),B530,CHAR(34),"&gt; ")</f>
        <v xml:space="preserve">&lt;GeneAnalysis gene="PEX16" interval="NC_000011.10:g.45909669_45918123"&gt; </v>
      </c>
    </row>
    <row r="530" spans="1:14" x14ac:dyDescent="0.25">
      <c r="A530" s="6" t="s">
        <v>27</v>
      </c>
      <c r="B530" s="27" t="s">
        <v>588</v>
      </c>
      <c r="H530" s="8"/>
      <c r="I530" s="59"/>
    </row>
    <row r="531" spans="1:14" x14ac:dyDescent="0.25">
      <c r="A531" s="6" t="s">
        <v>28</v>
      </c>
      <c r="B531" s="27" t="s">
        <v>341</v>
      </c>
      <c r="C531" t="str">
        <f>CONCATENATE("# What are some common mutations of ",B529,"?")</f>
        <v># What are some common mutations of PEX16?</v>
      </c>
    </row>
    <row r="532" spans="1:14" x14ac:dyDescent="0.25">
      <c r="A532" s="6" t="s">
        <v>554</v>
      </c>
      <c r="B532" s="27" t="s">
        <v>25</v>
      </c>
      <c r="C532" t="s">
        <v>17</v>
      </c>
    </row>
    <row r="533" spans="1:14" x14ac:dyDescent="0.25">
      <c r="B533" s="27"/>
      <c r="C533" t="str">
        <f>CONCATENATE("There is ",B531," well-known variant in ",B529,": ",B540,".")</f>
        <v>There is one well-known variant in PEX16: [C542-16T](https://www.ncbi.nlm.nih.gov/clinvar/variation/259546/).</v>
      </c>
    </row>
    <row r="534" spans="1:14" x14ac:dyDescent="0.25">
      <c r="B534" s="27"/>
    </row>
    <row r="535" spans="1:14" x14ac:dyDescent="0.25">
      <c r="A535" s="6"/>
      <c r="B535" s="27"/>
      <c r="C535" t="str">
        <f>CONCATENATE("&lt;# ",B537," #&gt;")</f>
        <v>&lt;# C542-16T #&gt;</v>
      </c>
    </row>
    <row r="536" spans="1:14" x14ac:dyDescent="0.25">
      <c r="A536" s="6" t="s">
        <v>29</v>
      </c>
      <c r="B536" s="1" t="s">
        <v>589</v>
      </c>
      <c r="C536" t="str">
        <f>CONCATENATE("  &lt;Variant hgvs=",CHAR(34),B536,CHAR(34)," name=",CHAR(34),B537,CHAR(34),"&gt; ")</f>
        <v xml:space="preserve">  &lt;Variant hgvs="NC_000011.10:g.45914484G&gt;A" name="C542-16T"&gt; </v>
      </c>
      <c r="J536" s="33"/>
      <c r="K536" s="33"/>
      <c r="L536" s="33"/>
      <c r="M536" s="33"/>
      <c r="N536" s="33"/>
    </row>
    <row r="537" spans="1:14" x14ac:dyDescent="0.25">
      <c r="A537" s="5" t="s">
        <v>30</v>
      </c>
      <c r="B537" s="1" t="s">
        <v>590</v>
      </c>
      <c r="J537" s="33"/>
      <c r="K537" s="33"/>
      <c r="L537" s="33"/>
      <c r="M537" s="33"/>
      <c r="N537" s="33"/>
    </row>
    <row r="538" spans="1:14" x14ac:dyDescent="0.25">
      <c r="A538" s="5" t="s">
        <v>31</v>
      </c>
      <c r="B538" t="s">
        <v>214</v>
      </c>
      <c r="C538" t="str">
        <f>CONCATENATE("    This variant is a change at a specific point in the ",B529," gene from ",B538," to ",B539," resulting in incorrect ",B532," function. This substitution of a single nucleotide is known as a missense variant.")</f>
        <v xml:space="preserve">    This variant is a change at a specific point in the PEX16 gene from cytosine (C) to thymine (T) resulting in incorrect protein function. This substitution of a single nucleotide is known as a missense variant.</v>
      </c>
    </row>
    <row r="539" spans="1:14" x14ac:dyDescent="0.25">
      <c r="A539" s="5" t="s">
        <v>32</v>
      </c>
      <c r="B539" s="27" t="s">
        <v>37</v>
      </c>
      <c r="C539" t="s">
        <v>17</v>
      </c>
    </row>
    <row r="540" spans="1:14" x14ac:dyDescent="0.25">
      <c r="A540" s="5" t="s">
        <v>40</v>
      </c>
      <c r="B540" s="30" t="s">
        <v>591</v>
      </c>
      <c r="C540" t="str">
        <f>"  &lt;/Variant&gt;"</f>
        <v xml:space="preserve">  &lt;/Variant&gt;</v>
      </c>
    </row>
    <row r="541" spans="1:14" s="33" customFormat="1" x14ac:dyDescent="0.25">
      <c r="A541" s="31"/>
      <c r="B541" s="32"/>
      <c r="J541"/>
      <c r="K541"/>
      <c r="L541"/>
      <c r="M541"/>
      <c r="N541"/>
    </row>
    <row r="542" spans="1:14" s="33" customFormat="1" x14ac:dyDescent="0.25">
      <c r="A542" s="31"/>
      <c r="B542" s="32"/>
      <c r="C542" s="33" t="str">
        <f>C535</f>
        <v>&lt;# C542-16T #&gt;</v>
      </c>
      <c r="J542"/>
      <c r="K542"/>
      <c r="L542"/>
      <c r="M542"/>
      <c r="N542"/>
    </row>
    <row r="543" spans="1:14" x14ac:dyDescent="0.25">
      <c r="A543" s="5" t="s">
        <v>39</v>
      </c>
      <c r="B543" s="1" t="s">
        <v>592</v>
      </c>
      <c r="C543" t="str">
        <f>CONCATENATE("  &lt;Genotype hgvs=",CHAR(34),B543,B544,";",B545,CHAR(34)," name=",CHAR(34),B537,CHAR(34),"&gt; ")</f>
        <v xml:space="preserve">  &lt;Genotype hgvs="NC_000011.10:g.[45914484G&gt;A];[45914484=]" name="C542-16T"&gt; </v>
      </c>
    </row>
    <row r="544" spans="1:14" x14ac:dyDescent="0.25">
      <c r="A544" s="5" t="s">
        <v>40</v>
      </c>
      <c r="B544" s="27" t="s">
        <v>593</v>
      </c>
    </row>
    <row r="545" spans="1:3" x14ac:dyDescent="0.25">
      <c r="A545" s="5" t="s">
        <v>31</v>
      </c>
      <c r="B545" s="27" t="s">
        <v>594</v>
      </c>
      <c r="C545" t="s">
        <v>679</v>
      </c>
    </row>
    <row r="546" spans="1:3" x14ac:dyDescent="0.25">
      <c r="A546" s="5" t="s">
        <v>45</v>
      </c>
      <c r="B546" s="27" t="str">
        <f>CONCATENATE("People with this variant have one copy of the ",B540," variant. This substitution of a single nucleotide is known as a missense mutation.")</f>
        <v>People with this variant have one copy of the [C542-16T](https://www.ncbi.nlm.nih.gov/clinvar/variation/259546/) variant. This substitution of a single nucleotide is known as a missense mutation.</v>
      </c>
      <c r="C546" t="s">
        <v>17</v>
      </c>
    </row>
    <row r="547" spans="1:3" x14ac:dyDescent="0.25">
      <c r="A547" s="6" t="s">
        <v>46</v>
      </c>
      <c r="B547" s="27" t="s">
        <v>223</v>
      </c>
      <c r="C547" t="str">
        <f>CONCATENATE("    ",B546)</f>
        <v xml:space="preserve">    People with this variant have one copy of the [C542-16T](https://www.ncbi.nlm.nih.gov/clinvar/variation/259546/) variant. This substitution of a single nucleotide is known as a missense mutation.</v>
      </c>
    </row>
    <row r="548" spans="1:3" x14ac:dyDescent="0.25">
      <c r="A548" s="6" t="s">
        <v>47</v>
      </c>
      <c r="B548" s="27">
        <v>30.8</v>
      </c>
    </row>
    <row r="549" spans="1:3" x14ac:dyDescent="0.25">
      <c r="A549" s="5"/>
      <c r="B549" s="27"/>
      <c r="C549" t="s">
        <v>680</v>
      </c>
    </row>
    <row r="550" spans="1:3" x14ac:dyDescent="0.25">
      <c r="A550" s="6"/>
      <c r="B550" s="27"/>
    </row>
    <row r="551" spans="1:3" x14ac:dyDescent="0.25">
      <c r="A551" s="6"/>
      <c r="B551" s="27"/>
      <c r="C551" t="str">
        <f>CONCATENATE("    ",B547)</f>
        <v xml:space="preserve">    You are in the Mild Loss of Function category. See below for more information.</v>
      </c>
    </row>
    <row r="552" spans="1:3" x14ac:dyDescent="0.25">
      <c r="A552" s="6"/>
      <c r="B552" s="27"/>
    </row>
    <row r="553" spans="1:3" x14ac:dyDescent="0.25">
      <c r="A553" s="6"/>
      <c r="B553" s="27"/>
      <c r="C553" t="s">
        <v>681</v>
      </c>
    </row>
    <row r="554" spans="1:3" x14ac:dyDescent="0.25">
      <c r="A554" s="5"/>
      <c r="B554" s="27"/>
    </row>
    <row r="555" spans="1:3" x14ac:dyDescent="0.25">
      <c r="A555" s="5"/>
      <c r="B555" s="27"/>
      <c r="C555" t="str">
        <f>CONCATENATE( "    &lt;piechart percentage=",B548," /&gt;")</f>
        <v xml:space="preserve">    &lt;piechart percentage=30.8 /&gt;</v>
      </c>
    </row>
    <row r="556" spans="1:3" x14ac:dyDescent="0.25">
      <c r="A556" s="5"/>
      <c r="B556" s="27"/>
      <c r="C556" t="str">
        <f>"  &lt;/Genotype&gt;"</f>
        <v xml:space="preserve">  &lt;/Genotype&gt;</v>
      </c>
    </row>
    <row r="557" spans="1:3" x14ac:dyDescent="0.25">
      <c r="A557" s="5" t="s">
        <v>48</v>
      </c>
      <c r="B557" s="27" t="str">
        <f>CONCATENATE("People with this variant have two copies of the ",B540," variant. This substitution of a single nucleotide is known as a missense mutation.")</f>
        <v>People with this variant have two copies of the [C542-16T](https://www.ncbi.nlm.nih.gov/clinvar/variation/259546/) variant. This substitution of a single nucleotide is known as a missense mutation.</v>
      </c>
      <c r="C557" t="str">
        <f>CONCATENATE("  &lt;Genotype hgvs=",CHAR(34),B543,B544,";",B544,CHAR(34)," name=",CHAR(34),B537,CHAR(34),"&gt; ")</f>
        <v xml:space="preserve">  &lt;Genotype hgvs="NC_000011.10:g.[45914484G&gt;A];[45914484G&gt;A]" name="C542-16T"&gt; </v>
      </c>
    </row>
    <row r="558" spans="1:3" x14ac:dyDescent="0.25">
      <c r="A558" s="6" t="s">
        <v>49</v>
      </c>
      <c r="B558" s="64" t="s">
        <v>198</v>
      </c>
      <c r="C558" t="s">
        <v>17</v>
      </c>
    </row>
    <row r="559" spans="1:3" x14ac:dyDescent="0.25">
      <c r="A559" s="6" t="s">
        <v>47</v>
      </c>
      <c r="B559" s="27">
        <v>11.4</v>
      </c>
      <c r="C559" t="s">
        <v>679</v>
      </c>
    </row>
    <row r="560" spans="1:3" x14ac:dyDescent="0.25">
      <c r="A560" s="6"/>
      <c r="B560" s="27"/>
    </row>
    <row r="561" spans="1:3" x14ac:dyDescent="0.25">
      <c r="A561" s="5"/>
      <c r="B561" s="27"/>
      <c r="C561" t="str">
        <f>CONCATENATE("    ",B557)</f>
        <v xml:space="preserve">    People with this variant have two copies of the [C542-16T](https://www.ncbi.nlm.nih.gov/clinvar/variation/259546/) variant. This substitution of a single nucleotide is known as a missense mutation.</v>
      </c>
    </row>
    <row r="562" spans="1:3" x14ac:dyDescent="0.25">
      <c r="A562" s="6"/>
      <c r="B562" s="27"/>
    </row>
    <row r="563" spans="1:3" x14ac:dyDescent="0.25">
      <c r="A563" s="6"/>
      <c r="B563" s="27"/>
      <c r="C563" t="s">
        <v>680</v>
      </c>
    </row>
    <row r="564" spans="1:3" x14ac:dyDescent="0.25">
      <c r="A564" s="6"/>
      <c r="B564" s="27"/>
    </row>
    <row r="565" spans="1:3" x14ac:dyDescent="0.25">
      <c r="A565" s="6"/>
      <c r="B565" s="27"/>
      <c r="C565" t="str">
        <f>CONCATENATE("    ",B558)</f>
        <v xml:space="preserve">    You are in the Moderate Loss of Function category. See below for more information.</v>
      </c>
    </row>
    <row r="566" spans="1:3" x14ac:dyDescent="0.25">
      <c r="A566" s="6"/>
      <c r="B566" s="27"/>
    </row>
    <row r="567" spans="1:3" x14ac:dyDescent="0.25">
      <c r="A567" s="5"/>
      <c r="B567" s="27"/>
      <c r="C567" t="s">
        <v>681</v>
      </c>
    </row>
    <row r="568" spans="1:3" x14ac:dyDescent="0.25">
      <c r="A568" s="5"/>
      <c r="B568" s="27"/>
    </row>
    <row r="569" spans="1:3" x14ac:dyDescent="0.25">
      <c r="A569" s="5"/>
      <c r="B569" s="27"/>
      <c r="C569" t="str">
        <f>CONCATENATE( "    &lt;piechart percentage=",B559," /&gt;")</f>
        <v xml:space="preserve">    &lt;piechart percentage=11.4 /&gt;</v>
      </c>
    </row>
    <row r="570" spans="1:3" x14ac:dyDescent="0.25">
      <c r="A570" s="5"/>
      <c r="B570" s="27"/>
      <c r="C570" t="str">
        <f>"  &lt;/Genotype&gt;"</f>
        <v xml:space="preserve">  &lt;/Genotype&gt;</v>
      </c>
    </row>
    <row r="571" spans="1:3" x14ac:dyDescent="0.25">
      <c r="A571" s="5" t="s">
        <v>50</v>
      </c>
      <c r="B571" s="27" t="str">
        <f>CONCATENATE("Your ",B529," gene has no variants. A normal gene is referred to as a ",CHAR(34),"wild-type",CHAR(34)," gene.")</f>
        <v>Your PEX16 gene has no variants. A normal gene is referred to as a "wild-type" gene.</v>
      </c>
      <c r="C571" t="str">
        <f>CONCATENATE("  &lt;Genotype hgvs=",CHAR(34),B543,B545,";",B545,CHAR(34)," name=",CHAR(34),B537,CHAR(34),"&gt; ")</f>
        <v xml:space="preserve">  &lt;Genotype hgvs="NC_000011.10:g.[45914484=];[45914484=]" name="C542-16T"&gt; </v>
      </c>
    </row>
    <row r="572" spans="1:3" x14ac:dyDescent="0.25">
      <c r="A572" s="6" t="s">
        <v>51</v>
      </c>
      <c r="B572" s="27" t="s">
        <v>152</v>
      </c>
      <c r="C572" t="s">
        <v>17</v>
      </c>
    </row>
    <row r="573" spans="1:3" x14ac:dyDescent="0.25">
      <c r="A573" s="6" t="s">
        <v>47</v>
      </c>
      <c r="B573" s="27">
        <v>57.8</v>
      </c>
      <c r="C573" t="s">
        <v>679</v>
      </c>
    </row>
    <row r="574" spans="1:3" x14ac:dyDescent="0.25">
      <c r="A574" s="5"/>
      <c r="B574" s="27"/>
    </row>
    <row r="575" spans="1:3" x14ac:dyDescent="0.25">
      <c r="A575" s="6"/>
      <c r="B575" s="27"/>
      <c r="C575" t="str">
        <f>CONCATENATE("    ",B571)</f>
        <v xml:space="preserve">    Your PEX16 gene has no variants. A normal gene is referred to as a "wild-type" gene.</v>
      </c>
    </row>
    <row r="576" spans="1:3" x14ac:dyDescent="0.25">
      <c r="A576" s="6"/>
      <c r="B576" s="27"/>
    </row>
    <row r="577" spans="1:3" x14ac:dyDescent="0.25">
      <c r="A577" s="6"/>
      <c r="B577" s="27"/>
      <c r="C577" t="s">
        <v>680</v>
      </c>
    </row>
    <row r="578" spans="1:3" x14ac:dyDescent="0.25">
      <c r="A578" s="6"/>
      <c r="B578" s="27"/>
    </row>
    <row r="579" spans="1:3" x14ac:dyDescent="0.25">
      <c r="A579" s="6"/>
      <c r="B579" s="27"/>
      <c r="C579" t="str">
        <f>CONCATENATE("    ",B572)</f>
        <v xml:space="preserve">    This variant is not associated with increased risk.</v>
      </c>
    </row>
    <row r="580" spans="1:3" x14ac:dyDescent="0.25">
      <c r="A580" s="5"/>
      <c r="B580" s="27"/>
    </row>
    <row r="581" spans="1:3" x14ac:dyDescent="0.25">
      <c r="A581" s="5"/>
      <c r="B581" s="27"/>
      <c r="C581" t="s">
        <v>681</v>
      </c>
    </row>
    <row r="582" spans="1:3" x14ac:dyDescent="0.25">
      <c r="A582" s="5"/>
      <c r="B582" s="27"/>
    </row>
    <row r="583" spans="1:3" x14ac:dyDescent="0.25">
      <c r="A583" s="5"/>
      <c r="B583" s="27"/>
      <c r="C583" t="str">
        <f>CONCATENATE( "    &lt;piechart percentage=",B573," /&gt;")</f>
        <v xml:space="preserve">    &lt;piechart percentage=57.8 /&gt;</v>
      </c>
    </row>
    <row r="584" spans="1:3" x14ac:dyDescent="0.25">
      <c r="A584" s="5"/>
      <c r="B584" s="27"/>
      <c r="C584" t="str">
        <f>"  &lt;/Genotype&gt;"</f>
        <v xml:space="preserve">  &lt;/Genotype&gt;</v>
      </c>
    </row>
    <row r="585" spans="1:3" x14ac:dyDescent="0.25">
      <c r="A585" s="5" t="s">
        <v>52</v>
      </c>
      <c r="B585" s="27" t="str">
        <f>CONCATENATE("Your ",B529," gene has an unknown variant.")</f>
        <v>Your PEX16 gene has an unknown variant.</v>
      </c>
      <c r="C585" t="str">
        <f>CONCATENATE("  &lt;Genotype hgvs=",CHAR(34),"unknown",CHAR(34),"&gt; ")</f>
        <v xml:space="preserve">  &lt;Genotype hgvs="unknown"&gt; </v>
      </c>
    </row>
    <row r="586" spans="1:3" x14ac:dyDescent="0.25">
      <c r="A586" s="6" t="s">
        <v>52</v>
      </c>
      <c r="B586" s="27" t="s">
        <v>154</v>
      </c>
      <c r="C586" t="s">
        <v>17</v>
      </c>
    </row>
    <row r="587" spans="1:3" x14ac:dyDescent="0.25">
      <c r="A587" s="6" t="s">
        <v>47</v>
      </c>
      <c r="B587" s="27"/>
      <c r="C587" t="s">
        <v>679</v>
      </c>
    </row>
    <row r="588" spans="1:3" x14ac:dyDescent="0.25">
      <c r="A588" s="6"/>
      <c r="B588" s="27"/>
    </row>
    <row r="589" spans="1:3" x14ac:dyDescent="0.25">
      <c r="A589" s="6"/>
      <c r="B589" s="27"/>
      <c r="C589" t="str">
        <f>CONCATENATE("    ",B585)</f>
        <v xml:space="preserve">    Your PEX16 gene has an unknown variant.</v>
      </c>
    </row>
    <row r="590" spans="1:3" x14ac:dyDescent="0.25">
      <c r="A590" s="6"/>
      <c r="B590" s="27"/>
    </row>
    <row r="591" spans="1:3" x14ac:dyDescent="0.25">
      <c r="A591" s="6"/>
      <c r="B591" s="27"/>
      <c r="C591" t="s">
        <v>680</v>
      </c>
    </row>
    <row r="592" spans="1:3" x14ac:dyDescent="0.25">
      <c r="A592" s="6"/>
      <c r="B592" s="27"/>
    </row>
    <row r="593" spans="1:3" x14ac:dyDescent="0.25">
      <c r="A593" s="5"/>
      <c r="B593" s="27"/>
      <c r="C593" t="str">
        <f>CONCATENATE("    ",B586)</f>
        <v xml:space="preserve">    The effect is unknown.</v>
      </c>
    </row>
    <row r="594" spans="1:3" x14ac:dyDescent="0.25">
      <c r="A594" s="6"/>
      <c r="B594" s="27"/>
    </row>
    <row r="595" spans="1:3" x14ac:dyDescent="0.25">
      <c r="A595" s="5"/>
      <c r="B595" s="27"/>
      <c r="C595" t="s">
        <v>681</v>
      </c>
    </row>
    <row r="596" spans="1:3" x14ac:dyDescent="0.25">
      <c r="A596" s="5"/>
      <c r="B596" s="27"/>
    </row>
    <row r="597" spans="1:3" x14ac:dyDescent="0.25">
      <c r="A597" s="5"/>
      <c r="B597" s="27"/>
      <c r="C597" t="str">
        <f>CONCATENATE( "    &lt;piechart percentage=",B587," /&gt;")</f>
        <v xml:space="preserve">    &lt;piechart percentage= /&gt;</v>
      </c>
    </row>
    <row r="598" spans="1:3" x14ac:dyDescent="0.25">
      <c r="A598" s="5"/>
      <c r="B598" s="27"/>
      <c r="C598" t="str">
        <f>"  &lt;/Genotype&gt;"</f>
        <v xml:space="preserve">  &lt;/Genotype&gt;</v>
      </c>
    </row>
    <row r="599" spans="1:3" x14ac:dyDescent="0.25">
      <c r="A599" s="5" t="s">
        <v>50</v>
      </c>
      <c r="B599" s="27" t="str">
        <f>CONCATENATE("Your ",B529," gene has no variants. A normal gene is referred to as a ",CHAR(34),"wild-type",CHAR(34)," gene.")</f>
        <v>Your PEX16 gene has no variants. A normal gene is referred to as a "wild-type" gene.</v>
      </c>
      <c r="C599" t="str">
        <f>CONCATENATE("  &lt;Genotype hgvs=",CHAR(34),"wild-type",CHAR(34),"&gt;")</f>
        <v xml:space="preserve">  &lt;Genotype hgvs="wild-type"&gt;</v>
      </c>
    </row>
    <row r="600" spans="1:3" x14ac:dyDescent="0.25">
      <c r="A600" s="63" t="s">
        <v>51</v>
      </c>
      <c r="B600" s="64" t="s">
        <v>152</v>
      </c>
      <c r="C600" s="62" t="s">
        <v>17</v>
      </c>
    </row>
    <row r="601" spans="1:3" x14ac:dyDescent="0.25">
      <c r="A601" s="63" t="s">
        <v>47</v>
      </c>
      <c r="B601" s="64"/>
      <c r="C601" s="62" t="s">
        <v>679</v>
      </c>
    </row>
    <row r="602" spans="1:3" x14ac:dyDescent="0.25">
      <c r="A602" s="63"/>
      <c r="B602" s="64"/>
      <c r="C602" s="62"/>
    </row>
    <row r="603" spans="1:3" x14ac:dyDescent="0.25">
      <c r="A603" s="6"/>
      <c r="B603" s="27"/>
      <c r="C603" t="str">
        <f>CONCATENATE("    ",B599)</f>
        <v xml:space="preserve">    Your PEX16 gene has no variants. A normal gene is referred to as a "wild-type" gene.</v>
      </c>
    </row>
    <row r="604" spans="1:3" x14ac:dyDescent="0.25">
      <c r="A604" s="6"/>
      <c r="B604" s="27"/>
    </row>
    <row r="605" spans="1:3" x14ac:dyDescent="0.25">
      <c r="A605" s="6"/>
      <c r="B605" s="27"/>
      <c r="C605" t="s">
        <v>680</v>
      </c>
    </row>
    <row r="606" spans="1:3" x14ac:dyDescent="0.25">
      <c r="A606" s="6"/>
      <c r="B606" s="27"/>
    </row>
    <row r="607" spans="1:3" x14ac:dyDescent="0.25">
      <c r="A607" s="6"/>
      <c r="B607" s="27"/>
      <c r="C607" t="str">
        <f>CONCATENATE("    ",B600)</f>
        <v xml:space="preserve">    This variant is not associated with increased risk.</v>
      </c>
    </row>
    <row r="608" spans="1:3" x14ac:dyDescent="0.25">
      <c r="A608" s="6"/>
      <c r="B608" s="27"/>
    </row>
    <row r="609" spans="1:14" x14ac:dyDescent="0.25">
      <c r="A609" s="6"/>
      <c r="B609" s="27"/>
      <c r="C609" t="s">
        <v>681</v>
      </c>
      <c r="J609" s="33"/>
      <c r="K609" s="33"/>
      <c r="L609" s="33"/>
      <c r="M609" s="33"/>
      <c r="N609" s="33"/>
    </row>
    <row r="610" spans="1:14" x14ac:dyDescent="0.25">
      <c r="A610" s="5"/>
      <c r="B610" s="27"/>
      <c r="J610" s="33"/>
      <c r="K610" s="33"/>
      <c r="L610" s="33"/>
      <c r="M610" s="33"/>
      <c r="N610" s="33"/>
    </row>
    <row r="611" spans="1:14" x14ac:dyDescent="0.25">
      <c r="A611" s="6"/>
      <c r="B611" s="27"/>
      <c r="C611" t="str">
        <f>CONCATENATE( "    &lt;piechart percentage=",B601," /&gt;")</f>
        <v xml:space="preserve">    &lt;piechart percentage= /&gt;</v>
      </c>
      <c r="J611" s="33"/>
      <c r="K611" s="33"/>
      <c r="L611" s="33"/>
      <c r="M611" s="33"/>
      <c r="N611" s="33"/>
    </row>
    <row r="612" spans="1:14" x14ac:dyDescent="0.25">
      <c r="A612" s="6"/>
      <c r="B612" s="27"/>
      <c r="C612" t="str">
        <f>"  &lt;/Genotype&gt;"</f>
        <v xml:space="preserve">  &lt;/Genotype&gt;</v>
      </c>
    </row>
    <row r="613" spans="1:14" x14ac:dyDescent="0.25">
      <c r="A613" s="6"/>
      <c r="B613" s="27"/>
      <c r="C613" t="str">
        <f>"&lt;/GeneAnalysis&gt;"</f>
        <v>&lt;/GeneAnalysis&gt;</v>
      </c>
    </row>
    <row r="614" spans="1:14" s="33" customFormat="1" x14ac:dyDescent="0.25">
      <c r="J614" s="50" t="s">
        <v>420</v>
      </c>
      <c r="K614" s="61" t="s">
        <v>76</v>
      </c>
      <c r="L614"/>
      <c r="M614"/>
      <c r="N614"/>
    </row>
    <row r="615" spans="1:14" s="33" customFormat="1" x14ac:dyDescent="0.25">
      <c r="A615" s="65"/>
      <c r="B615" s="65"/>
      <c r="C615" s="66"/>
      <c r="J615"/>
      <c r="K615"/>
      <c r="L615"/>
      <c r="M615"/>
      <c r="N615"/>
    </row>
    <row r="616" spans="1:14" s="33" customFormat="1" x14ac:dyDescent="0.25">
      <c r="J616"/>
      <c r="K616"/>
      <c r="L616"/>
      <c r="M616"/>
      <c r="N616"/>
    </row>
    <row r="617" spans="1:14" x14ac:dyDescent="0.25">
      <c r="A617" s="6" t="s">
        <v>4</v>
      </c>
      <c r="B617" s="27" t="s">
        <v>89</v>
      </c>
      <c r="C617" t="str">
        <f>CONCATENATE("&lt;GeneAnalysis gene=",CHAR(34),B617,CHAR(34)," interval=",CHAR(34),B618,CHAR(34),"&gt; ")</f>
        <v xml:space="preserve">&lt;GeneAnalysis gene="PTDSS1" interval="NC_000008.11:g.96261886_96334552"&gt; </v>
      </c>
    </row>
    <row r="618" spans="1:14" x14ac:dyDescent="0.25">
      <c r="A618" s="6" t="s">
        <v>27</v>
      </c>
      <c r="B618" s="27" t="s">
        <v>595</v>
      </c>
    </row>
    <row r="619" spans="1:14" x14ac:dyDescent="0.25">
      <c r="A619" s="6" t="s">
        <v>28</v>
      </c>
      <c r="B619" s="27" t="s">
        <v>341</v>
      </c>
      <c r="C619" t="str">
        <f>CONCATENATE("# What are some common mutations of ",B617,"?")</f>
        <v># What are some common mutations of PTDSS1?</v>
      </c>
      <c r="G619" s="59"/>
      <c r="H619" s="59"/>
      <c r="I619" s="60"/>
    </row>
    <row r="620" spans="1:14" x14ac:dyDescent="0.25">
      <c r="A620" s="6" t="s">
        <v>554</v>
      </c>
      <c r="B620" s="27" t="s">
        <v>25</v>
      </c>
      <c r="C620" t="s">
        <v>17</v>
      </c>
    </row>
    <row r="621" spans="1:14" x14ac:dyDescent="0.25">
      <c r="B621" s="27"/>
      <c r="C621" t="str">
        <f>CONCATENATE("There is ",B619," well-known variant in ",B617,": ",B628,".")</f>
        <v>There is one well-known variant in PTDSS1: [A96338727G](https://www.ncbi.nlm.nih.gov/projects/SNP/snp_ref.cgi?rs=7010471).</v>
      </c>
    </row>
    <row r="622" spans="1:14" x14ac:dyDescent="0.25">
      <c r="B622" s="27"/>
    </row>
    <row r="623" spans="1:14" x14ac:dyDescent="0.25">
      <c r="A623" s="6"/>
      <c r="B623" s="27"/>
      <c r="C623" t="str">
        <f>CONCATENATE("&lt;# ",B625," #&gt;")</f>
        <v>&lt;# A96338727G #&gt;</v>
      </c>
    </row>
    <row r="624" spans="1:14" x14ac:dyDescent="0.25">
      <c r="A624" s="6" t="s">
        <v>29</v>
      </c>
      <c r="B624" s="1" t="s">
        <v>419</v>
      </c>
      <c r="C624" t="str">
        <f>CONCATENATE("  &lt;Variant hgvs=",CHAR(34),B624,CHAR(34)," name=",CHAR(34),B625,CHAR(34),"&gt; ")</f>
        <v xml:space="preserve">  &lt;Variant hgvs="CM000670.2:g.96338727A&gt;G" name="A96338727G"&gt; </v>
      </c>
      <c r="J624" s="33"/>
      <c r="K624" s="33"/>
      <c r="L624" s="33"/>
      <c r="M624" s="33"/>
      <c r="N624" s="33"/>
    </row>
    <row r="625" spans="1:14" x14ac:dyDescent="0.25">
      <c r="A625" s="5" t="s">
        <v>30</v>
      </c>
      <c r="B625" s="1" t="s">
        <v>596</v>
      </c>
      <c r="J625" s="33"/>
      <c r="K625" s="33"/>
      <c r="L625" s="33"/>
      <c r="M625" s="33"/>
      <c r="N625" s="33"/>
    </row>
    <row r="626" spans="1:14" x14ac:dyDescent="0.25">
      <c r="A626" s="5" t="s">
        <v>31</v>
      </c>
      <c r="B626" t="s">
        <v>66</v>
      </c>
      <c r="C626" t="str">
        <f>CONCATENATE("    This variant is a change at a specific point in the ",B617," gene from ",B626," to ",B627," resulting in incorrect ",B620," function. This substitution of a single nucleotide is known as a missense variant.")</f>
        <v xml:space="preserve">    This variant is a change at a specific point in the PTDSS1 gene from adenine (A) to guanine (G) resulting in incorrect protein function. This substitution of a single nucleotide is known as a missense variant.</v>
      </c>
    </row>
    <row r="627" spans="1:14" x14ac:dyDescent="0.25">
      <c r="A627" s="5" t="s">
        <v>32</v>
      </c>
      <c r="B627" s="27" t="s">
        <v>38</v>
      </c>
      <c r="C627" t="s">
        <v>17</v>
      </c>
    </row>
    <row r="628" spans="1:14" x14ac:dyDescent="0.25">
      <c r="A628" s="5" t="s">
        <v>40</v>
      </c>
      <c r="B628" s="30" t="s">
        <v>597</v>
      </c>
      <c r="C628" t="str">
        <f>"  &lt;/Variant&gt;"</f>
        <v xml:space="preserve">  &lt;/Variant&gt;</v>
      </c>
    </row>
    <row r="629" spans="1:14" s="33" customFormat="1" x14ac:dyDescent="0.25">
      <c r="A629" s="31"/>
      <c r="B629" s="32"/>
      <c r="J629"/>
      <c r="K629"/>
      <c r="L629"/>
      <c r="M629"/>
      <c r="N629"/>
    </row>
    <row r="630" spans="1:14" s="33" customFormat="1" x14ac:dyDescent="0.25">
      <c r="A630" s="31"/>
      <c r="B630" s="32"/>
      <c r="C630" s="33" t="str">
        <f>C623</f>
        <v>&lt;# A96338727G #&gt;</v>
      </c>
      <c r="J630"/>
      <c r="K630"/>
      <c r="L630"/>
      <c r="M630"/>
      <c r="N630"/>
    </row>
    <row r="631" spans="1:14" x14ac:dyDescent="0.25">
      <c r="A631" s="5" t="s">
        <v>39</v>
      </c>
      <c r="B631" s="1" t="s">
        <v>598</v>
      </c>
      <c r="C631" t="str">
        <f>CONCATENATE("  &lt;Genotype hgvs=",CHAR(34),B631,B632,";",B633,CHAR(34)," name=",CHAR(34),B625,CHAR(34),"&gt; ")</f>
        <v xml:space="preserve">  &lt;Genotype hgvs="CM000670.2:g.[96338727A&gt;G];[96338727=]" name="A96338727G"&gt; </v>
      </c>
    </row>
    <row r="632" spans="1:14" x14ac:dyDescent="0.25">
      <c r="A632" s="5" t="s">
        <v>40</v>
      </c>
      <c r="B632" s="27" t="s">
        <v>599</v>
      </c>
    </row>
    <row r="633" spans="1:14" x14ac:dyDescent="0.25">
      <c r="A633" s="5" t="s">
        <v>31</v>
      </c>
      <c r="B633" s="27" t="s">
        <v>600</v>
      </c>
      <c r="C633" t="s">
        <v>679</v>
      </c>
    </row>
    <row r="634" spans="1:14" x14ac:dyDescent="0.25">
      <c r="A634" s="5" t="s">
        <v>45</v>
      </c>
      <c r="B634" s="27" t="str">
        <f>CONCATENATE("People with this variant have one copy of the ",B628," variant. This substitution of a single nucleotide is known as a missense mutation.")</f>
        <v>People with this variant have one copy of the [A96338727G](https://www.ncbi.nlm.nih.gov/projects/SNP/snp_ref.cgi?rs=7010471) variant. This substitution of a single nucleotide is known as a missense mutation.</v>
      </c>
      <c r="C634" t="s">
        <v>17</v>
      </c>
    </row>
    <row r="635" spans="1:14" x14ac:dyDescent="0.25">
      <c r="A635" s="6" t="s">
        <v>46</v>
      </c>
      <c r="B635" s="27" t="s">
        <v>198</v>
      </c>
      <c r="C635" t="str">
        <f>CONCATENATE("    ",B634)</f>
        <v xml:space="preserve">    People with this variant have one copy of the [A96338727G](https://www.ncbi.nlm.nih.gov/projects/SNP/snp_ref.cgi?rs=7010471) variant. This substitution of a single nucleotide is known as a missense mutation.</v>
      </c>
    </row>
    <row r="636" spans="1:14" x14ac:dyDescent="0.25">
      <c r="A636" s="6" t="s">
        <v>47</v>
      </c>
      <c r="B636" s="27">
        <v>7</v>
      </c>
    </row>
    <row r="637" spans="1:14" x14ac:dyDescent="0.25">
      <c r="A637" s="5"/>
      <c r="B637" s="27"/>
      <c r="C637" t="s">
        <v>680</v>
      </c>
    </row>
    <row r="638" spans="1:14" x14ac:dyDescent="0.25">
      <c r="A638" s="6"/>
      <c r="B638" s="27"/>
    </row>
    <row r="639" spans="1:14" x14ac:dyDescent="0.25">
      <c r="A639" s="6"/>
      <c r="B639" s="27"/>
      <c r="C639" t="str">
        <f>CONCATENATE("    ",B635)</f>
        <v xml:space="preserve">    You are in the Moderate Loss of Function category. See below for more information.</v>
      </c>
    </row>
    <row r="640" spans="1:14" x14ac:dyDescent="0.25">
      <c r="A640" s="6"/>
      <c r="B640" s="27"/>
    </row>
    <row r="641" spans="1:3" x14ac:dyDescent="0.25">
      <c r="A641" s="6"/>
      <c r="B641" s="27"/>
      <c r="C641" t="s">
        <v>681</v>
      </c>
    </row>
    <row r="642" spans="1:3" x14ac:dyDescent="0.25">
      <c r="A642" s="5"/>
      <c r="B642" s="27"/>
    </row>
    <row r="643" spans="1:3" x14ac:dyDescent="0.25">
      <c r="A643" s="5"/>
      <c r="B643" s="27"/>
      <c r="C643" t="str">
        <f>CONCATENATE( "    &lt;piechart percentage=",B636," /&gt;")</f>
        <v xml:space="preserve">    &lt;piechart percentage=7 /&gt;</v>
      </c>
    </row>
    <row r="644" spans="1:3" x14ac:dyDescent="0.25">
      <c r="A644" s="5"/>
      <c r="B644" s="27"/>
      <c r="C644" t="str">
        <f>"  &lt;/Genotype&gt;"</f>
        <v xml:space="preserve">  &lt;/Genotype&gt;</v>
      </c>
    </row>
    <row r="645" spans="1:3" x14ac:dyDescent="0.25">
      <c r="A645" s="5" t="s">
        <v>48</v>
      </c>
      <c r="B645" s="27" t="str">
        <f>CONCATENATE("People with this variant have two copies of the ",B628," variant. This substitution of a single nucleotide is known as a missense mutation.")</f>
        <v>People with this variant have two copies of the [A96338727G](https://www.ncbi.nlm.nih.gov/projects/SNP/snp_ref.cgi?rs=7010471) variant. This substitution of a single nucleotide is known as a missense mutation.</v>
      </c>
      <c r="C645" t="str">
        <f>CONCATENATE("  &lt;Genotype hgvs=",CHAR(34),B631,B632,";",B632,CHAR(34)," name=",CHAR(34),B625,CHAR(34),"&gt; ")</f>
        <v xml:space="preserve">  &lt;Genotype hgvs="CM000670.2:g.[96338727A&gt;G];[96338727A&gt;G]" name="A96338727G"&gt; </v>
      </c>
    </row>
    <row r="646" spans="1:3" x14ac:dyDescent="0.25">
      <c r="A646" s="6" t="s">
        <v>49</v>
      </c>
      <c r="B646" s="27" t="s">
        <v>224</v>
      </c>
      <c r="C646" t="s">
        <v>17</v>
      </c>
    </row>
    <row r="647" spans="1:3" x14ac:dyDescent="0.25">
      <c r="A647" s="6" t="s">
        <v>47</v>
      </c>
      <c r="B647" s="27">
        <v>1.9</v>
      </c>
      <c r="C647" t="s">
        <v>679</v>
      </c>
    </row>
    <row r="648" spans="1:3" x14ac:dyDescent="0.25">
      <c r="A648" s="6"/>
      <c r="B648" s="27"/>
    </row>
    <row r="649" spans="1:3" x14ac:dyDescent="0.25">
      <c r="A649" s="5"/>
      <c r="B649" s="27"/>
      <c r="C649" t="str">
        <f>CONCATENATE("    ",B645)</f>
        <v xml:space="preserve">    People with this variant have two copies of the [A96338727G](https://www.ncbi.nlm.nih.gov/projects/SNP/snp_ref.cgi?rs=7010471) variant. This substitution of a single nucleotide is known as a missense mutation.</v>
      </c>
    </row>
    <row r="650" spans="1:3" x14ac:dyDescent="0.25">
      <c r="A650" s="6"/>
      <c r="B650" s="27"/>
    </row>
    <row r="651" spans="1:3" x14ac:dyDescent="0.25">
      <c r="A651" s="6"/>
      <c r="B651" s="27"/>
      <c r="C651" t="s">
        <v>680</v>
      </c>
    </row>
    <row r="652" spans="1:3" x14ac:dyDescent="0.25">
      <c r="A652" s="6"/>
      <c r="B652" s="27"/>
    </row>
    <row r="653" spans="1:3" x14ac:dyDescent="0.25">
      <c r="A653" s="6"/>
      <c r="B653" s="27"/>
      <c r="C653" t="str">
        <f>CONCATENATE("    ",B646)</f>
        <v xml:space="preserve">    Your variant is not associated with any loss of function.</v>
      </c>
    </row>
    <row r="654" spans="1:3" x14ac:dyDescent="0.25">
      <c r="A654" s="6"/>
      <c r="B654" s="27"/>
    </row>
    <row r="655" spans="1:3" x14ac:dyDescent="0.25">
      <c r="A655" s="5"/>
      <c r="B655" s="27"/>
      <c r="C655" t="s">
        <v>681</v>
      </c>
    </row>
    <row r="656" spans="1:3" x14ac:dyDescent="0.25">
      <c r="A656" s="5"/>
      <c r="B656" s="27"/>
    </row>
    <row r="657" spans="1:3" x14ac:dyDescent="0.25">
      <c r="A657" s="5"/>
      <c r="B657" s="27"/>
      <c r="C657" t="str">
        <f>CONCATENATE( "    &lt;piechart percentage=",B647," /&gt;")</f>
        <v xml:space="preserve">    &lt;piechart percentage=1.9 /&gt;</v>
      </c>
    </row>
    <row r="658" spans="1:3" x14ac:dyDescent="0.25">
      <c r="A658" s="5"/>
      <c r="B658" s="27"/>
      <c r="C658" t="str">
        <f>"  &lt;/Genotype&gt;"</f>
        <v xml:space="preserve">  &lt;/Genotype&gt;</v>
      </c>
    </row>
    <row r="659" spans="1:3" x14ac:dyDescent="0.25">
      <c r="A659" s="5" t="s">
        <v>50</v>
      </c>
      <c r="B659" s="27" t="str">
        <f>CONCATENATE("Your ",B617," gene has no variants. A normal gene is referred to as a ",CHAR(34),"wild-type",CHAR(34)," gene.")</f>
        <v>Your PTDSS1 gene has no variants. A normal gene is referred to as a "wild-type" gene.</v>
      </c>
      <c r="C659" t="str">
        <f>CONCATENATE("  &lt;Genotype hgvs=",CHAR(34),B631,B633,";",B633,CHAR(34)," name=",CHAR(34),B625,CHAR(34),"&gt; ")</f>
        <v xml:space="preserve">  &lt;Genotype hgvs="CM000670.2:g.[96338727=];[96338727=]" name="A96338727G"&gt; </v>
      </c>
    </row>
    <row r="660" spans="1:3" x14ac:dyDescent="0.25">
      <c r="A660" s="6" t="s">
        <v>51</v>
      </c>
      <c r="B660" s="27" t="s">
        <v>224</v>
      </c>
      <c r="C660" t="s">
        <v>17</v>
      </c>
    </row>
    <row r="661" spans="1:3" x14ac:dyDescent="0.25">
      <c r="A661" s="6" t="s">
        <v>47</v>
      </c>
      <c r="B661" s="27">
        <v>91.2</v>
      </c>
      <c r="C661" t="s">
        <v>679</v>
      </c>
    </row>
    <row r="662" spans="1:3" x14ac:dyDescent="0.25">
      <c r="A662" s="5"/>
      <c r="B662" s="27"/>
    </row>
    <row r="663" spans="1:3" x14ac:dyDescent="0.25">
      <c r="A663" s="6"/>
      <c r="B663" s="27"/>
      <c r="C663" t="str">
        <f>CONCATENATE("    ",B659)</f>
        <v xml:space="preserve">    Your PTDSS1 gene has no variants. A normal gene is referred to as a "wild-type" gene.</v>
      </c>
    </row>
    <row r="664" spans="1:3" x14ac:dyDescent="0.25">
      <c r="A664" s="6"/>
      <c r="B664" s="27"/>
    </row>
    <row r="665" spans="1:3" x14ac:dyDescent="0.25">
      <c r="A665" s="6"/>
      <c r="B665" s="27"/>
      <c r="C665" t="s">
        <v>680</v>
      </c>
    </row>
    <row r="666" spans="1:3" x14ac:dyDescent="0.25">
      <c r="A666" s="6"/>
      <c r="B666" s="27"/>
    </row>
    <row r="667" spans="1:3" x14ac:dyDescent="0.25">
      <c r="A667" s="6"/>
      <c r="B667" s="27"/>
      <c r="C667" t="str">
        <f>CONCATENATE("    ",B660)</f>
        <v xml:space="preserve">    Your variant is not associated with any loss of function.</v>
      </c>
    </row>
    <row r="668" spans="1:3" x14ac:dyDescent="0.25">
      <c r="A668" s="5"/>
      <c r="B668" s="27"/>
    </row>
    <row r="669" spans="1:3" x14ac:dyDescent="0.25">
      <c r="A669" s="5"/>
      <c r="B669" s="27"/>
      <c r="C669" t="s">
        <v>681</v>
      </c>
    </row>
    <row r="670" spans="1:3" x14ac:dyDescent="0.25">
      <c r="A670" s="5"/>
      <c r="B670" s="27"/>
    </row>
    <row r="671" spans="1:3" x14ac:dyDescent="0.25">
      <c r="A671" s="5"/>
      <c r="B671" s="27"/>
      <c r="C671" t="str">
        <f>CONCATENATE( "    &lt;piechart percentage=",B661," /&gt;")</f>
        <v xml:space="preserve">    &lt;piechart percentage=91.2 /&gt;</v>
      </c>
    </row>
    <row r="672" spans="1:3" x14ac:dyDescent="0.25">
      <c r="A672" s="5"/>
      <c r="B672" s="27"/>
      <c r="C672" t="str">
        <f>"  &lt;/Genotype&gt;"</f>
        <v xml:space="preserve">  &lt;/Genotype&gt;</v>
      </c>
    </row>
    <row r="673" spans="1:3" x14ac:dyDescent="0.25">
      <c r="A673" s="5" t="s">
        <v>52</v>
      </c>
      <c r="B673" s="27" t="str">
        <f>CONCATENATE("Your ",B617," gene has an unknown variant.")</f>
        <v>Your PTDSS1 gene has an unknown variant.</v>
      </c>
      <c r="C673" t="str">
        <f>CONCATENATE("  &lt;Genotype hgvs=",CHAR(34),"unknown",CHAR(34),"&gt; ")</f>
        <v xml:space="preserve">  &lt;Genotype hgvs="unknown"&gt; </v>
      </c>
    </row>
    <row r="674" spans="1:3" x14ac:dyDescent="0.25">
      <c r="A674" s="6" t="s">
        <v>52</v>
      </c>
      <c r="B674" s="27" t="s">
        <v>154</v>
      </c>
      <c r="C674" t="s">
        <v>17</v>
      </c>
    </row>
    <row r="675" spans="1:3" x14ac:dyDescent="0.25">
      <c r="A675" s="6" t="s">
        <v>47</v>
      </c>
      <c r="B675" s="27"/>
      <c r="C675" t="s">
        <v>679</v>
      </c>
    </row>
    <row r="676" spans="1:3" x14ac:dyDescent="0.25">
      <c r="A676" s="6"/>
      <c r="B676" s="27"/>
    </row>
    <row r="677" spans="1:3" x14ac:dyDescent="0.25">
      <c r="A677" s="6"/>
      <c r="B677" s="27"/>
      <c r="C677" t="str">
        <f>CONCATENATE("    ",B673)</f>
        <v xml:space="preserve">    Your PTDSS1 gene has an unknown variant.</v>
      </c>
    </row>
    <row r="678" spans="1:3" x14ac:dyDescent="0.25">
      <c r="A678" s="6"/>
      <c r="B678" s="27"/>
    </row>
    <row r="679" spans="1:3" x14ac:dyDescent="0.25">
      <c r="A679" s="6"/>
      <c r="B679" s="27"/>
      <c r="C679" t="s">
        <v>680</v>
      </c>
    </row>
    <row r="680" spans="1:3" x14ac:dyDescent="0.25">
      <c r="A680" s="6"/>
      <c r="B680" s="27"/>
    </row>
    <row r="681" spans="1:3" x14ac:dyDescent="0.25">
      <c r="A681" s="5"/>
      <c r="B681" s="27"/>
      <c r="C681" t="str">
        <f>CONCATENATE("    ",B674)</f>
        <v xml:space="preserve">    The effect is unknown.</v>
      </c>
    </row>
    <row r="682" spans="1:3" x14ac:dyDescent="0.25">
      <c r="A682" s="6"/>
      <c r="B682" s="27"/>
    </row>
    <row r="683" spans="1:3" x14ac:dyDescent="0.25">
      <c r="A683" s="5"/>
      <c r="B683" s="27"/>
      <c r="C683" t="s">
        <v>681</v>
      </c>
    </row>
    <row r="684" spans="1:3" x14ac:dyDescent="0.25">
      <c r="A684" s="5"/>
      <c r="B684" s="27"/>
    </row>
    <row r="685" spans="1:3" x14ac:dyDescent="0.25">
      <c r="A685" s="5"/>
      <c r="B685" s="27"/>
      <c r="C685" t="str">
        <f>CONCATENATE( "    &lt;piechart percentage=",B675," /&gt;")</f>
        <v xml:space="preserve">    &lt;piechart percentage= /&gt;</v>
      </c>
    </row>
    <row r="686" spans="1:3" x14ac:dyDescent="0.25">
      <c r="A686" s="5"/>
      <c r="B686" s="27"/>
      <c r="C686" t="str">
        <f>"  &lt;/Genotype&gt;"</f>
        <v xml:space="preserve">  &lt;/Genotype&gt;</v>
      </c>
    </row>
    <row r="687" spans="1:3" x14ac:dyDescent="0.25">
      <c r="A687" s="5" t="s">
        <v>50</v>
      </c>
      <c r="B687" s="27" t="str">
        <f>CONCATENATE("Your ",B617," gene has no variants. A normal gene is referred to as a ",CHAR(34),"wild-type",CHAR(34)," gene.")</f>
        <v>Your PTDSS1 gene has no variants. A normal gene is referred to as a "wild-type" gene.</v>
      </c>
      <c r="C687" t="str">
        <f>CONCATENATE("  &lt;Genotype hgvs=",CHAR(34),"wild-type",CHAR(34),"&gt;")</f>
        <v xml:space="preserve">  &lt;Genotype hgvs="wild-type"&gt;</v>
      </c>
    </row>
    <row r="688" spans="1:3" x14ac:dyDescent="0.25">
      <c r="A688" s="63" t="s">
        <v>51</v>
      </c>
      <c r="B688" s="64" t="s">
        <v>152</v>
      </c>
      <c r="C688" s="62" t="s">
        <v>17</v>
      </c>
    </row>
    <row r="689" spans="1:14" x14ac:dyDescent="0.25">
      <c r="A689" s="63" t="s">
        <v>47</v>
      </c>
      <c r="B689" s="64"/>
      <c r="C689" s="62" t="s">
        <v>679</v>
      </c>
    </row>
    <row r="690" spans="1:14" x14ac:dyDescent="0.25">
      <c r="A690" s="63"/>
      <c r="B690" s="64"/>
      <c r="C690" s="62"/>
    </row>
    <row r="691" spans="1:14" x14ac:dyDescent="0.25">
      <c r="A691" s="6"/>
      <c r="B691" s="27"/>
      <c r="C691" t="str">
        <f>CONCATENATE("    ",B687)</f>
        <v xml:space="preserve">    Your PTDSS1 gene has no variants. A normal gene is referred to as a "wild-type" gene.</v>
      </c>
    </row>
    <row r="692" spans="1:14" x14ac:dyDescent="0.25">
      <c r="A692" s="6"/>
      <c r="B692" s="27"/>
    </row>
    <row r="693" spans="1:14" x14ac:dyDescent="0.25">
      <c r="A693" s="6"/>
      <c r="B693" s="27"/>
      <c r="C693" t="s">
        <v>680</v>
      </c>
    </row>
    <row r="694" spans="1:14" x14ac:dyDescent="0.25">
      <c r="A694" s="6"/>
      <c r="B694" s="27"/>
    </row>
    <row r="695" spans="1:14" x14ac:dyDescent="0.25">
      <c r="A695" s="6"/>
      <c r="B695" s="27"/>
      <c r="C695" t="str">
        <f>CONCATENATE("    ",B688)</f>
        <v xml:space="preserve">    This variant is not associated with increased risk.</v>
      </c>
    </row>
    <row r="696" spans="1:14" x14ac:dyDescent="0.25">
      <c r="A696" s="6"/>
      <c r="B696" s="27"/>
    </row>
    <row r="697" spans="1:14" x14ac:dyDescent="0.25">
      <c r="A697" s="6"/>
      <c r="B697" s="27"/>
      <c r="C697" t="s">
        <v>681</v>
      </c>
      <c r="J697" s="33"/>
      <c r="K697" s="33"/>
      <c r="L697" s="33"/>
      <c r="M697" s="33"/>
      <c r="N697" s="33"/>
    </row>
    <row r="698" spans="1:14" x14ac:dyDescent="0.25">
      <c r="A698" s="5"/>
      <c r="B698" s="27"/>
      <c r="J698" s="33"/>
      <c r="K698" s="33"/>
      <c r="L698" s="33"/>
      <c r="M698" s="33"/>
      <c r="N698" s="33"/>
    </row>
    <row r="699" spans="1:14" x14ac:dyDescent="0.25">
      <c r="A699" s="6"/>
      <c r="B699" s="27"/>
      <c r="C699" t="str">
        <f>CONCATENATE( "    &lt;piechart percentage=",B689," /&gt;")</f>
        <v xml:space="preserve">    &lt;piechart percentage= /&gt;</v>
      </c>
      <c r="J699" s="33"/>
      <c r="K699" s="33"/>
      <c r="L699" s="33"/>
      <c r="M699" s="33"/>
      <c r="N699" s="33"/>
    </row>
    <row r="700" spans="1:14" x14ac:dyDescent="0.25">
      <c r="A700" s="6"/>
      <c r="B700" s="27"/>
      <c r="C700" t="str">
        <f>"  &lt;/Genotype&gt;"</f>
        <v xml:space="preserve">  &lt;/Genotype&gt;</v>
      </c>
    </row>
    <row r="701" spans="1:14" x14ac:dyDescent="0.25">
      <c r="A701" s="6"/>
      <c r="B701" s="27"/>
      <c r="C701" t="str">
        <f>"&lt;/GeneAnalysis&gt;"</f>
        <v>&lt;/GeneAnalysis&gt;</v>
      </c>
    </row>
    <row r="702" spans="1:14" s="33" customFormat="1" x14ac:dyDescent="0.25">
      <c r="J702"/>
      <c r="K702"/>
      <c r="L702"/>
      <c r="M702"/>
      <c r="N702"/>
    </row>
    <row r="703" spans="1:14" s="33" customFormat="1" x14ac:dyDescent="0.25">
      <c r="A703" s="65"/>
      <c r="B703" s="65"/>
      <c r="C703" s="66"/>
      <c r="J703"/>
      <c r="K703"/>
      <c r="L703"/>
      <c r="M703"/>
      <c r="N703"/>
    </row>
    <row r="704" spans="1:14" s="33" customFormat="1" x14ac:dyDescent="0.25">
      <c r="J704"/>
      <c r="K704"/>
      <c r="L704"/>
      <c r="M704"/>
      <c r="N704"/>
    </row>
    <row r="705" spans="1:14" x14ac:dyDescent="0.25">
      <c r="A705" s="6" t="s">
        <v>4</v>
      </c>
      <c r="B705" s="27" t="s">
        <v>108</v>
      </c>
      <c r="C705" t="str">
        <f>CONCATENATE("&lt;GeneAnalysis gene=",CHAR(34),B705,CHAR(34)," interval=",CHAR(34),B706,CHAR(34),"&gt; ")</f>
        <v xml:space="preserve">&lt;GeneAnalysis gene="TOX3" interval="NC_000016.10:g.52436415_52547802"&gt; </v>
      </c>
    </row>
    <row r="706" spans="1:14" x14ac:dyDescent="0.25">
      <c r="A706" s="6" t="s">
        <v>27</v>
      </c>
      <c r="B706" s="27" t="s">
        <v>601</v>
      </c>
    </row>
    <row r="707" spans="1:14" x14ac:dyDescent="0.25">
      <c r="A707" s="6" t="s">
        <v>28</v>
      </c>
      <c r="B707" s="27" t="s">
        <v>341</v>
      </c>
      <c r="C707" t="str">
        <f>CONCATENATE("# What are some common mutations of ",B705,"?")</f>
        <v># What are some common mutations of TOX3?</v>
      </c>
      <c r="H707" s="59"/>
      <c r="I707" s="59"/>
      <c r="J707" s="49"/>
      <c r="K707" s="59"/>
      <c r="L707" s="61"/>
    </row>
    <row r="708" spans="1:14" x14ac:dyDescent="0.25">
      <c r="A708" s="6" t="s">
        <v>554</v>
      </c>
      <c r="B708" s="27" t="s">
        <v>25</v>
      </c>
      <c r="C708" t="s">
        <v>17</v>
      </c>
    </row>
    <row r="709" spans="1:14" x14ac:dyDescent="0.25">
      <c r="B709" s="27"/>
      <c r="C709" t="str">
        <f>CONCATENATE("There is ",B707," well-known variant in ",B705,": ",B716,".")</f>
        <v>There is one well-known variant in TOX3: [T19853C](https://www.ncbi.nlm.nih.gov/projects/SNP/snp_ref.cgi?rs=3095598).</v>
      </c>
    </row>
    <row r="710" spans="1:14" x14ac:dyDescent="0.25">
      <c r="B710" s="27"/>
    </row>
    <row r="711" spans="1:14" x14ac:dyDescent="0.25">
      <c r="A711" s="6"/>
      <c r="B711" s="27"/>
      <c r="C711" t="str">
        <f>CONCATENATE("&lt;# ",B713," #&gt;")</f>
        <v>&lt;# T19853C #&gt;</v>
      </c>
    </row>
    <row r="712" spans="1:14" x14ac:dyDescent="0.25">
      <c r="A712" s="6" t="s">
        <v>29</v>
      </c>
      <c r="B712" s="1" t="s">
        <v>602</v>
      </c>
      <c r="C712" t="str">
        <f>CONCATENATE("  &lt;Variant hgvs=",CHAR(34),B712,CHAR(34)," name=",CHAR(34),B713,CHAR(34),"&gt; ")</f>
        <v xml:space="preserve">  &lt;Variant hgvs="NC_000016.10:g.52532950A&gt;G" name="T19853C"&gt; </v>
      </c>
      <c r="J712" s="33"/>
      <c r="K712" s="33"/>
      <c r="L712" s="33"/>
      <c r="M712" s="33"/>
      <c r="N712" s="33"/>
    </row>
    <row r="713" spans="1:14" x14ac:dyDescent="0.25">
      <c r="A713" s="5" t="s">
        <v>30</v>
      </c>
      <c r="B713" s="1" t="s">
        <v>603</v>
      </c>
      <c r="J713" s="33"/>
      <c r="K713" s="33"/>
      <c r="L713" s="33"/>
      <c r="M713" s="33"/>
      <c r="N713" s="33"/>
    </row>
    <row r="714" spans="1:14" x14ac:dyDescent="0.25">
      <c r="A714" s="5" t="s">
        <v>31</v>
      </c>
      <c r="B714" t="s">
        <v>37</v>
      </c>
      <c r="C714" t="str">
        <f>CONCATENATE("    This variant is a change at a specific point in the ",B705," gene from ",B714," to ",B715," resulting in incorrect ",B708," function. This substitution of a single nucleotide is known as a missense variant.")</f>
        <v xml:space="preserve">    This variant is a change at a specific point in the TOX3 gene from thymine (T) to cytosine (C) resulting in incorrect protein function. This substitution of a single nucleotide is known as a missense variant.</v>
      </c>
    </row>
    <row r="715" spans="1:14" x14ac:dyDescent="0.25">
      <c r="A715" s="5" t="s">
        <v>32</v>
      </c>
      <c r="B715" s="27" t="s">
        <v>214</v>
      </c>
      <c r="C715" t="s">
        <v>17</v>
      </c>
    </row>
    <row r="716" spans="1:14" x14ac:dyDescent="0.25">
      <c r="A716" s="5" t="s">
        <v>40</v>
      </c>
      <c r="B716" s="30" t="s">
        <v>604</v>
      </c>
      <c r="C716" t="str">
        <f>"  &lt;/Variant&gt;"</f>
        <v xml:space="preserve">  &lt;/Variant&gt;</v>
      </c>
    </row>
    <row r="717" spans="1:14" s="33" customFormat="1" x14ac:dyDescent="0.25">
      <c r="A717" s="31"/>
      <c r="B717" s="32"/>
      <c r="J717"/>
      <c r="K717"/>
      <c r="L717"/>
      <c r="M717"/>
      <c r="N717"/>
    </row>
    <row r="718" spans="1:14" s="33" customFormat="1" x14ac:dyDescent="0.25">
      <c r="A718" s="31"/>
      <c r="B718" s="32"/>
      <c r="C718" s="33" t="str">
        <f>C711</f>
        <v>&lt;# T19853C #&gt;</v>
      </c>
      <c r="J718"/>
      <c r="K718"/>
      <c r="L718"/>
      <c r="M718"/>
      <c r="N718"/>
    </row>
    <row r="719" spans="1:14" x14ac:dyDescent="0.25">
      <c r="A719" s="5" t="s">
        <v>39</v>
      </c>
      <c r="B719" s="1" t="s">
        <v>605</v>
      </c>
      <c r="C719" t="str">
        <f>CONCATENATE("  &lt;Genotype hgvs=",CHAR(34),B719,B720,";",B721,CHAR(34)," name=",CHAR(34),B713,CHAR(34),"&gt; ")</f>
        <v xml:space="preserve">  &lt;Genotype hgvs="NC_000016.10:g.[52532950A&gt;G];[52532950=]" name="T19853C"&gt; </v>
      </c>
    </row>
    <row r="720" spans="1:14" x14ac:dyDescent="0.25">
      <c r="A720" s="5" t="s">
        <v>40</v>
      </c>
      <c r="B720" s="27" t="s">
        <v>606</v>
      </c>
    </row>
    <row r="721" spans="1:3" x14ac:dyDescent="0.25">
      <c r="A721" s="5" t="s">
        <v>31</v>
      </c>
      <c r="B721" s="27" t="s">
        <v>607</v>
      </c>
      <c r="C721" t="s">
        <v>679</v>
      </c>
    </row>
    <row r="722" spans="1:3" x14ac:dyDescent="0.25">
      <c r="A722" s="5" t="s">
        <v>45</v>
      </c>
      <c r="B722" s="27" t="str">
        <f>CONCATENATE("People with this variant have one copy of the ",B716," variant. This substitution of a single nucleotide is known as a missense mutation.")</f>
        <v>People with this variant have one copy of the [T19853C](https://www.ncbi.nlm.nih.gov/projects/SNP/snp_ref.cgi?rs=3095598) variant. This substitution of a single nucleotide is known as a missense mutation.</v>
      </c>
      <c r="C722" t="s">
        <v>17</v>
      </c>
    </row>
    <row r="723" spans="1:3" x14ac:dyDescent="0.25">
      <c r="A723" s="6" t="s">
        <v>46</v>
      </c>
      <c r="B723" s="27" t="s">
        <v>223</v>
      </c>
      <c r="C723" t="str">
        <f>CONCATENATE("    ",B722)</f>
        <v xml:space="preserve">    People with this variant have one copy of the [T19853C](https://www.ncbi.nlm.nih.gov/projects/SNP/snp_ref.cgi?rs=3095598) variant. This substitution of a single nucleotide is known as a missense mutation.</v>
      </c>
    </row>
    <row r="724" spans="1:3" x14ac:dyDescent="0.25">
      <c r="A724" s="6" t="s">
        <v>47</v>
      </c>
      <c r="B724" s="27">
        <v>43.6</v>
      </c>
    </row>
    <row r="725" spans="1:3" x14ac:dyDescent="0.25">
      <c r="A725" s="5"/>
      <c r="B725" s="27"/>
      <c r="C725" t="s">
        <v>680</v>
      </c>
    </row>
    <row r="726" spans="1:3" x14ac:dyDescent="0.25">
      <c r="A726" s="6"/>
      <c r="B726" s="27"/>
    </row>
    <row r="727" spans="1:3" x14ac:dyDescent="0.25">
      <c r="A727" s="6"/>
      <c r="B727" s="27"/>
      <c r="C727" t="str">
        <f>CONCATENATE("    ",B723)</f>
        <v xml:space="preserve">    You are in the Mild Loss of Function category. See below for more information.</v>
      </c>
    </row>
    <row r="728" spans="1:3" x14ac:dyDescent="0.25">
      <c r="A728" s="6"/>
      <c r="B728" s="27"/>
    </row>
    <row r="729" spans="1:3" x14ac:dyDescent="0.25">
      <c r="A729" s="6"/>
      <c r="B729" s="27"/>
      <c r="C729" t="s">
        <v>681</v>
      </c>
    </row>
    <row r="730" spans="1:3" x14ac:dyDescent="0.25">
      <c r="A730" s="5"/>
      <c r="B730" s="27"/>
    </row>
    <row r="731" spans="1:3" x14ac:dyDescent="0.25">
      <c r="A731" s="5"/>
      <c r="B731" s="27"/>
      <c r="C731" t="str">
        <f>CONCATENATE( "    &lt;piechart percentage=",B724," /&gt;")</f>
        <v xml:space="preserve">    &lt;piechart percentage=43.6 /&gt;</v>
      </c>
    </row>
    <row r="732" spans="1:3" x14ac:dyDescent="0.25">
      <c r="A732" s="5"/>
      <c r="B732" s="27"/>
      <c r="C732" t="str">
        <f>"  &lt;/Genotype&gt;"</f>
        <v xml:space="preserve">  &lt;/Genotype&gt;</v>
      </c>
    </row>
    <row r="733" spans="1:3" x14ac:dyDescent="0.25">
      <c r="A733" s="5" t="s">
        <v>48</v>
      </c>
      <c r="B733" s="27" t="str">
        <f>CONCATENATE("People with this variant have two copies of the ",B716," variant. This substitution of a single nucleotide is known as a missense mutation.")</f>
        <v>People with this variant have two copies of the [T19853C](https://www.ncbi.nlm.nih.gov/projects/SNP/snp_ref.cgi?rs=3095598) variant. This substitution of a single nucleotide is known as a missense mutation.</v>
      </c>
      <c r="C733" t="str">
        <f>CONCATENATE("  &lt;Genotype hgvs=",CHAR(34),B719,B720,";",B720,CHAR(34)," name=",CHAR(34),B713,CHAR(34),"&gt; ")</f>
        <v xml:space="preserve">  &lt;Genotype hgvs="NC_000016.10:g.[52532950A&gt;G];[52532950A&gt;G]" name="T19853C"&gt; </v>
      </c>
    </row>
    <row r="734" spans="1:3" x14ac:dyDescent="0.25">
      <c r="A734" s="6" t="s">
        <v>49</v>
      </c>
      <c r="B734" s="27" t="s">
        <v>198</v>
      </c>
      <c r="C734" t="s">
        <v>17</v>
      </c>
    </row>
    <row r="735" spans="1:3" x14ac:dyDescent="0.25">
      <c r="A735" s="6" t="s">
        <v>47</v>
      </c>
      <c r="B735" s="27">
        <v>21.2</v>
      </c>
      <c r="C735" t="s">
        <v>679</v>
      </c>
    </row>
    <row r="736" spans="1:3" x14ac:dyDescent="0.25">
      <c r="A736" s="6"/>
      <c r="B736" s="27"/>
    </row>
    <row r="737" spans="1:3" x14ac:dyDescent="0.25">
      <c r="A737" s="5"/>
      <c r="B737" s="27"/>
      <c r="C737" t="str">
        <f>CONCATENATE("    ",B733)</f>
        <v xml:space="preserve">    People with this variant have two copies of the [T19853C](https://www.ncbi.nlm.nih.gov/projects/SNP/snp_ref.cgi?rs=3095598) variant. This substitution of a single nucleotide is known as a missense mutation.</v>
      </c>
    </row>
    <row r="738" spans="1:3" x14ac:dyDescent="0.25">
      <c r="A738" s="6"/>
      <c r="B738" s="27"/>
    </row>
    <row r="739" spans="1:3" x14ac:dyDescent="0.25">
      <c r="A739" s="6"/>
      <c r="B739" s="27"/>
      <c r="C739" t="s">
        <v>680</v>
      </c>
    </row>
    <row r="740" spans="1:3" x14ac:dyDescent="0.25">
      <c r="A740" s="6"/>
      <c r="B740" s="27"/>
    </row>
    <row r="741" spans="1:3" x14ac:dyDescent="0.25">
      <c r="A741" s="6"/>
      <c r="B741" s="27"/>
      <c r="C741" t="str">
        <f>CONCATENATE("    ",B734)</f>
        <v xml:space="preserve">    You are in the Moderate Loss of Function category. See below for more information.</v>
      </c>
    </row>
    <row r="742" spans="1:3" x14ac:dyDescent="0.25">
      <c r="A742" s="6"/>
      <c r="B742" s="27"/>
    </row>
    <row r="743" spans="1:3" x14ac:dyDescent="0.25">
      <c r="A743" s="5"/>
      <c r="B743" s="27"/>
      <c r="C743" t="s">
        <v>681</v>
      </c>
    </row>
    <row r="744" spans="1:3" x14ac:dyDescent="0.25">
      <c r="A744" s="5"/>
      <c r="B744" s="27"/>
    </row>
    <row r="745" spans="1:3" x14ac:dyDescent="0.25">
      <c r="A745" s="5"/>
      <c r="B745" s="27"/>
      <c r="C745" t="str">
        <f>CONCATENATE( "    &lt;piechart percentage=",B735," /&gt;")</f>
        <v xml:space="preserve">    &lt;piechart percentage=21.2 /&gt;</v>
      </c>
    </row>
    <row r="746" spans="1:3" x14ac:dyDescent="0.25">
      <c r="A746" s="5"/>
      <c r="B746" s="27"/>
      <c r="C746" t="str">
        <f>"  &lt;/Genotype&gt;"</f>
        <v xml:space="preserve">  &lt;/Genotype&gt;</v>
      </c>
    </row>
    <row r="747" spans="1:3" x14ac:dyDescent="0.25">
      <c r="A747" s="5" t="s">
        <v>50</v>
      </c>
      <c r="B747" s="27" t="str">
        <f>CONCATENATE("Your ",B705," gene has no variants. A normal gene is referred to as a ",CHAR(34),"wild-type",CHAR(34)," gene.")</f>
        <v>Your TOX3 gene has no variants. A normal gene is referred to as a "wild-type" gene.</v>
      </c>
      <c r="C747" t="str">
        <f>CONCATENATE("  &lt;Genotype hgvs=",CHAR(34),B719,B721,";",B721,CHAR(34)," name=",CHAR(34),B713,CHAR(34),"&gt; ")</f>
        <v xml:space="preserve">  &lt;Genotype hgvs="NC_000016.10:g.[52532950=];[52532950=]" name="T19853C"&gt; </v>
      </c>
    </row>
    <row r="748" spans="1:3" x14ac:dyDescent="0.25">
      <c r="A748" s="6" t="s">
        <v>51</v>
      </c>
      <c r="B748" s="64" t="s">
        <v>152</v>
      </c>
      <c r="C748" t="s">
        <v>17</v>
      </c>
    </row>
    <row r="749" spans="1:3" x14ac:dyDescent="0.25">
      <c r="A749" s="6" t="s">
        <v>47</v>
      </c>
      <c r="B749" s="27">
        <v>35.299999999999997</v>
      </c>
      <c r="C749" t="s">
        <v>679</v>
      </c>
    </row>
    <row r="750" spans="1:3" x14ac:dyDescent="0.25">
      <c r="A750" s="5"/>
      <c r="B750" s="27"/>
    </row>
    <row r="751" spans="1:3" x14ac:dyDescent="0.25">
      <c r="A751" s="6"/>
      <c r="B751" s="27"/>
      <c r="C751" t="str">
        <f>CONCATENATE("    ",B747)</f>
        <v xml:space="preserve">    Your TOX3 gene has no variants. A normal gene is referred to as a "wild-type" gene.</v>
      </c>
    </row>
    <row r="752" spans="1:3" x14ac:dyDescent="0.25">
      <c r="A752" s="6"/>
      <c r="B752" s="27"/>
    </row>
    <row r="753" spans="1:3" x14ac:dyDescent="0.25">
      <c r="A753" s="6"/>
      <c r="B753" s="27"/>
      <c r="C753" t="s">
        <v>680</v>
      </c>
    </row>
    <row r="754" spans="1:3" x14ac:dyDescent="0.25">
      <c r="A754" s="6"/>
      <c r="B754" s="27"/>
    </row>
    <row r="755" spans="1:3" x14ac:dyDescent="0.25">
      <c r="A755" s="6"/>
      <c r="B755" s="27"/>
      <c r="C755" t="str">
        <f>CONCATENATE("    ",B748)</f>
        <v xml:space="preserve">    This variant is not associated with increased risk.</v>
      </c>
    </row>
    <row r="756" spans="1:3" x14ac:dyDescent="0.25">
      <c r="A756" s="5"/>
      <c r="B756" s="27"/>
    </row>
    <row r="757" spans="1:3" x14ac:dyDescent="0.25">
      <c r="A757" s="5"/>
      <c r="B757" s="27"/>
      <c r="C757" t="s">
        <v>681</v>
      </c>
    </row>
    <row r="758" spans="1:3" x14ac:dyDescent="0.25">
      <c r="A758" s="5"/>
      <c r="B758" s="27"/>
    </row>
    <row r="759" spans="1:3" x14ac:dyDescent="0.25">
      <c r="A759" s="5"/>
      <c r="B759" s="27"/>
      <c r="C759" t="str">
        <f>CONCATENATE( "    &lt;piechart percentage=",B749," /&gt;")</f>
        <v xml:space="preserve">    &lt;piechart percentage=35.3 /&gt;</v>
      </c>
    </row>
    <row r="760" spans="1:3" x14ac:dyDescent="0.25">
      <c r="A760" s="5"/>
      <c r="B760" s="27"/>
      <c r="C760" t="str">
        <f>"  &lt;/Genotype&gt;"</f>
        <v xml:space="preserve">  &lt;/Genotype&gt;</v>
      </c>
    </row>
    <row r="761" spans="1:3" x14ac:dyDescent="0.25">
      <c r="A761" s="5" t="s">
        <v>52</v>
      </c>
      <c r="B761" s="27" t="str">
        <f>CONCATENATE("Your ",B705," gene has an unknown variant.")</f>
        <v>Your TOX3 gene has an unknown variant.</v>
      </c>
      <c r="C761" t="str">
        <f>CONCATENATE("  &lt;Genotype hgvs=",CHAR(34),"unknown",CHAR(34),"&gt; ")</f>
        <v xml:space="preserve">  &lt;Genotype hgvs="unknown"&gt; </v>
      </c>
    </row>
    <row r="762" spans="1:3" x14ac:dyDescent="0.25">
      <c r="A762" s="6" t="s">
        <v>52</v>
      </c>
      <c r="B762" s="27" t="s">
        <v>154</v>
      </c>
      <c r="C762" t="s">
        <v>17</v>
      </c>
    </row>
    <row r="763" spans="1:3" x14ac:dyDescent="0.25">
      <c r="A763" s="6" t="s">
        <v>47</v>
      </c>
      <c r="B763" s="27"/>
      <c r="C763" t="s">
        <v>679</v>
      </c>
    </row>
    <row r="764" spans="1:3" x14ac:dyDescent="0.25">
      <c r="A764" s="6"/>
      <c r="B764" s="27"/>
    </row>
    <row r="765" spans="1:3" x14ac:dyDescent="0.25">
      <c r="A765" s="6"/>
      <c r="B765" s="27"/>
      <c r="C765" t="str">
        <f>CONCATENATE("    ",B761)</f>
        <v xml:space="preserve">    Your TOX3 gene has an unknown variant.</v>
      </c>
    </row>
    <row r="766" spans="1:3" x14ac:dyDescent="0.25">
      <c r="A766" s="6"/>
      <c r="B766" s="27"/>
    </row>
    <row r="767" spans="1:3" x14ac:dyDescent="0.25">
      <c r="A767" s="6"/>
      <c r="B767" s="27"/>
      <c r="C767" t="s">
        <v>680</v>
      </c>
    </row>
    <row r="768" spans="1:3" x14ac:dyDescent="0.25">
      <c r="A768" s="6"/>
      <c r="B768" s="27"/>
    </row>
    <row r="769" spans="1:3" x14ac:dyDescent="0.25">
      <c r="A769" s="5"/>
      <c r="B769" s="27"/>
      <c r="C769" t="str">
        <f>CONCATENATE("    ",B762)</f>
        <v xml:space="preserve">    The effect is unknown.</v>
      </c>
    </row>
    <row r="770" spans="1:3" x14ac:dyDescent="0.25">
      <c r="A770" s="6"/>
      <c r="B770" s="27"/>
    </row>
    <row r="771" spans="1:3" x14ac:dyDescent="0.25">
      <c r="A771" s="5"/>
      <c r="B771" s="27"/>
      <c r="C771" t="s">
        <v>681</v>
      </c>
    </row>
    <row r="772" spans="1:3" x14ac:dyDescent="0.25">
      <c r="A772" s="5"/>
      <c r="B772" s="27"/>
    </row>
    <row r="773" spans="1:3" x14ac:dyDescent="0.25">
      <c r="A773" s="5"/>
      <c r="B773" s="27"/>
      <c r="C773" t="str">
        <f>CONCATENATE( "    &lt;piechart percentage=",B763," /&gt;")</f>
        <v xml:space="preserve">    &lt;piechart percentage= /&gt;</v>
      </c>
    </row>
    <row r="774" spans="1:3" x14ac:dyDescent="0.25">
      <c r="A774" s="5"/>
      <c r="B774" s="27"/>
      <c r="C774" t="str">
        <f>"  &lt;/Genotype&gt;"</f>
        <v xml:space="preserve">  &lt;/Genotype&gt;</v>
      </c>
    </row>
    <row r="775" spans="1:3" x14ac:dyDescent="0.25">
      <c r="A775" s="5" t="s">
        <v>50</v>
      </c>
      <c r="B775" s="27" t="str">
        <f>CONCATENATE("Your ",B705," gene has no variants. A normal gene is referred to as a ",CHAR(34),"wild-type",CHAR(34)," gene.")</f>
        <v>Your TOX3 gene has no variants. A normal gene is referred to as a "wild-type" gene.</v>
      </c>
      <c r="C775" t="str">
        <f>CONCATENATE("  &lt;Genotype hgvs=",CHAR(34),"wild-type",CHAR(34),"&gt;")</f>
        <v xml:space="preserve">  &lt;Genotype hgvs="wild-type"&gt;</v>
      </c>
    </row>
    <row r="776" spans="1:3" x14ac:dyDescent="0.25">
      <c r="A776" s="63" t="s">
        <v>51</v>
      </c>
      <c r="B776" s="64" t="s">
        <v>152</v>
      </c>
      <c r="C776" s="62" t="s">
        <v>17</v>
      </c>
    </row>
    <row r="777" spans="1:3" x14ac:dyDescent="0.25">
      <c r="A777" s="63" t="s">
        <v>47</v>
      </c>
      <c r="B777" s="64"/>
      <c r="C777" s="62" t="s">
        <v>679</v>
      </c>
    </row>
    <row r="778" spans="1:3" x14ac:dyDescent="0.25">
      <c r="A778" s="63"/>
      <c r="B778" s="64"/>
      <c r="C778" s="62"/>
    </row>
    <row r="779" spans="1:3" x14ac:dyDescent="0.25">
      <c r="A779" s="6"/>
      <c r="B779" s="27"/>
      <c r="C779" t="str">
        <f>CONCATENATE("    ",B775)</f>
        <v xml:space="preserve">    Your TOX3 gene has no variants. A normal gene is referred to as a "wild-type" gene.</v>
      </c>
    </row>
    <row r="780" spans="1:3" x14ac:dyDescent="0.25">
      <c r="A780" s="6"/>
      <c r="B780" s="27"/>
    </row>
    <row r="781" spans="1:3" x14ac:dyDescent="0.25">
      <c r="A781" s="6"/>
      <c r="B781" s="27"/>
      <c r="C781" t="s">
        <v>680</v>
      </c>
    </row>
    <row r="782" spans="1:3" x14ac:dyDescent="0.25">
      <c r="A782" s="6"/>
      <c r="B782" s="27"/>
    </row>
    <row r="783" spans="1:3" x14ac:dyDescent="0.25">
      <c r="A783" s="6"/>
      <c r="B783" s="27"/>
      <c r="C783" t="str">
        <f>CONCATENATE("    ",B776)</f>
        <v xml:space="preserve">    This variant is not associated with increased risk.</v>
      </c>
    </row>
    <row r="784" spans="1:3" x14ac:dyDescent="0.25">
      <c r="A784" s="6"/>
      <c r="B784" s="27"/>
    </row>
    <row r="785" spans="1:14" x14ac:dyDescent="0.25">
      <c r="A785" s="6"/>
      <c r="B785" s="27"/>
      <c r="C785" t="s">
        <v>681</v>
      </c>
      <c r="J785" s="33"/>
      <c r="K785" s="33"/>
      <c r="L785" s="33"/>
      <c r="M785" s="33"/>
      <c r="N785" s="33"/>
    </row>
    <row r="786" spans="1:14" x14ac:dyDescent="0.25">
      <c r="A786" s="5"/>
      <c r="B786" s="27"/>
      <c r="J786" s="33"/>
      <c r="K786" s="33"/>
      <c r="L786" s="33"/>
      <c r="M786" s="33"/>
      <c r="N786" s="33"/>
    </row>
    <row r="787" spans="1:14" x14ac:dyDescent="0.25">
      <c r="A787" s="6"/>
      <c r="B787" s="27"/>
      <c r="C787" t="str">
        <f>CONCATENATE( "    &lt;piechart percentage=",B777," /&gt;")</f>
        <v xml:space="preserve">    &lt;piechart percentage= /&gt;</v>
      </c>
      <c r="J787" s="33"/>
      <c r="K787" s="33"/>
      <c r="L787" s="33"/>
      <c r="M787" s="33"/>
      <c r="N787" s="33"/>
    </row>
    <row r="788" spans="1:14" x14ac:dyDescent="0.25">
      <c r="A788" s="6"/>
      <c r="B788" s="27"/>
      <c r="C788" t="str">
        <f>"  &lt;/Genotype&gt;"</f>
        <v xml:space="preserve">  &lt;/Genotype&gt;</v>
      </c>
    </row>
    <row r="789" spans="1:14" x14ac:dyDescent="0.25">
      <c r="A789" s="6"/>
      <c r="B789" s="27"/>
      <c r="C789" t="str">
        <f>"&lt;/GeneAnalysis&gt;"</f>
        <v>&lt;/GeneAnalysis&gt;</v>
      </c>
    </row>
    <row r="790" spans="1:14" s="33" customFormat="1" x14ac:dyDescent="0.25">
      <c r="J790"/>
      <c r="K790"/>
      <c r="L790"/>
      <c r="M790"/>
      <c r="N790"/>
    </row>
    <row r="791" spans="1:14" s="33" customFormat="1" x14ac:dyDescent="0.25">
      <c r="A791" s="65"/>
      <c r="B791" s="65"/>
      <c r="C791" s="66"/>
      <c r="J791"/>
      <c r="K791"/>
      <c r="L791"/>
      <c r="M791"/>
      <c r="N791"/>
    </row>
    <row r="792" spans="1:14" s="33" customFormat="1" x14ac:dyDescent="0.25">
      <c r="J792"/>
      <c r="K792"/>
      <c r="L792"/>
      <c r="M792"/>
      <c r="N792"/>
    </row>
    <row r="793" spans="1:14" x14ac:dyDescent="0.25">
      <c r="A793" s="6" t="s">
        <v>4</v>
      </c>
      <c r="B793" s="27" t="s">
        <v>428</v>
      </c>
      <c r="C793" t="str">
        <f>CONCATENATE("&lt;GeneAnalysis gene=",CHAR(34),B793,CHAR(34)," interval=",CHAR(34),B794,CHAR(34),"&gt; ")</f>
        <v xml:space="preserve">&lt;GeneAnalysis gene="TCF3" interval="NC_000019.10:g.1609284_1652546"&gt; </v>
      </c>
    </row>
    <row r="794" spans="1:14" x14ac:dyDescent="0.25">
      <c r="A794" s="6" t="s">
        <v>27</v>
      </c>
      <c r="B794" s="27" t="s">
        <v>608</v>
      </c>
    </row>
    <row r="795" spans="1:14" x14ac:dyDescent="0.25">
      <c r="A795" s="6" t="s">
        <v>28</v>
      </c>
      <c r="B795" s="27" t="s">
        <v>341</v>
      </c>
      <c r="C795" t="str">
        <f>CONCATENATE("# What are some common mutations of ",B793,"?")</f>
        <v># What are some common mutations of TCF3?</v>
      </c>
      <c r="H795" s="59"/>
      <c r="I795" s="59"/>
      <c r="J795" s="60"/>
      <c r="K795" s="50"/>
      <c r="L795" s="59"/>
    </row>
    <row r="796" spans="1:14" x14ac:dyDescent="0.25">
      <c r="A796" s="6" t="s">
        <v>554</v>
      </c>
      <c r="B796" s="27" t="s">
        <v>25</v>
      </c>
      <c r="C796" t="s">
        <v>17</v>
      </c>
    </row>
    <row r="797" spans="1:14" x14ac:dyDescent="0.25">
      <c r="B797" s="27"/>
      <c r="C797" t="str">
        <f>CONCATENATE("There is ",B795," well-known variant in ",B793,": ",B804,".")</f>
        <v>There is one well-known variant in TCF3: [A1650135G](https://www.ncbi.nlm.nih.gov/projects/SNP/snp_ref.cgi?rs=1860661).</v>
      </c>
    </row>
    <row r="798" spans="1:14" x14ac:dyDescent="0.25">
      <c r="B798" s="27"/>
    </row>
    <row r="799" spans="1:14" x14ac:dyDescent="0.25">
      <c r="A799" s="6"/>
      <c r="B799" s="27"/>
      <c r="C799" t="str">
        <f>CONCATENATE("&lt;# ",B801," #&gt;")</f>
        <v>&lt;# A1650135G #&gt;</v>
      </c>
    </row>
    <row r="800" spans="1:14" x14ac:dyDescent="0.25">
      <c r="A800" s="6" t="s">
        <v>29</v>
      </c>
      <c r="B800" s="1" t="s">
        <v>430</v>
      </c>
      <c r="C800" t="str">
        <f>CONCATENATE("  &lt;Variant hgvs=",CHAR(34),B800,CHAR(34)," name=",CHAR(34),B801,CHAR(34),"&gt; ")</f>
        <v xml:space="preserve">  &lt;Variant hgvs="NC_000019.10:g.1650135A&gt;G" name="A1650135G"&gt; </v>
      </c>
      <c r="J800" s="33"/>
      <c r="K800" s="33"/>
      <c r="L800" s="33"/>
      <c r="M800" s="33"/>
      <c r="N800" s="33"/>
    </row>
    <row r="801" spans="1:14" x14ac:dyDescent="0.25">
      <c r="A801" s="5" t="s">
        <v>30</v>
      </c>
      <c r="B801" s="1" t="s">
        <v>609</v>
      </c>
      <c r="J801" s="33"/>
      <c r="K801" s="33"/>
      <c r="L801" s="33"/>
      <c r="M801" s="33"/>
      <c r="N801" s="33"/>
    </row>
    <row r="802" spans="1:14" x14ac:dyDescent="0.25">
      <c r="A802" s="5" t="s">
        <v>31</v>
      </c>
      <c r="B802" t="s">
        <v>66</v>
      </c>
      <c r="C802" t="str">
        <f>CONCATENATE("    This variant is a change at a specific point in the ",B793," gene from ",B802," to ",B803," resulting in incorrect ",B796," function. This substitution of a single nucleotide is known as a missense variant.")</f>
        <v xml:space="preserve">    This variant is a change at a specific point in the TCF3 gene from adenine (A) to guanine (G) resulting in incorrect protein function. This substitution of a single nucleotide is known as a missense variant.</v>
      </c>
    </row>
    <row r="803" spans="1:14" x14ac:dyDescent="0.25">
      <c r="A803" s="5" t="s">
        <v>32</v>
      </c>
      <c r="B803" s="27" t="s">
        <v>38</v>
      </c>
      <c r="C803" t="s">
        <v>17</v>
      </c>
    </row>
    <row r="804" spans="1:14" x14ac:dyDescent="0.25">
      <c r="A804" s="5" t="s">
        <v>40</v>
      </c>
      <c r="B804" s="30" t="s">
        <v>610</v>
      </c>
      <c r="C804" t="str">
        <f>"  &lt;/Variant&gt;"</f>
        <v xml:space="preserve">  &lt;/Variant&gt;</v>
      </c>
    </row>
    <row r="805" spans="1:14" s="33" customFormat="1" x14ac:dyDescent="0.25">
      <c r="A805" s="31"/>
      <c r="B805" s="32"/>
      <c r="J805"/>
      <c r="K805"/>
      <c r="L805"/>
      <c r="M805"/>
      <c r="N805"/>
    </row>
    <row r="806" spans="1:14" s="33" customFormat="1" x14ac:dyDescent="0.25">
      <c r="A806" s="31"/>
      <c r="B806" s="32"/>
      <c r="C806" s="33" t="str">
        <f>C799</f>
        <v>&lt;# A1650135G #&gt;</v>
      </c>
      <c r="J806"/>
      <c r="K806"/>
      <c r="L806"/>
      <c r="M806"/>
      <c r="N806"/>
    </row>
    <row r="807" spans="1:14" x14ac:dyDescent="0.25">
      <c r="A807" s="5" t="s">
        <v>39</v>
      </c>
      <c r="B807" s="1" t="s">
        <v>611</v>
      </c>
      <c r="C807" t="str">
        <f>CONCATENATE("  &lt;Genotype hgvs=",CHAR(34),B807,B808,";",B809,CHAR(34)," name=",CHAR(34),B801,CHAR(34),"&gt; ")</f>
        <v xml:space="preserve">  &lt;Genotype hgvs="NC_000019.10:g.[1650135A&gt;G];[1650135=]" name="A1650135G"&gt; </v>
      </c>
    </row>
    <row r="808" spans="1:14" x14ac:dyDescent="0.25">
      <c r="A808" s="5" t="s">
        <v>40</v>
      </c>
      <c r="B808" s="27" t="s">
        <v>612</v>
      </c>
    </row>
    <row r="809" spans="1:14" x14ac:dyDescent="0.25">
      <c r="A809" s="5" t="s">
        <v>31</v>
      </c>
      <c r="B809" s="27" t="s">
        <v>613</v>
      </c>
      <c r="C809" t="s">
        <v>679</v>
      </c>
    </row>
    <row r="810" spans="1:14" x14ac:dyDescent="0.25">
      <c r="A810" s="5" t="s">
        <v>45</v>
      </c>
      <c r="B810" s="27" t="str">
        <f>CONCATENATE("People with this variant have one copy of the ",B804," variant. This substitution of a single nucleotide is known as a missense mutation.")</f>
        <v>People with this variant have one copy of the [A1650135G](https://www.ncbi.nlm.nih.gov/projects/SNP/snp_ref.cgi?rs=1860661) variant. This substitution of a single nucleotide is known as a missense mutation.</v>
      </c>
      <c r="C810" t="s">
        <v>17</v>
      </c>
    </row>
    <row r="811" spans="1:14" x14ac:dyDescent="0.25">
      <c r="A811" s="6" t="s">
        <v>46</v>
      </c>
      <c r="B811" s="27" t="s">
        <v>223</v>
      </c>
      <c r="C811" t="str">
        <f>CONCATENATE("    ",B810)</f>
        <v xml:space="preserve">    People with this variant have one copy of the [A1650135G](https://www.ncbi.nlm.nih.gov/projects/SNP/snp_ref.cgi?rs=1860661) variant. This substitution of a single nucleotide is known as a missense mutation.</v>
      </c>
    </row>
    <row r="812" spans="1:14" x14ac:dyDescent="0.25">
      <c r="A812" s="6" t="s">
        <v>47</v>
      </c>
      <c r="B812" s="27">
        <v>49</v>
      </c>
    </row>
    <row r="813" spans="1:14" x14ac:dyDescent="0.25">
      <c r="A813" s="5"/>
      <c r="B813" s="27"/>
      <c r="C813" t="s">
        <v>680</v>
      </c>
    </row>
    <row r="814" spans="1:14" x14ac:dyDescent="0.25">
      <c r="A814" s="6"/>
      <c r="B814" s="27"/>
    </row>
    <row r="815" spans="1:14" x14ac:dyDescent="0.25">
      <c r="A815" s="6"/>
      <c r="B815" s="27"/>
      <c r="C815" t="str">
        <f>CONCATENATE("    ",B811)</f>
        <v xml:space="preserve">    You are in the Mild Loss of Function category. See below for more information.</v>
      </c>
    </row>
    <row r="816" spans="1:14" x14ac:dyDescent="0.25">
      <c r="A816" s="6"/>
      <c r="B816" s="27"/>
    </row>
    <row r="817" spans="1:3" x14ac:dyDescent="0.25">
      <c r="A817" s="6"/>
      <c r="B817" s="27"/>
      <c r="C817" t="s">
        <v>681</v>
      </c>
    </row>
    <row r="818" spans="1:3" x14ac:dyDescent="0.25">
      <c r="A818" s="5"/>
      <c r="B818" s="27"/>
    </row>
    <row r="819" spans="1:3" x14ac:dyDescent="0.25">
      <c r="A819" s="5"/>
      <c r="B819" s="27"/>
      <c r="C819" t="str">
        <f>CONCATENATE( "    &lt;piechart percentage=",B812," /&gt;")</f>
        <v xml:space="preserve">    &lt;piechart percentage=49 /&gt;</v>
      </c>
    </row>
    <row r="820" spans="1:3" x14ac:dyDescent="0.25">
      <c r="A820" s="5"/>
      <c r="B820" s="27"/>
      <c r="C820" t="str">
        <f>"  &lt;/Genotype&gt;"</f>
        <v xml:space="preserve">  &lt;/Genotype&gt;</v>
      </c>
    </row>
    <row r="821" spans="1:3" x14ac:dyDescent="0.25">
      <c r="A821" s="5" t="s">
        <v>48</v>
      </c>
      <c r="B821" s="27" t="str">
        <f>CONCATENATE("People with this variant have two copies of the ",B804," variant. This substitution of a single nucleotide is known as a missense mutation.")</f>
        <v>People with this variant have two copies of the [A1650135G](https://www.ncbi.nlm.nih.gov/projects/SNP/snp_ref.cgi?rs=1860661) variant. This substitution of a single nucleotide is known as a missense mutation.</v>
      </c>
      <c r="C821" t="str">
        <f>CONCATENATE("  &lt;Genotype hgvs=",CHAR(34),B807,B808,";",B808,CHAR(34)," name=",CHAR(34),B801,CHAR(34),"&gt; ")</f>
        <v xml:space="preserve">  &lt;Genotype hgvs="NC_000019.10:g.[1650135A&gt;G];[1650135A&gt;G]" name="A1650135G"&gt; </v>
      </c>
    </row>
    <row r="822" spans="1:3" x14ac:dyDescent="0.25">
      <c r="A822" s="6" t="s">
        <v>49</v>
      </c>
      <c r="B822" s="27" t="s">
        <v>224</v>
      </c>
      <c r="C822" t="s">
        <v>17</v>
      </c>
    </row>
    <row r="823" spans="1:3" x14ac:dyDescent="0.25">
      <c r="A823" s="6" t="s">
        <v>47</v>
      </c>
      <c r="B823" s="27">
        <v>13.7</v>
      </c>
      <c r="C823" t="s">
        <v>679</v>
      </c>
    </row>
    <row r="824" spans="1:3" x14ac:dyDescent="0.25">
      <c r="A824" s="6"/>
      <c r="B824" s="27"/>
    </row>
    <row r="825" spans="1:3" x14ac:dyDescent="0.25">
      <c r="A825" s="5"/>
      <c r="B825" s="27"/>
      <c r="C825" t="str">
        <f>CONCATENATE("    ",B821)</f>
        <v xml:space="preserve">    People with this variant have two copies of the [A1650135G](https://www.ncbi.nlm.nih.gov/projects/SNP/snp_ref.cgi?rs=1860661) variant. This substitution of a single nucleotide is known as a missense mutation.</v>
      </c>
    </row>
    <row r="826" spans="1:3" x14ac:dyDescent="0.25">
      <c r="A826" s="6"/>
      <c r="B826" s="27"/>
    </row>
    <row r="827" spans="1:3" x14ac:dyDescent="0.25">
      <c r="A827" s="6"/>
      <c r="B827" s="27"/>
      <c r="C827" t="s">
        <v>680</v>
      </c>
    </row>
    <row r="828" spans="1:3" x14ac:dyDescent="0.25">
      <c r="A828" s="6"/>
      <c r="B828" s="27"/>
    </row>
    <row r="829" spans="1:3" x14ac:dyDescent="0.25">
      <c r="A829" s="6"/>
      <c r="B829" s="27"/>
      <c r="C829" t="str">
        <f>CONCATENATE("    ",B822)</f>
        <v xml:space="preserve">    Your variant is not associated with any loss of function.</v>
      </c>
    </row>
    <row r="830" spans="1:3" x14ac:dyDescent="0.25">
      <c r="A830" s="6"/>
      <c r="B830" s="27"/>
    </row>
    <row r="831" spans="1:3" x14ac:dyDescent="0.25">
      <c r="A831" s="5"/>
      <c r="B831" s="27"/>
      <c r="C831" t="s">
        <v>681</v>
      </c>
    </row>
    <row r="832" spans="1:3" x14ac:dyDescent="0.25">
      <c r="A832" s="5"/>
      <c r="B832" s="27"/>
    </row>
    <row r="833" spans="1:3" x14ac:dyDescent="0.25">
      <c r="A833" s="5"/>
      <c r="B833" s="27"/>
      <c r="C833" t="str">
        <f>CONCATENATE( "    &lt;piechart percentage=",B823," /&gt;")</f>
        <v xml:space="preserve">    &lt;piechart percentage=13.7 /&gt;</v>
      </c>
    </row>
    <row r="834" spans="1:3" x14ac:dyDescent="0.25">
      <c r="A834" s="5"/>
      <c r="B834" s="27"/>
      <c r="C834" t="str">
        <f>"  &lt;/Genotype&gt;"</f>
        <v xml:space="preserve">  &lt;/Genotype&gt;</v>
      </c>
    </row>
    <row r="835" spans="1:3" x14ac:dyDescent="0.25">
      <c r="A835" s="5" t="s">
        <v>50</v>
      </c>
      <c r="B835" s="27" t="str">
        <f>CONCATENATE("Your ",B793," gene has no variants. A normal gene is referred to as a ",CHAR(34),"wild-type",CHAR(34)," gene.")</f>
        <v>Your TCF3 gene has no variants. A normal gene is referred to as a "wild-type" gene.</v>
      </c>
      <c r="C835" t="str">
        <f>CONCATENATE("  &lt;Genotype hgvs=",CHAR(34),B807,B809,";",B809,CHAR(34)," name=",CHAR(34),B801,CHAR(34),"&gt; ")</f>
        <v xml:space="preserve">  &lt;Genotype hgvs="NC_000019.10:g.[1650135=];[1650135=]" name="A1650135G"&gt; </v>
      </c>
    </row>
    <row r="836" spans="1:3" x14ac:dyDescent="0.25">
      <c r="A836" s="6" t="s">
        <v>51</v>
      </c>
      <c r="B836" s="27" t="s">
        <v>198</v>
      </c>
      <c r="C836" t="s">
        <v>17</v>
      </c>
    </row>
    <row r="837" spans="1:3" x14ac:dyDescent="0.25">
      <c r="A837" s="6" t="s">
        <v>47</v>
      </c>
      <c r="B837" s="27">
        <v>37.299999999999997</v>
      </c>
      <c r="C837" t="s">
        <v>679</v>
      </c>
    </row>
    <row r="838" spans="1:3" x14ac:dyDescent="0.25">
      <c r="A838" s="5"/>
      <c r="B838" s="27"/>
    </row>
    <row r="839" spans="1:3" x14ac:dyDescent="0.25">
      <c r="A839" s="6"/>
      <c r="B839" s="27"/>
      <c r="C839" t="str">
        <f>CONCATENATE("    ",B835)</f>
        <v xml:space="preserve">    Your TCF3 gene has no variants. A normal gene is referred to as a "wild-type" gene.</v>
      </c>
    </row>
    <row r="840" spans="1:3" x14ac:dyDescent="0.25">
      <c r="A840" s="6"/>
      <c r="B840" s="27"/>
    </row>
    <row r="841" spans="1:3" x14ac:dyDescent="0.25">
      <c r="A841" s="6"/>
      <c r="B841" s="27"/>
      <c r="C841" t="s">
        <v>680</v>
      </c>
    </row>
    <row r="842" spans="1:3" x14ac:dyDescent="0.25">
      <c r="A842" s="6"/>
      <c r="B842" s="27"/>
    </row>
    <row r="843" spans="1:3" x14ac:dyDescent="0.25">
      <c r="A843" s="6"/>
      <c r="B843" s="27"/>
      <c r="C843" t="str">
        <f>CONCATENATE("    ",B836)</f>
        <v xml:space="preserve">    You are in the Moderate Loss of Function category. See below for more information.</v>
      </c>
    </row>
    <row r="844" spans="1:3" x14ac:dyDescent="0.25">
      <c r="A844" s="5"/>
      <c r="B844" s="27"/>
    </row>
    <row r="845" spans="1:3" x14ac:dyDescent="0.25">
      <c r="A845" s="5"/>
      <c r="B845" s="27"/>
      <c r="C845" t="s">
        <v>681</v>
      </c>
    </row>
    <row r="846" spans="1:3" x14ac:dyDescent="0.25">
      <c r="A846" s="5"/>
      <c r="B846" s="27"/>
    </row>
    <row r="847" spans="1:3" x14ac:dyDescent="0.25">
      <c r="A847" s="5"/>
      <c r="B847" s="27"/>
      <c r="C847" t="str">
        <f>CONCATENATE( "    &lt;piechart percentage=",B837," /&gt;")</f>
        <v xml:space="preserve">    &lt;piechart percentage=37.3 /&gt;</v>
      </c>
    </row>
    <row r="848" spans="1:3" x14ac:dyDescent="0.25">
      <c r="A848" s="5"/>
      <c r="B848" s="27"/>
      <c r="C848" t="str">
        <f>"  &lt;/Genotype&gt;"</f>
        <v xml:space="preserve">  &lt;/Genotype&gt;</v>
      </c>
    </row>
    <row r="849" spans="1:3" x14ac:dyDescent="0.25">
      <c r="A849" s="5" t="s">
        <v>52</v>
      </c>
      <c r="B849" s="27" t="str">
        <f>CONCATENATE("Your ",B793," gene has an unknown variant.")</f>
        <v>Your TCF3 gene has an unknown variant.</v>
      </c>
      <c r="C849" t="str">
        <f>CONCATENATE("  &lt;Genotype hgvs=",CHAR(34),"unknown",CHAR(34),"&gt; ")</f>
        <v xml:space="preserve">  &lt;Genotype hgvs="unknown"&gt; </v>
      </c>
    </row>
    <row r="850" spans="1:3" x14ac:dyDescent="0.25">
      <c r="A850" s="6" t="s">
        <v>52</v>
      </c>
      <c r="B850" s="27" t="s">
        <v>154</v>
      </c>
      <c r="C850" t="s">
        <v>17</v>
      </c>
    </row>
    <row r="851" spans="1:3" x14ac:dyDescent="0.25">
      <c r="A851" s="6" t="s">
        <v>47</v>
      </c>
      <c r="B851" s="27"/>
      <c r="C851" t="s">
        <v>679</v>
      </c>
    </row>
    <row r="852" spans="1:3" x14ac:dyDescent="0.25">
      <c r="A852" s="6"/>
      <c r="B852" s="27"/>
    </row>
    <row r="853" spans="1:3" x14ac:dyDescent="0.25">
      <c r="A853" s="6"/>
      <c r="B853" s="27"/>
      <c r="C853" t="str">
        <f>CONCATENATE("    ",B849)</f>
        <v xml:space="preserve">    Your TCF3 gene has an unknown variant.</v>
      </c>
    </row>
    <row r="854" spans="1:3" x14ac:dyDescent="0.25">
      <c r="A854" s="6"/>
      <c r="B854" s="27"/>
    </row>
    <row r="855" spans="1:3" x14ac:dyDescent="0.25">
      <c r="A855" s="6"/>
      <c r="B855" s="27"/>
      <c r="C855" t="s">
        <v>680</v>
      </c>
    </row>
    <row r="856" spans="1:3" x14ac:dyDescent="0.25">
      <c r="A856" s="6"/>
      <c r="B856" s="27"/>
    </row>
    <row r="857" spans="1:3" x14ac:dyDescent="0.25">
      <c r="A857" s="5"/>
      <c r="B857" s="27"/>
      <c r="C857" t="str">
        <f>CONCATENATE("    ",B850)</f>
        <v xml:space="preserve">    The effect is unknown.</v>
      </c>
    </row>
    <row r="858" spans="1:3" x14ac:dyDescent="0.25">
      <c r="A858" s="6"/>
      <c r="B858" s="27"/>
    </row>
    <row r="859" spans="1:3" x14ac:dyDescent="0.25">
      <c r="A859" s="5"/>
      <c r="B859" s="27"/>
      <c r="C859" t="s">
        <v>681</v>
      </c>
    </row>
    <row r="860" spans="1:3" x14ac:dyDescent="0.25">
      <c r="A860" s="5"/>
      <c r="B860" s="27"/>
    </row>
    <row r="861" spans="1:3" x14ac:dyDescent="0.25">
      <c r="A861" s="5"/>
      <c r="B861" s="27"/>
      <c r="C861" t="str">
        <f>CONCATENATE( "    &lt;piechart percentage=",B851," /&gt;")</f>
        <v xml:space="preserve">    &lt;piechart percentage= /&gt;</v>
      </c>
    </row>
    <row r="862" spans="1:3" x14ac:dyDescent="0.25">
      <c r="A862" s="5"/>
      <c r="B862" s="27"/>
      <c r="C862" t="str">
        <f>"  &lt;/Genotype&gt;"</f>
        <v xml:space="preserve">  &lt;/Genotype&gt;</v>
      </c>
    </row>
    <row r="863" spans="1:3" x14ac:dyDescent="0.25">
      <c r="A863" s="5" t="s">
        <v>50</v>
      </c>
      <c r="B863" s="27" t="str">
        <f>CONCATENATE("Your ",B793," gene has no variants. A normal gene is referred to as a ",CHAR(34),"wild-type",CHAR(34)," gene.")</f>
        <v>Your TCF3 gene has no variants. A normal gene is referred to as a "wild-type" gene.</v>
      </c>
      <c r="C863" t="str">
        <f>CONCATENATE("  &lt;Genotype hgvs=",CHAR(34),"wild-type",CHAR(34),"&gt;")</f>
        <v xml:space="preserve">  &lt;Genotype hgvs="wild-type"&gt;</v>
      </c>
    </row>
    <row r="864" spans="1:3" x14ac:dyDescent="0.25">
      <c r="A864" s="63" t="s">
        <v>51</v>
      </c>
      <c r="B864" s="64" t="s">
        <v>152</v>
      </c>
      <c r="C864" s="62" t="s">
        <v>17</v>
      </c>
    </row>
    <row r="865" spans="1:14" x14ac:dyDescent="0.25">
      <c r="A865" s="63" t="s">
        <v>47</v>
      </c>
      <c r="B865" s="64"/>
      <c r="C865" s="62" t="s">
        <v>679</v>
      </c>
    </row>
    <row r="866" spans="1:14" x14ac:dyDescent="0.25">
      <c r="A866" s="63"/>
      <c r="B866" s="64"/>
      <c r="C866" s="62"/>
    </row>
    <row r="867" spans="1:14" x14ac:dyDescent="0.25">
      <c r="A867" s="6"/>
      <c r="B867" s="27"/>
      <c r="C867" t="str">
        <f>CONCATENATE("    ",B863)</f>
        <v xml:space="preserve">    Your TCF3 gene has no variants. A normal gene is referred to as a "wild-type" gene.</v>
      </c>
    </row>
    <row r="868" spans="1:14" x14ac:dyDescent="0.25">
      <c r="A868" s="6"/>
      <c r="B868" s="27"/>
    </row>
    <row r="869" spans="1:14" x14ac:dyDescent="0.25">
      <c r="A869" s="6"/>
      <c r="B869" s="27"/>
      <c r="C869" t="s">
        <v>680</v>
      </c>
    </row>
    <row r="870" spans="1:14" x14ac:dyDescent="0.25">
      <c r="A870" s="6"/>
      <c r="B870" s="27"/>
    </row>
    <row r="871" spans="1:14" x14ac:dyDescent="0.25">
      <c r="A871" s="6"/>
      <c r="B871" s="27"/>
      <c r="C871" t="str">
        <f>CONCATENATE("    ",B864)</f>
        <v xml:space="preserve">    This variant is not associated with increased risk.</v>
      </c>
    </row>
    <row r="872" spans="1:14" x14ac:dyDescent="0.25">
      <c r="A872" s="6"/>
      <c r="B872" s="27"/>
    </row>
    <row r="873" spans="1:14" x14ac:dyDescent="0.25">
      <c r="A873" s="6"/>
      <c r="B873" s="27"/>
      <c r="C873" t="s">
        <v>681</v>
      </c>
      <c r="J873" s="33"/>
      <c r="K873" s="33"/>
      <c r="L873" s="33"/>
      <c r="M873" s="33"/>
      <c r="N873" s="33"/>
    </row>
    <row r="874" spans="1:14" x14ac:dyDescent="0.25">
      <c r="A874" s="5"/>
      <c r="B874" s="27"/>
      <c r="J874" s="33"/>
      <c r="K874" s="33"/>
      <c r="L874" s="33"/>
      <c r="M874" s="33"/>
      <c r="N874" s="33"/>
    </row>
    <row r="875" spans="1:14" x14ac:dyDescent="0.25">
      <c r="A875" s="6"/>
      <c r="B875" s="27"/>
      <c r="C875" t="str">
        <f>CONCATENATE( "    &lt;piechart percentage=",B865," /&gt;")</f>
        <v xml:space="preserve">    &lt;piechart percentage= /&gt;</v>
      </c>
      <c r="J875" s="33"/>
      <c r="K875" s="33"/>
      <c r="L875" s="33"/>
      <c r="M875" s="33"/>
      <c r="N875" s="33"/>
    </row>
    <row r="876" spans="1:14" x14ac:dyDescent="0.25">
      <c r="A876" s="6"/>
      <c r="B876" s="27"/>
      <c r="C876" t="str">
        <f>"  &lt;/Genotype&gt;"</f>
        <v xml:space="preserve">  &lt;/Genotype&gt;</v>
      </c>
    </row>
    <row r="877" spans="1:14" x14ac:dyDescent="0.25">
      <c r="A877" s="6"/>
      <c r="B877" s="27"/>
      <c r="C877" t="str">
        <f>"&lt;/GeneAnalysis&gt;"</f>
        <v>&lt;/GeneAnalysis&gt;</v>
      </c>
    </row>
    <row r="878" spans="1:14" s="33" customFormat="1" x14ac:dyDescent="0.25">
      <c r="J878"/>
      <c r="K878"/>
      <c r="L878"/>
      <c r="M878"/>
      <c r="N878"/>
    </row>
    <row r="879" spans="1:14" s="33" customFormat="1" x14ac:dyDescent="0.25">
      <c r="A879" s="65"/>
      <c r="B879" s="65"/>
      <c r="C879" s="66"/>
      <c r="J879"/>
      <c r="K879"/>
      <c r="L879"/>
      <c r="M879"/>
      <c r="N879"/>
    </row>
    <row r="880" spans="1:14" s="33" customFormat="1" x14ac:dyDescent="0.25">
      <c r="J880"/>
      <c r="K880"/>
      <c r="L880"/>
      <c r="M880"/>
      <c r="N880"/>
    </row>
    <row r="881" spans="1:14" x14ac:dyDescent="0.25">
      <c r="A881" s="6" t="s">
        <v>4</v>
      </c>
      <c r="B881" s="27" t="s">
        <v>106</v>
      </c>
      <c r="C881" t="str">
        <f>CONCATENATE("&lt;GeneAnalysis gene=",CHAR(34),B881,CHAR(34)," interval=",CHAR(34),B882,CHAR(34),"&gt; ")</f>
        <v xml:space="preserve">&lt;GeneAnalysis gene="SLCO3A1" interval="NC_000015.10:g.91853708_92172435"&gt; </v>
      </c>
    </row>
    <row r="882" spans="1:14" x14ac:dyDescent="0.25">
      <c r="A882" s="6" t="s">
        <v>27</v>
      </c>
      <c r="B882" s="27" t="s">
        <v>614</v>
      </c>
    </row>
    <row r="883" spans="1:14" x14ac:dyDescent="0.25">
      <c r="A883" s="6" t="s">
        <v>28</v>
      </c>
      <c r="B883" s="27" t="s">
        <v>341</v>
      </c>
      <c r="C883" t="str">
        <f>CONCATENATE("# What are some common mutations of ",B881,"?")</f>
        <v># What are some common mutations of SLCO3A1?</v>
      </c>
    </row>
    <row r="884" spans="1:14" x14ac:dyDescent="0.25">
      <c r="A884" s="6" t="s">
        <v>554</v>
      </c>
      <c r="B884" s="27" t="s">
        <v>25</v>
      </c>
      <c r="C884" t="s">
        <v>17</v>
      </c>
      <c r="G884" s="69"/>
      <c r="H884" s="70"/>
      <c r="I884" s="66"/>
      <c r="J884" s="71"/>
      <c r="K884" s="72" t="s">
        <v>116</v>
      </c>
    </row>
    <row r="885" spans="1:14" x14ac:dyDescent="0.25">
      <c r="B885" s="27"/>
      <c r="C885" t="str">
        <f>CONCATENATE("There is ",B883," well-known variant in ",B881,": ",B892,".")</f>
        <v>There is one well-known variant in SLCO3A1: [G91945362A](https://www.ncbi.nlm.nih.gov/projects/SNP/snp_ref.cgi?rs=8029503).</v>
      </c>
    </row>
    <row r="886" spans="1:14" x14ac:dyDescent="0.25">
      <c r="B886" s="27"/>
    </row>
    <row r="887" spans="1:14" x14ac:dyDescent="0.25">
      <c r="A887" s="6"/>
      <c r="B887" s="27"/>
      <c r="C887" t="str">
        <f>CONCATENATE("&lt;# ",B889," #&gt;")</f>
        <v>&lt;# G91945362A #&gt;</v>
      </c>
    </row>
    <row r="888" spans="1:14" x14ac:dyDescent="0.25">
      <c r="A888" s="6" t="s">
        <v>29</v>
      </c>
      <c r="B888" s="1" t="s">
        <v>489</v>
      </c>
      <c r="C888" t="str">
        <f>CONCATENATE("  &lt;Variant hgvs=",CHAR(34),B888,CHAR(34)," name=",CHAR(34),B889,CHAR(34),"&gt; ")</f>
        <v xml:space="preserve">  &lt;Variant hgvs="NC_000015.10:g.91945362G&gt;A" name="G91945362A"&gt; </v>
      </c>
      <c r="J888" s="33"/>
      <c r="K888" s="33"/>
      <c r="L888" s="33"/>
      <c r="M888" s="33"/>
      <c r="N888" s="33"/>
    </row>
    <row r="889" spans="1:14" x14ac:dyDescent="0.25">
      <c r="A889" s="5" t="s">
        <v>30</v>
      </c>
      <c r="B889" s="1" t="s">
        <v>615</v>
      </c>
      <c r="J889" s="33"/>
      <c r="K889" s="33"/>
      <c r="L889" s="33"/>
      <c r="M889" s="33"/>
      <c r="N889" s="33"/>
    </row>
    <row r="890" spans="1:14" x14ac:dyDescent="0.25">
      <c r="A890" s="5" t="s">
        <v>31</v>
      </c>
      <c r="B890" t="s">
        <v>38</v>
      </c>
      <c r="C890" t="str">
        <f>CONCATENATE("    This variant is a change at a specific point in the ",B881," gene from ",B890," to ",B891," resulting in incorrect ",B884," function. This substitution of a single nucleotide is known as a missense variant.")</f>
        <v xml:space="preserve">    This variant is a change at a specific point in the SLCO3A1 gene from guanine (G) to adenine (A) resulting in incorrect protein function. This substitution of a single nucleotide is known as a missense variant.</v>
      </c>
    </row>
    <row r="891" spans="1:14" x14ac:dyDescent="0.25">
      <c r="A891" s="5" t="s">
        <v>32</v>
      </c>
      <c r="B891" s="27" t="s">
        <v>66</v>
      </c>
      <c r="C891" t="s">
        <v>17</v>
      </c>
    </row>
    <row r="892" spans="1:14" x14ac:dyDescent="0.25">
      <c r="A892" s="5" t="s">
        <v>40</v>
      </c>
      <c r="B892" s="30" t="s">
        <v>616</v>
      </c>
      <c r="C892" t="str">
        <f>"  &lt;/Variant&gt;"</f>
        <v xml:space="preserve">  &lt;/Variant&gt;</v>
      </c>
    </row>
    <row r="893" spans="1:14" s="33" customFormat="1" x14ac:dyDescent="0.25">
      <c r="A893" s="31"/>
      <c r="B893" s="32"/>
      <c r="J893"/>
      <c r="K893"/>
      <c r="L893"/>
      <c r="M893"/>
      <c r="N893"/>
    </row>
    <row r="894" spans="1:14" s="33" customFormat="1" x14ac:dyDescent="0.25">
      <c r="A894" s="31"/>
      <c r="B894" s="32"/>
      <c r="C894" s="33" t="str">
        <f>C887</f>
        <v>&lt;# G91945362A #&gt;</v>
      </c>
      <c r="J894"/>
      <c r="K894"/>
      <c r="L894"/>
      <c r="M894"/>
      <c r="N894"/>
    </row>
    <row r="895" spans="1:14" x14ac:dyDescent="0.25">
      <c r="A895" s="5" t="s">
        <v>39</v>
      </c>
      <c r="B895" s="1" t="s">
        <v>349</v>
      </c>
      <c r="C895" t="str">
        <f>CONCATENATE("  &lt;Genotype hgvs=",CHAR(34),B895,B896,";",B897,CHAR(34)," name=",CHAR(34),B889,CHAR(34),"&gt; ")</f>
        <v xml:space="preserve">  &lt;Genotype hgvs="NC_000015.10:g.[91945362G&gt;A];[91945362=]" name="G91945362A"&gt; </v>
      </c>
    </row>
    <row r="896" spans="1:14" x14ac:dyDescent="0.25">
      <c r="A896" s="5" t="s">
        <v>40</v>
      </c>
      <c r="B896" s="27" t="s">
        <v>617</v>
      </c>
    </row>
    <row r="897" spans="1:3" x14ac:dyDescent="0.25">
      <c r="A897" s="5" t="s">
        <v>31</v>
      </c>
      <c r="B897" s="27" t="s">
        <v>618</v>
      </c>
      <c r="C897" t="s">
        <v>679</v>
      </c>
    </row>
    <row r="898" spans="1:3" x14ac:dyDescent="0.25">
      <c r="A898" s="5" t="s">
        <v>45</v>
      </c>
      <c r="B898" s="27" t="str">
        <f>CONCATENATE("People with this variant have one copy of the ",B892," variant. This substitution of a single nucleotide is known as a missense mutation.")</f>
        <v>People with this variant have one copy of the [G91945362A](https://www.ncbi.nlm.nih.gov/projects/SNP/snp_ref.cgi?rs=8029503) variant. This substitution of a single nucleotide is known as a missense mutation.</v>
      </c>
      <c r="C898" t="s">
        <v>17</v>
      </c>
    </row>
    <row r="899" spans="1:3" x14ac:dyDescent="0.25">
      <c r="A899" s="6" t="s">
        <v>46</v>
      </c>
      <c r="B899" s="27" t="s">
        <v>223</v>
      </c>
      <c r="C899" t="str">
        <f>CONCATENATE("    ",B898)</f>
        <v xml:space="preserve">    People with this variant have one copy of the [G91945362A](https://www.ncbi.nlm.nih.gov/projects/SNP/snp_ref.cgi?rs=8029503) variant. This substitution of a single nucleotide is known as a missense mutation.</v>
      </c>
    </row>
    <row r="900" spans="1:3" x14ac:dyDescent="0.25">
      <c r="A900" s="6" t="s">
        <v>47</v>
      </c>
      <c r="B900" s="27">
        <v>4.8</v>
      </c>
    </row>
    <row r="901" spans="1:3" x14ac:dyDescent="0.25">
      <c r="A901" s="5"/>
      <c r="B901" s="27"/>
      <c r="C901" t="s">
        <v>680</v>
      </c>
    </row>
    <row r="902" spans="1:3" x14ac:dyDescent="0.25">
      <c r="A902" s="6"/>
      <c r="B902" s="27"/>
    </row>
    <row r="903" spans="1:3" x14ac:dyDescent="0.25">
      <c r="A903" s="6"/>
      <c r="B903" s="27"/>
      <c r="C903" t="str">
        <f>CONCATENATE("    ",B899)</f>
        <v xml:space="preserve">    You are in the Mild Loss of Function category. See below for more information.</v>
      </c>
    </row>
    <row r="904" spans="1:3" x14ac:dyDescent="0.25">
      <c r="A904" s="6"/>
      <c r="B904" s="27"/>
    </row>
    <row r="905" spans="1:3" x14ac:dyDescent="0.25">
      <c r="A905" s="6"/>
      <c r="B905" s="27"/>
      <c r="C905" t="s">
        <v>681</v>
      </c>
    </row>
    <row r="906" spans="1:3" x14ac:dyDescent="0.25">
      <c r="A906" s="5"/>
      <c r="B906" s="27"/>
    </row>
    <row r="907" spans="1:3" x14ac:dyDescent="0.25">
      <c r="A907" s="5"/>
      <c r="B907" s="27"/>
      <c r="C907" t="str">
        <f>CONCATENATE( "    &lt;piechart percentage=",B900," /&gt;")</f>
        <v xml:space="preserve">    &lt;piechart percentage=4.8 /&gt;</v>
      </c>
    </row>
    <row r="908" spans="1:3" x14ac:dyDescent="0.25">
      <c r="A908" s="5"/>
      <c r="B908" s="27"/>
      <c r="C908" t="str">
        <f>"  &lt;/Genotype&gt;"</f>
        <v xml:space="preserve">  &lt;/Genotype&gt;</v>
      </c>
    </row>
    <row r="909" spans="1:3" x14ac:dyDescent="0.25">
      <c r="A909" s="5" t="s">
        <v>48</v>
      </c>
      <c r="B909" s="27" t="str">
        <f>CONCATENATE("People with this variant have two copies of the ",B892," variant. This substitution of a single nucleotide is known as a missense mutation.")</f>
        <v>People with this variant have two copies of the [G91945362A](https://www.ncbi.nlm.nih.gov/projects/SNP/snp_ref.cgi?rs=8029503) variant. This substitution of a single nucleotide is known as a missense mutation.</v>
      </c>
      <c r="C909" t="str">
        <f>CONCATENATE("  &lt;Genotype hgvs=",CHAR(34),B895,B896,";",B896,CHAR(34)," name=",CHAR(34),B889,CHAR(34),"&gt; ")</f>
        <v xml:space="preserve">  &lt;Genotype hgvs="NC_000015.10:g.[91945362G&gt;A];[91945362G&gt;A]" name="G91945362A"&gt; </v>
      </c>
    </row>
    <row r="910" spans="1:3" x14ac:dyDescent="0.25">
      <c r="A910" s="6" t="s">
        <v>49</v>
      </c>
      <c r="B910" s="27" t="s">
        <v>198</v>
      </c>
      <c r="C910" t="s">
        <v>17</v>
      </c>
    </row>
    <row r="911" spans="1:3" x14ac:dyDescent="0.25">
      <c r="A911" s="6" t="s">
        <v>47</v>
      </c>
      <c r="B911" s="27">
        <v>1.2</v>
      </c>
      <c r="C911" t="s">
        <v>679</v>
      </c>
    </row>
    <row r="912" spans="1:3" x14ac:dyDescent="0.25">
      <c r="A912" s="6"/>
      <c r="B912" s="27"/>
    </row>
    <row r="913" spans="1:3" x14ac:dyDescent="0.25">
      <c r="A913" s="5"/>
      <c r="B913" s="27"/>
      <c r="C913" t="str">
        <f>CONCATENATE("    ",B909)</f>
        <v xml:space="preserve">    People with this variant have two copies of the [G91945362A](https://www.ncbi.nlm.nih.gov/projects/SNP/snp_ref.cgi?rs=8029503) variant. This substitution of a single nucleotide is known as a missense mutation.</v>
      </c>
    </row>
    <row r="914" spans="1:3" x14ac:dyDescent="0.25">
      <c r="A914" s="6"/>
      <c r="B914" s="27"/>
    </row>
    <row r="915" spans="1:3" x14ac:dyDescent="0.25">
      <c r="A915" s="6"/>
      <c r="B915" s="27"/>
      <c r="C915" t="s">
        <v>680</v>
      </c>
    </row>
    <row r="916" spans="1:3" x14ac:dyDescent="0.25">
      <c r="A916" s="6"/>
      <c r="B916" s="27"/>
    </row>
    <row r="917" spans="1:3" x14ac:dyDescent="0.25">
      <c r="A917" s="6"/>
      <c r="B917" s="27"/>
      <c r="C917" t="str">
        <f>CONCATENATE("    ",B910)</f>
        <v xml:space="preserve">    You are in the Moderate Loss of Function category. See below for more information.</v>
      </c>
    </row>
    <row r="918" spans="1:3" x14ac:dyDescent="0.25">
      <c r="A918" s="6"/>
      <c r="B918" s="27"/>
    </row>
    <row r="919" spans="1:3" x14ac:dyDescent="0.25">
      <c r="A919" s="5"/>
      <c r="B919" s="27"/>
      <c r="C919" t="s">
        <v>681</v>
      </c>
    </row>
    <row r="920" spans="1:3" x14ac:dyDescent="0.25">
      <c r="A920" s="5"/>
      <c r="B920" s="27"/>
    </row>
    <row r="921" spans="1:3" x14ac:dyDescent="0.25">
      <c r="A921" s="5"/>
      <c r="B921" s="27"/>
      <c r="C921" t="str">
        <f>CONCATENATE( "    &lt;piechart percentage=",B911," /&gt;")</f>
        <v xml:space="preserve">    &lt;piechart percentage=1.2 /&gt;</v>
      </c>
    </row>
    <row r="922" spans="1:3" x14ac:dyDescent="0.25">
      <c r="A922" s="5"/>
      <c r="B922" s="27"/>
      <c r="C922" t="str">
        <f>"  &lt;/Genotype&gt;"</f>
        <v xml:space="preserve">  &lt;/Genotype&gt;</v>
      </c>
    </row>
    <row r="923" spans="1:3" x14ac:dyDescent="0.25">
      <c r="A923" s="5" t="s">
        <v>50</v>
      </c>
      <c r="B923" s="27" t="str">
        <f>CONCATENATE("Your ",B881," gene has no variants. A normal gene is referred to as a ",CHAR(34),"wild-type",CHAR(34)," gene.")</f>
        <v>Your SLCO3A1 gene has no variants. A normal gene is referred to as a "wild-type" gene.</v>
      </c>
      <c r="C923" t="str">
        <f>CONCATENATE("  &lt;Genotype hgvs=",CHAR(34),B895,B897,";",B897,CHAR(34)," name=",CHAR(34),B889,CHAR(34),"&gt; ")</f>
        <v xml:space="preserve">  &lt;Genotype hgvs="NC_000015.10:g.[91945362=];[91945362=]" name="G91945362A"&gt; </v>
      </c>
    </row>
    <row r="924" spans="1:3" x14ac:dyDescent="0.25">
      <c r="A924" s="6" t="s">
        <v>51</v>
      </c>
      <c r="B924" s="27" t="s">
        <v>224</v>
      </c>
      <c r="C924" t="s">
        <v>17</v>
      </c>
    </row>
    <row r="925" spans="1:3" x14ac:dyDescent="0.25">
      <c r="A925" s="6" t="s">
        <v>47</v>
      </c>
      <c r="B925" s="27">
        <v>94</v>
      </c>
      <c r="C925" t="s">
        <v>679</v>
      </c>
    </row>
    <row r="926" spans="1:3" x14ac:dyDescent="0.25">
      <c r="A926" s="5"/>
      <c r="B926" s="27"/>
    </row>
    <row r="927" spans="1:3" x14ac:dyDescent="0.25">
      <c r="A927" s="6"/>
      <c r="B927" s="27"/>
      <c r="C927" t="str">
        <f>CONCATENATE("    ",B923)</f>
        <v xml:space="preserve">    Your SLCO3A1 gene has no variants. A normal gene is referred to as a "wild-type" gene.</v>
      </c>
    </row>
    <row r="928" spans="1:3" x14ac:dyDescent="0.25">
      <c r="A928" s="6"/>
      <c r="B928" s="27"/>
    </row>
    <row r="929" spans="1:3" x14ac:dyDescent="0.25">
      <c r="A929" s="6"/>
      <c r="B929" s="27"/>
      <c r="C929" t="s">
        <v>680</v>
      </c>
    </row>
    <row r="930" spans="1:3" x14ac:dyDescent="0.25">
      <c r="A930" s="6"/>
      <c r="B930" s="27"/>
    </row>
    <row r="931" spans="1:3" x14ac:dyDescent="0.25">
      <c r="A931" s="6"/>
      <c r="B931" s="27"/>
      <c r="C931" t="str">
        <f>CONCATENATE("    ",B924)</f>
        <v xml:space="preserve">    Your variant is not associated with any loss of function.</v>
      </c>
    </row>
    <row r="932" spans="1:3" x14ac:dyDescent="0.25">
      <c r="A932" s="5"/>
      <c r="B932" s="27"/>
    </row>
    <row r="933" spans="1:3" x14ac:dyDescent="0.25">
      <c r="A933" s="5"/>
      <c r="B933" s="27"/>
      <c r="C933" t="s">
        <v>681</v>
      </c>
    </row>
    <row r="934" spans="1:3" x14ac:dyDescent="0.25">
      <c r="A934" s="5"/>
      <c r="B934" s="27"/>
    </row>
    <row r="935" spans="1:3" x14ac:dyDescent="0.25">
      <c r="A935" s="5"/>
      <c r="B935" s="27"/>
      <c r="C935" t="str">
        <f>CONCATENATE( "    &lt;piechart percentage=",B925," /&gt;")</f>
        <v xml:space="preserve">    &lt;piechart percentage=94 /&gt;</v>
      </c>
    </row>
    <row r="936" spans="1:3" x14ac:dyDescent="0.25">
      <c r="A936" s="5"/>
      <c r="B936" s="27"/>
      <c r="C936" t="str">
        <f>"  &lt;/Genotype&gt;"</f>
        <v xml:space="preserve">  &lt;/Genotype&gt;</v>
      </c>
    </row>
    <row r="937" spans="1:3" x14ac:dyDescent="0.25">
      <c r="A937" s="5" t="s">
        <v>52</v>
      </c>
      <c r="B937" s="27" t="str">
        <f>CONCATENATE("Your ",B881," gene has an unknown variant.")</f>
        <v>Your SLCO3A1 gene has an unknown variant.</v>
      </c>
      <c r="C937" t="str">
        <f>CONCATENATE("  &lt;Genotype hgvs=",CHAR(34),"unknown",CHAR(34),"&gt; ")</f>
        <v xml:space="preserve">  &lt;Genotype hgvs="unknown"&gt; </v>
      </c>
    </row>
    <row r="938" spans="1:3" x14ac:dyDescent="0.25">
      <c r="A938" s="6" t="s">
        <v>52</v>
      </c>
      <c r="B938" s="27" t="s">
        <v>154</v>
      </c>
      <c r="C938" t="s">
        <v>17</v>
      </c>
    </row>
    <row r="939" spans="1:3" x14ac:dyDescent="0.25">
      <c r="A939" s="6" t="s">
        <v>47</v>
      </c>
      <c r="B939" s="27"/>
      <c r="C939" t="s">
        <v>679</v>
      </c>
    </row>
    <row r="940" spans="1:3" x14ac:dyDescent="0.25">
      <c r="A940" s="6"/>
      <c r="B940" s="27"/>
    </row>
    <row r="941" spans="1:3" x14ac:dyDescent="0.25">
      <c r="A941" s="6"/>
      <c r="B941" s="27"/>
      <c r="C941" t="str">
        <f>CONCATENATE("    ",B937)</f>
        <v xml:space="preserve">    Your SLCO3A1 gene has an unknown variant.</v>
      </c>
    </row>
    <row r="942" spans="1:3" x14ac:dyDescent="0.25">
      <c r="A942" s="6"/>
      <c r="B942" s="27"/>
    </row>
    <row r="943" spans="1:3" x14ac:dyDescent="0.25">
      <c r="A943" s="6"/>
      <c r="B943" s="27"/>
      <c r="C943" t="s">
        <v>680</v>
      </c>
    </row>
    <row r="944" spans="1:3" x14ac:dyDescent="0.25">
      <c r="A944" s="6"/>
      <c r="B944" s="27"/>
    </row>
    <row r="945" spans="1:3" x14ac:dyDescent="0.25">
      <c r="A945" s="5"/>
      <c r="B945" s="27"/>
      <c r="C945" t="str">
        <f>CONCATENATE("    ",B938)</f>
        <v xml:space="preserve">    The effect is unknown.</v>
      </c>
    </row>
    <row r="946" spans="1:3" x14ac:dyDescent="0.25">
      <c r="A946" s="6"/>
      <c r="B946" s="27"/>
    </row>
    <row r="947" spans="1:3" x14ac:dyDescent="0.25">
      <c r="A947" s="5"/>
      <c r="B947" s="27"/>
      <c r="C947" t="s">
        <v>681</v>
      </c>
    </row>
    <row r="948" spans="1:3" x14ac:dyDescent="0.25">
      <c r="A948" s="5"/>
      <c r="B948" s="27"/>
    </row>
    <row r="949" spans="1:3" x14ac:dyDescent="0.25">
      <c r="A949" s="5"/>
      <c r="B949" s="27"/>
      <c r="C949" t="str">
        <f>CONCATENATE( "    &lt;piechart percentage=",B939," /&gt;")</f>
        <v xml:space="preserve">    &lt;piechart percentage= /&gt;</v>
      </c>
    </row>
    <row r="950" spans="1:3" x14ac:dyDescent="0.25">
      <c r="A950" s="5"/>
      <c r="B950" s="27"/>
      <c r="C950" t="str">
        <f>"  &lt;/Genotype&gt;"</f>
        <v xml:space="preserve">  &lt;/Genotype&gt;</v>
      </c>
    </row>
    <row r="951" spans="1:3" x14ac:dyDescent="0.25">
      <c r="A951" s="5" t="s">
        <v>50</v>
      </c>
      <c r="B951" s="27" t="str">
        <f>CONCATENATE("Your ",B881," gene has no variants. A normal gene is referred to as a ",CHAR(34),"wild-type",CHAR(34)," gene.")</f>
        <v>Your SLCO3A1 gene has no variants. A normal gene is referred to as a "wild-type" gene.</v>
      </c>
      <c r="C951" t="str">
        <f>CONCATENATE("  &lt;Genotype hgvs=",CHAR(34),"wild-type",CHAR(34),"&gt;")</f>
        <v xml:space="preserve">  &lt;Genotype hgvs="wild-type"&gt;</v>
      </c>
    </row>
    <row r="952" spans="1:3" x14ac:dyDescent="0.25">
      <c r="A952" s="63" t="s">
        <v>51</v>
      </c>
      <c r="B952" s="64" t="s">
        <v>152</v>
      </c>
      <c r="C952" s="62" t="s">
        <v>17</v>
      </c>
    </row>
    <row r="953" spans="1:3" x14ac:dyDescent="0.25">
      <c r="A953" s="63" t="s">
        <v>47</v>
      </c>
      <c r="B953" s="64"/>
      <c r="C953" s="62" t="s">
        <v>679</v>
      </c>
    </row>
    <row r="954" spans="1:3" x14ac:dyDescent="0.25">
      <c r="A954" s="63"/>
      <c r="B954" s="64"/>
      <c r="C954" s="62"/>
    </row>
    <row r="955" spans="1:3" x14ac:dyDescent="0.25">
      <c r="A955" s="6"/>
      <c r="B955" s="27"/>
      <c r="C955" t="str">
        <f>CONCATENATE("    ",B951)</f>
        <v xml:space="preserve">    Your SLCO3A1 gene has no variants. A normal gene is referred to as a "wild-type" gene.</v>
      </c>
    </row>
    <row r="956" spans="1:3" x14ac:dyDescent="0.25">
      <c r="A956" s="6"/>
      <c r="B956" s="27"/>
    </row>
    <row r="957" spans="1:3" x14ac:dyDescent="0.25">
      <c r="A957" s="6"/>
      <c r="B957" s="27"/>
      <c r="C957" t="s">
        <v>680</v>
      </c>
    </row>
    <row r="958" spans="1:3" x14ac:dyDescent="0.25">
      <c r="A958" s="6"/>
      <c r="B958" s="27"/>
    </row>
    <row r="959" spans="1:3" x14ac:dyDescent="0.25">
      <c r="A959" s="6"/>
      <c r="B959" s="27"/>
      <c r="C959" t="str">
        <f>CONCATENATE("    ",B952)</f>
        <v xml:space="preserve">    This variant is not associated with increased risk.</v>
      </c>
    </row>
    <row r="960" spans="1:3" x14ac:dyDescent="0.25">
      <c r="A960" s="6"/>
      <c r="B960" s="27"/>
    </row>
    <row r="961" spans="1:14" x14ac:dyDescent="0.25">
      <c r="A961" s="6"/>
      <c r="B961" s="27"/>
      <c r="C961" t="s">
        <v>681</v>
      </c>
      <c r="J961" s="33"/>
      <c r="K961" s="33"/>
      <c r="L961" s="33"/>
      <c r="M961" s="33"/>
      <c r="N961" s="33"/>
    </row>
    <row r="962" spans="1:14" x14ac:dyDescent="0.25">
      <c r="A962" s="5"/>
      <c r="B962" s="27"/>
      <c r="J962" s="33"/>
      <c r="K962" s="33"/>
      <c r="L962" s="33"/>
      <c r="M962" s="33"/>
      <c r="N962" s="33"/>
    </row>
    <row r="963" spans="1:14" x14ac:dyDescent="0.25">
      <c r="A963" s="6"/>
      <c r="B963" s="27"/>
      <c r="C963" t="str">
        <f>CONCATENATE( "    &lt;piechart percentage=",B953," /&gt;")</f>
        <v xml:space="preserve">    &lt;piechart percentage= /&gt;</v>
      </c>
      <c r="J963" s="33"/>
      <c r="K963" s="33"/>
      <c r="L963" s="33"/>
      <c r="M963" s="33"/>
      <c r="N963" s="33"/>
    </row>
    <row r="964" spans="1:14" x14ac:dyDescent="0.25">
      <c r="A964" s="6"/>
      <c r="B964" s="27"/>
      <c r="C964" t="str">
        <f>"  &lt;/Genotype&gt;"</f>
        <v xml:space="preserve">  &lt;/Genotype&gt;</v>
      </c>
    </row>
    <row r="965" spans="1:14" x14ac:dyDescent="0.25">
      <c r="A965" s="6"/>
      <c r="B965" s="27"/>
      <c r="C965" t="str">
        <f>"&lt;/GeneAnalysis&gt;"</f>
        <v>&lt;/GeneAnalysis&gt;</v>
      </c>
    </row>
    <row r="966" spans="1:14" s="33" customFormat="1" x14ac:dyDescent="0.25">
      <c r="J966"/>
      <c r="K966"/>
      <c r="L966"/>
      <c r="M966"/>
      <c r="N966"/>
    </row>
    <row r="967" spans="1:14" s="33" customFormat="1" x14ac:dyDescent="0.25">
      <c r="A967" s="65"/>
      <c r="B967" s="65"/>
      <c r="C967" s="66"/>
      <c r="J967"/>
      <c r="K967"/>
      <c r="L967"/>
      <c r="M967"/>
      <c r="N967"/>
    </row>
    <row r="968" spans="1:14" s="33" customFormat="1" x14ac:dyDescent="0.25">
      <c r="J968"/>
      <c r="K968"/>
      <c r="L968"/>
      <c r="M968"/>
      <c r="N968"/>
    </row>
    <row r="969" spans="1:14" x14ac:dyDescent="0.25">
      <c r="B969" s="50"/>
      <c r="C969" s="60"/>
      <c r="D969" s="50"/>
      <c r="E969" s="59"/>
    </row>
    <row r="970" spans="1:14" x14ac:dyDescent="0.25">
      <c r="B970" s="50"/>
      <c r="C970" s="60"/>
      <c r="D970" s="50"/>
      <c r="E970" s="61"/>
    </row>
    <row r="971" spans="1:14" x14ac:dyDescent="0.25">
      <c r="B971" s="59"/>
      <c r="C971" s="60"/>
      <c r="D971" s="59"/>
      <c r="E971" s="61"/>
    </row>
    <row r="972" spans="1:14" x14ac:dyDescent="0.25">
      <c r="B972" s="59"/>
      <c r="C972" s="60"/>
      <c r="D972" s="59"/>
      <c r="E972" s="59"/>
    </row>
    <row r="973" spans="1:14" x14ac:dyDescent="0.25">
      <c r="B973" s="59"/>
      <c r="C973" s="60"/>
      <c r="D973" s="50"/>
      <c r="E973" s="50"/>
    </row>
    <row r="974" spans="1:14" x14ac:dyDescent="0.25">
      <c r="B974" s="65"/>
      <c r="C974" s="66"/>
      <c r="D974" s="71"/>
      <c r="E974" s="71"/>
    </row>
    <row r="975" spans="1:14" x14ac:dyDescent="0.25">
      <c r="B975" s="73"/>
      <c r="C975" s="60"/>
      <c r="D975" s="50"/>
      <c r="E975" s="50"/>
    </row>
    <row r="976" spans="1:14" x14ac:dyDescent="0.25">
      <c r="B976" s="73"/>
      <c r="C976" s="60"/>
      <c r="D976" s="50"/>
      <c r="E976" s="50"/>
      <c r="F976" s="33"/>
      <c r="G976" s="33"/>
    </row>
    <row r="977" spans="1:14" x14ac:dyDescent="0.25">
      <c r="B977" s="8"/>
      <c r="C977" s="60"/>
      <c r="D977" s="74"/>
      <c r="E977" s="59"/>
    </row>
    <row r="978" spans="1:14" s="33" customFormat="1" x14ac:dyDescent="0.25">
      <c r="B978" s="8"/>
      <c r="C978" s="60"/>
      <c r="D978" s="59"/>
      <c r="E978" s="59"/>
      <c r="F978"/>
      <c r="G978"/>
    </row>
    <row r="979" spans="1:14" s="33" customFormat="1" x14ac:dyDescent="0.25">
      <c r="A979" s="31"/>
      <c r="B979" s="32"/>
      <c r="J979"/>
      <c r="K979"/>
      <c r="L979"/>
      <c r="M979"/>
      <c r="N979"/>
    </row>
    <row r="980" spans="1:14" x14ac:dyDescent="0.25">
      <c r="A980" s="6" t="s">
        <v>4</v>
      </c>
      <c r="B980" s="27" t="s">
        <v>104</v>
      </c>
      <c r="C980" t="str">
        <f>CONCATENATE("&lt;GeneAnalysis gene=",CHAR(34),B980,CHAR(34)," interval=",CHAR(34),B981,CHAR(34),"&gt; ")</f>
        <v xml:space="preserve">&lt;GeneAnalysis gene="FBLN5" interval="NC_000014.9:g.91869411_91947702"&gt; </v>
      </c>
    </row>
    <row r="981" spans="1:14" x14ac:dyDescent="0.25">
      <c r="A981" s="6" t="s">
        <v>27</v>
      </c>
      <c r="B981" s="27" t="s">
        <v>619</v>
      </c>
    </row>
    <row r="982" spans="1:14" x14ac:dyDescent="0.25">
      <c r="A982" s="6" t="s">
        <v>28</v>
      </c>
      <c r="B982" s="27" t="s">
        <v>339</v>
      </c>
      <c r="C982" t="str">
        <f>CONCATENATE("# What are some common mutations of ",B980,"?")</f>
        <v># What are some common mutations of FBLN5?</v>
      </c>
    </row>
    <row r="983" spans="1:14" x14ac:dyDescent="0.25">
      <c r="A983" s="6" t="s">
        <v>554</v>
      </c>
      <c r="B983" s="27" t="s">
        <v>25</v>
      </c>
      <c r="C983" t="s">
        <v>17</v>
      </c>
    </row>
    <row r="984" spans="1:14" x14ac:dyDescent="0.25">
      <c r="B984" s="27"/>
      <c r="C984" t="str">
        <f>CONCATENATE("There are ",B982," well-known variants in ",B980,": ",B991," and ",B997,".")</f>
        <v>There are two well-known variants in FBLN5: [A84743518T](https://www.ncbi.nlm.nih.gov/projects/SNP/snp_ref.cgi?rs=17120254) and [C91917655A](https://www.ncbi.nlm.nih.gov/projects/SNP/snp_ref.cgi?rs=2249954).</v>
      </c>
    </row>
    <row r="985" spans="1:14" x14ac:dyDescent="0.25">
      <c r="B985" s="27"/>
    </row>
    <row r="986" spans="1:14" x14ac:dyDescent="0.25">
      <c r="A986" s="6"/>
      <c r="B986" s="27"/>
      <c r="C986" t="str">
        <f>CONCATENATE("&lt;# ",B988," #&gt;")</f>
        <v>&lt;# A84743518T #&gt;</v>
      </c>
    </row>
    <row r="987" spans="1:14" x14ac:dyDescent="0.25">
      <c r="A987" s="6" t="s">
        <v>29</v>
      </c>
      <c r="B987" s="1" t="s">
        <v>415</v>
      </c>
      <c r="C987" t="str">
        <f>CONCATENATE("  &lt;Variant hgvs=",CHAR(34),B987,CHAR(34)," name=",CHAR(34),B988,CHAR(34),"&gt; ")</f>
        <v xml:space="preserve">  &lt;Variant hgvs="CM000676.2:g.84743518A&gt;T" name="A84743518T"&gt; </v>
      </c>
    </row>
    <row r="988" spans="1:14" x14ac:dyDescent="0.25">
      <c r="A988" s="5" t="s">
        <v>30</v>
      </c>
      <c r="B988" s="30" t="s">
        <v>620</v>
      </c>
    </row>
    <row r="989" spans="1:14" x14ac:dyDescent="0.25">
      <c r="A989" s="5" t="s">
        <v>31</v>
      </c>
      <c r="B989" s="27" t="s">
        <v>66</v>
      </c>
      <c r="C989" t="str">
        <f>CONCATENATE("    This variant is a change at a specific point in the ",B980," gene from ",B989," to ",B990," resulting in incorrect ",B983," function. This substitution of a single nucleotide is known as a missense variant.")</f>
        <v xml:space="preserve">    This variant is a change at a specific point in the FBLN5 gene from adenine (A) to thymine (T) resulting in incorrect protein function. This substitution of a single nucleotide is known as a missense variant.</v>
      </c>
    </row>
    <row r="990" spans="1:14" x14ac:dyDescent="0.25">
      <c r="A990" s="5" t="s">
        <v>32</v>
      </c>
      <c r="B990" s="27" t="s">
        <v>37</v>
      </c>
      <c r="C990" t="s">
        <v>17</v>
      </c>
    </row>
    <row r="991" spans="1:14" x14ac:dyDescent="0.25">
      <c r="A991" s="5" t="s">
        <v>40</v>
      </c>
      <c r="B991" s="30" t="s">
        <v>621</v>
      </c>
      <c r="C991" t="str">
        <f>"  &lt;/Variant&gt;"</f>
        <v xml:space="preserve">  &lt;/Variant&gt;</v>
      </c>
    </row>
    <row r="992" spans="1:14" x14ac:dyDescent="0.25">
      <c r="B992" s="27"/>
      <c r="C992" t="str">
        <f>CONCATENATE("&lt;# ",B994," #&gt;")</f>
        <v>&lt;# C91917655A #&gt;</v>
      </c>
    </row>
    <row r="993" spans="1:3" x14ac:dyDescent="0.25">
      <c r="A993" s="6" t="s">
        <v>29</v>
      </c>
      <c r="B993" s="1" t="s">
        <v>417</v>
      </c>
      <c r="C993" t="str">
        <f>CONCATENATE("  &lt;Variant hgvs=",CHAR(34),B993,CHAR(34)," name=",CHAR(34),B994,CHAR(34),"&gt; ")</f>
        <v xml:space="preserve">  &lt;Variant hgvs="NC_000014.9:g.91917655C&gt;A" name="C91917655A"&gt; </v>
      </c>
    </row>
    <row r="994" spans="1:3" x14ac:dyDescent="0.25">
      <c r="A994" s="5" t="s">
        <v>30</v>
      </c>
      <c r="B994" s="30" t="s">
        <v>622</v>
      </c>
    </row>
    <row r="995" spans="1:3" x14ac:dyDescent="0.25">
      <c r="A995" s="5" t="s">
        <v>31</v>
      </c>
      <c r="B995" s="27" t="str">
        <f>"cytosine (C)"</f>
        <v>cytosine (C)</v>
      </c>
      <c r="C995" t="str">
        <f>CONCATENATE("    This variant is a change at a specific point in the ",B980," gene from ",B995," to ",B996," resulting in incorrect ",B983," function. This substitution of a single nucleotide is known as a missense variant.")</f>
        <v xml:space="preserve">    This variant is a change at a specific point in the FBLN5 gene from cytosine (C) to adenine (A) resulting in incorrect protein function. This substitution of a single nucleotide is known as a missense variant.</v>
      </c>
    </row>
    <row r="996" spans="1:3" x14ac:dyDescent="0.25">
      <c r="A996" s="5" t="s">
        <v>32</v>
      </c>
      <c r="B996" s="27" t="s">
        <v>66</v>
      </c>
    </row>
    <row r="997" spans="1:3" x14ac:dyDescent="0.25">
      <c r="A997" s="6" t="s">
        <v>40</v>
      </c>
      <c r="B997" s="30" t="s">
        <v>623</v>
      </c>
      <c r="C997" t="str">
        <f>"  &lt;/Variant&gt;"</f>
        <v xml:space="preserve">  &lt;/Variant&gt;</v>
      </c>
    </row>
    <row r="998" spans="1:3" s="33" customFormat="1" x14ac:dyDescent="0.25">
      <c r="A998" s="31"/>
      <c r="B998" s="32"/>
    </row>
    <row r="999" spans="1:3" s="33" customFormat="1" x14ac:dyDescent="0.25">
      <c r="A999" s="31"/>
      <c r="B999" s="32"/>
      <c r="C999" t="str">
        <f>C986</f>
        <v>&lt;# A84743518T #&gt;</v>
      </c>
    </row>
    <row r="1000" spans="1:3" x14ac:dyDescent="0.25">
      <c r="A1000" s="5" t="s">
        <v>39</v>
      </c>
      <c r="B1000" s="40" t="s">
        <v>624</v>
      </c>
      <c r="C1000" t="str">
        <f>CONCATENATE("  &lt;Genotype hgvs=",CHAR(34),B1000,B1001,";",B1002,CHAR(34)," name=",CHAR(34),B988,CHAR(34),"&gt; ")</f>
        <v xml:space="preserve">  &lt;Genotype hgvs="CM000676.2:g.[84743518A&gt;T];[84743518=]" name="A84743518T"&gt; </v>
      </c>
    </row>
    <row r="1001" spans="1:3" x14ac:dyDescent="0.25">
      <c r="A1001" s="5" t="s">
        <v>40</v>
      </c>
      <c r="B1001" s="27" t="s">
        <v>625</v>
      </c>
    </row>
    <row r="1002" spans="1:3" x14ac:dyDescent="0.25">
      <c r="A1002" s="5" t="s">
        <v>31</v>
      </c>
      <c r="B1002" s="27" t="s">
        <v>626</v>
      </c>
      <c r="C1002" t="s">
        <v>679</v>
      </c>
    </row>
    <row r="1003" spans="1:3" x14ac:dyDescent="0.25">
      <c r="A1003" s="5" t="s">
        <v>45</v>
      </c>
      <c r="B1003" s="27" t="str">
        <f>CONCATENATE("People with this variant have one copy of the ",B991," variant. This substitution of a single nucleotide is known as a missense mutation.")</f>
        <v>People with this variant have one copy of the [A84743518T](https://www.ncbi.nlm.nih.gov/projects/SNP/snp_ref.cgi?rs=17120254) variant. This substitution of a single nucleotide is known as a missense mutation.</v>
      </c>
      <c r="C1003" t="s">
        <v>17</v>
      </c>
    </row>
    <row r="1004" spans="1:3" x14ac:dyDescent="0.25">
      <c r="A1004" s="6" t="s">
        <v>46</v>
      </c>
      <c r="B1004" s="27" t="s">
        <v>152</v>
      </c>
      <c r="C1004" t="str">
        <f>CONCATENATE("    ",B1003)</f>
        <v xml:space="preserve">    People with this variant have one copy of the [A84743518T](https://www.ncbi.nlm.nih.gov/projects/SNP/snp_ref.cgi?rs=17120254) variant. This substitution of a single nucleotide is known as a missense mutation.</v>
      </c>
    </row>
    <row r="1005" spans="1:3" x14ac:dyDescent="0.25">
      <c r="A1005" s="6" t="s">
        <v>47</v>
      </c>
      <c r="B1005" s="27">
        <v>3.7</v>
      </c>
    </row>
    <row r="1006" spans="1:3" x14ac:dyDescent="0.25">
      <c r="A1006" s="5"/>
      <c r="B1006" s="27"/>
      <c r="C1006" t="s">
        <v>680</v>
      </c>
    </row>
    <row r="1007" spans="1:3" x14ac:dyDescent="0.25">
      <c r="A1007" s="6"/>
      <c r="B1007" s="27"/>
    </row>
    <row r="1008" spans="1:3" x14ac:dyDescent="0.25">
      <c r="A1008" s="6"/>
      <c r="B1008" s="27"/>
      <c r="C1008" t="str">
        <f>CONCATENATE("    ",B1004)</f>
        <v xml:space="preserve">    This variant is not associated with increased risk.</v>
      </c>
    </row>
    <row r="1009" spans="1:3" x14ac:dyDescent="0.25">
      <c r="A1009" s="6"/>
      <c r="B1009" s="27"/>
    </row>
    <row r="1010" spans="1:3" x14ac:dyDescent="0.25">
      <c r="A1010" s="6"/>
      <c r="B1010" s="27"/>
      <c r="C1010" t="s">
        <v>681</v>
      </c>
    </row>
    <row r="1011" spans="1:3" x14ac:dyDescent="0.25">
      <c r="A1011" s="5"/>
      <c r="B1011" s="27"/>
    </row>
    <row r="1012" spans="1:3" x14ac:dyDescent="0.25">
      <c r="A1012" s="5"/>
      <c r="B1012" s="27"/>
      <c r="C1012" t="str">
        <f>CONCATENATE( "    &lt;piechart percentage=",B1005," /&gt;")</f>
        <v xml:space="preserve">    &lt;piechart percentage=3.7 /&gt;</v>
      </c>
    </row>
    <row r="1013" spans="1:3" x14ac:dyDescent="0.25">
      <c r="A1013" s="5"/>
      <c r="B1013" s="27"/>
      <c r="C1013" t="str">
        <f>"  &lt;/Genotype&gt;"</f>
        <v xml:space="preserve">  &lt;/Genotype&gt;</v>
      </c>
    </row>
    <row r="1014" spans="1:3" x14ac:dyDescent="0.25">
      <c r="A1014" s="5" t="s">
        <v>48</v>
      </c>
      <c r="B1014" s="27" t="s">
        <v>352</v>
      </c>
      <c r="C1014" t="str">
        <f>CONCATENATE("  &lt;Genotype hgvs=",CHAR(34),B1000,B1001,";",B1001,CHAR(34)," name=",CHAR(34),B988,CHAR(34),"&gt; ")</f>
        <v xml:space="preserve">  &lt;Genotype hgvs="CM000676.2:g.[84743518A&gt;T];[84743518A&gt;T]" name="A84743518T"&gt; </v>
      </c>
    </row>
    <row r="1015" spans="1:3" x14ac:dyDescent="0.25">
      <c r="A1015" s="6" t="s">
        <v>49</v>
      </c>
      <c r="B1015" s="27" t="s">
        <v>152</v>
      </c>
      <c r="C1015" t="s">
        <v>17</v>
      </c>
    </row>
    <row r="1016" spans="1:3" x14ac:dyDescent="0.25">
      <c r="A1016" s="6" t="s">
        <v>47</v>
      </c>
      <c r="B1016" s="27">
        <v>1</v>
      </c>
      <c r="C1016" t="s">
        <v>679</v>
      </c>
    </row>
    <row r="1017" spans="1:3" x14ac:dyDescent="0.25">
      <c r="A1017" s="6"/>
      <c r="B1017" s="27"/>
    </row>
    <row r="1018" spans="1:3" x14ac:dyDescent="0.25">
      <c r="A1018" s="5"/>
      <c r="B1018" s="27"/>
      <c r="C1018" t="str">
        <f>CONCATENATE("    ",B1014)</f>
        <v xml:space="preserve">    People with this variant have two copies of the [C78606381T](https://www.ncbi.nlm.nih.gov/projects/SNP/snp_ref.cgi?rs=12914385) variant. This substitution of a single nucleotide is known as a missense mutation.
</v>
      </c>
    </row>
    <row r="1019" spans="1:3" x14ac:dyDescent="0.25">
      <c r="A1019" s="6"/>
      <c r="B1019" s="27"/>
    </row>
    <row r="1020" spans="1:3" x14ac:dyDescent="0.25">
      <c r="A1020" s="6"/>
      <c r="B1020" s="27"/>
      <c r="C1020" t="s">
        <v>680</v>
      </c>
    </row>
    <row r="1021" spans="1:3" x14ac:dyDescent="0.25">
      <c r="A1021" s="6"/>
      <c r="B1021" s="27"/>
    </row>
    <row r="1022" spans="1:3" x14ac:dyDescent="0.25">
      <c r="A1022" s="6"/>
      <c r="B1022" s="27"/>
      <c r="C1022" t="str">
        <f>CONCATENATE("    ",B1015)</f>
        <v xml:space="preserve">    This variant is not associated with increased risk.</v>
      </c>
    </row>
    <row r="1023" spans="1:3" x14ac:dyDescent="0.25">
      <c r="A1023" s="6"/>
      <c r="B1023" s="27"/>
    </row>
    <row r="1024" spans="1:3" x14ac:dyDescent="0.25">
      <c r="A1024" s="5"/>
      <c r="B1024" s="27"/>
      <c r="C1024" t="s">
        <v>681</v>
      </c>
    </row>
    <row r="1025" spans="1:3" x14ac:dyDescent="0.25">
      <c r="A1025" s="5"/>
      <c r="B1025" s="27"/>
    </row>
    <row r="1026" spans="1:3" x14ac:dyDescent="0.25">
      <c r="A1026" s="5"/>
      <c r="B1026" s="27"/>
      <c r="C1026" t="str">
        <f>CONCATENATE( "    &lt;piechart percentage=",B1016," /&gt;")</f>
        <v xml:space="preserve">    &lt;piechart percentage=1 /&gt;</v>
      </c>
    </row>
    <row r="1027" spans="1:3" x14ac:dyDescent="0.25">
      <c r="A1027" s="5"/>
      <c r="B1027" s="27"/>
      <c r="C1027" t="str">
        <f>"  &lt;/Genotype&gt;"</f>
        <v xml:space="preserve">  &lt;/Genotype&gt;</v>
      </c>
    </row>
    <row r="1028" spans="1:3" x14ac:dyDescent="0.25">
      <c r="A1028" s="5" t="s">
        <v>50</v>
      </c>
      <c r="B1028" s="27" t="str">
        <f>CONCATENATE("Your ",B980," gene has no variants. A normal gene is referred to as a ",CHAR(34),"wild-type",CHAR(34)," gene.")</f>
        <v>Your FBLN5 gene has no variants. A normal gene is referred to as a "wild-type" gene.</v>
      </c>
      <c r="C1028" t="str">
        <f>CONCATENATE("  &lt;Genotype hgvs=",CHAR(34),B1000,B1002,";",B1002,CHAR(34)," name=",CHAR(34),B988,CHAR(34),"&gt; ")</f>
        <v xml:space="preserve">  &lt;Genotype hgvs="CM000676.2:g.[84743518=];[84743518=]" name="A84743518T"&gt; </v>
      </c>
    </row>
    <row r="1029" spans="1:3" x14ac:dyDescent="0.25">
      <c r="A1029" s="6" t="s">
        <v>51</v>
      </c>
      <c r="B1029" s="27" t="s">
        <v>198</v>
      </c>
      <c r="C1029" t="s">
        <v>17</v>
      </c>
    </row>
    <row r="1030" spans="1:3" x14ac:dyDescent="0.25">
      <c r="A1030" s="6" t="s">
        <v>47</v>
      </c>
      <c r="B1030" s="27">
        <v>95.3</v>
      </c>
      <c r="C1030" t="s">
        <v>679</v>
      </c>
    </row>
    <row r="1031" spans="1:3" x14ac:dyDescent="0.25">
      <c r="A1031" s="5"/>
      <c r="B1031" s="27"/>
    </row>
    <row r="1032" spans="1:3" x14ac:dyDescent="0.25">
      <c r="A1032" s="6"/>
      <c r="B1032" s="27"/>
      <c r="C1032" t="str">
        <f>CONCATENATE("    ",B1028)</f>
        <v xml:space="preserve">    Your FBLN5 gene has no variants. A normal gene is referred to as a "wild-type" gene.</v>
      </c>
    </row>
    <row r="1033" spans="1:3" x14ac:dyDescent="0.25">
      <c r="A1033" s="6"/>
      <c r="B1033" s="27"/>
    </row>
    <row r="1034" spans="1:3" x14ac:dyDescent="0.25">
      <c r="A1034" s="6"/>
      <c r="B1034" s="27"/>
      <c r="C1034" t="s">
        <v>680</v>
      </c>
    </row>
    <row r="1035" spans="1:3" x14ac:dyDescent="0.25">
      <c r="A1035" s="6"/>
      <c r="B1035" s="27"/>
    </row>
    <row r="1036" spans="1:3" x14ac:dyDescent="0.25">
      <c r="A1036" s="6"/>
      <c r="B1036" s="27"/>
      <c r="C1036" t="str">
        <f>CONCATENATE("    ",B1029)</f>
        <v xml:space="preserve">    You are in the Moderate Loss of Function category. See below for more information.</v>
      </c>
    </row>
    <row r="1037" spans="1:3" x14ac:dyDescent="0.25">
      <c r="A1037" s="5"/>
      <c r="B1037" s="27"/>
    </row>
    <row r="1038" spans="1:3" x14ac:dyDescent="0.25">
      <c r="A1038" s="5"/>
      <c r="B1038" s="27"/>
      <c r="C1038" t="s">
        <v>681</v>
      </c>
    </row>
    <row r="1039" spans="1:3" x14ac:dyDescent="0.25">
      <c r="A1039" s="5"/>
      <c r="B1039" s="27"/>
    </row>
    <row r="1040" spans="1:3" x14ac:dyDescent="0.25">
      <c r="A1040" s="5"/>
      <c r="B1040" s="27"/>
      <c r="C1040" t="str">
        <f>CONCATENATE( "    &lt;piechart percentage=",B1030," /&gt;")</f>
        <v xml:space="preserve">    &lt;piechart percentage=95.3 /&gt;</v>
      </c>
    </row>
    <row r="1041" spans="1:3" x14ac:dyDescent="0.25">
      <c r="A1041" s="5"/>
      <c r="B1041" s="27"/>
      <c r="C1041" t="str">
        <f>"  &lt;/Genotype&gt;"</f>
        <v xml:space="preserve">  &lt;/Genotype&gt;</v>
      </c>
    </row>
    <row r="1042" spans="1:3" x14ac:dyDescent="0.25">
      <c r="A1042" s="5"/>
      <c r="B1042" s="27"/>
      <c r="C1042" t="str">
        <f>C992</f>
        <v>&lt;# C91917655A #&gt;</v>
      </c>
    </row>
    <row r="1043" spans="1:3" x14ac:dyDescent="0.25">
      <c r="A1043" s="5" t="s">
        <v>39</v>
      </c>
      <c r="B1043" s="1" t="s">
        <v>627</v>
      </c>
      <c r="C1043" t="str">
        <f>CONCATENATE("  &lt;Genotype hgvs=",CHAR(34),B1043,B1044,";",B1045,CHAR(34)," name=",CHAR(34),B994,CHAR(34),"&gt; ")</f>
        <v xml:space="preserve">  &lt;Genotype hgvs="NC_000014.9:g.[91917655C&gt;A];[91917655=]" name="C91917655A"&gt; </v>
      </c>
    </row>
    <row r="1044" spans="1:3" x14ac:dyDescent="0.25">
      <c r="A1044" s="5" t="s">
        <v>40</v>
      </c>
      <c r="B1044" s="27" t="s">
        <v>628</v>
      </c>
    </row>
    <row r="1045" spans="1:3" x14ac:dyDescent="0.25">
      <c r="A1045" s="5" t="s">
        <v>31</v>
      </c>
      <c r="B1045" s="27" t="s">
        <v>629</v>
      </c>
      <c r="C1045" t="s">
        <v>679</v>
      </c>
    </row>
    <row r="1046" spans="1:3" x14ac:dyDescent="0.25">
      <c r="A1046" s="5" t="s">
        <v>45</v>
      </c>
      <c r="B1046" s="27" t="str">
        <f>CONCATENATE("People with this variant have one copy of the ",B997," variant. This substitution of a single nucleotide is known as a missense mutation.")</f>
        <v>People with this variant have one copy of the [C91917655A](https://www.ncbi.nlm.nih.gov/projects/SNP/snp_ref.cgi?rs=2249954) variant. This substitution of a single nucleotide is known as a missense mutation.</v>
      </c>
      <c r="C1046" t="s">
        <v>17</v>
      </c>
    </row>
    <row r="1047" spans="1:3" x14ac:dyDescent="0.25">
      <c r="A1047" s="6" t="s">
        <v>46</v>
      </c>
      <c r="B1047" s="27" t="s">
        <v>223</v>
      </c>
      <c r="C1047" t="str">
        <f>CONCATENATE("    ",B1046)</f>
        <v xml:space="preserve">    People with this variant have one copy of the [C91917655A](https://www.ncbi.nlm.nih.gov/projects/SNP/snp_ref.cgi?rs=2249954) variant. This substitution of a single nucleotide is known as a missense mutation.</v>
      </c>
    </row>
    <row r="1048" spans="1:3" x14ac:dyDescent="0.25">
      <c r="A1048" s="6" t="s">
        <v>47</v>
      </c>
      <c r="B1048" s="27">
        <v>25.6</v>
      </c>
    </row>
    <row r="1049" spans="1:3" x14ac:dyDescent="0.25">
      <c r="A1049" s="5"/>
      <c r="B1049" s="27"/>
      <c r="C1049" t="s">
        <v>680</v>
      </c>
    </row>
    <row r="1050" spans="1:3" x14ac:dyDescent="0.25">
      <c r="A1050" s="6"/>
      <c r="B1050" s="27"/>
    </row>
    <row r="1051" spans="1:3" x14ac:dyDescent="0.25">
      <c r="A1051" s="6"/>
      <c r="B1051" s="27"/>
      <c r="C1051" t="str">
        <f>CONCATENATE("    ",B1047)</f>
        <v xml:space="preserve">    You are in the Mild Loss of Function category. See below for more information.</v>
      </c>
    </row>
    <row r="1052" spans="1:3" x14ac:dyDescent="0.25">
      <c r="A1052" s="6"/>
      <c r="B1052" s="27"/>
    </row>
    <row r="1053" spans="1:3" x14ac:dyDescent="0.25">
      <c r="A1053" s="6"/>
      <c r="B1053" s="27"/>
      <c r="C1053" t="s">
        <v>681</v>
      </c>
    </row>
    <row r="1054" spans="1:3" x14ac:dyDescent="0.25">
      <c r="A1054" s="5"/>
      <c r="B1054" s="27"/>
    </row>
    <row r="1055" spans="1:3" x14ac:dyDescent="0.25">
      <c r="A1055" s="5"/>
      <c r="B1055" s="27"/>
      <c r="C1055" t="str">
        <f>CONCATENATE( "    &lt;piechart percentage=",B1048," /&gt;")</f>
        <v xml:space="preserve">    &lt;piechart percentage=25.6 /&gt;</v>
      </c>
    </row>
    <row r="1056" spans="1:3" x14ac:dyDescent="0.25">
      <c r="A1056" s="5"/>
      <c r="B1056" s="27"/>
      <c r="C1056" t="str">
        <f>"  &lt;/Genotype&gt;"</f>
        <v xml:space="preserve">  &lt;/Genotype&gt;</v>
      </c>
    </row>
    <row r="1057" spans="1:3" x14ac:dyDescent="0.25">
      <c r="A1057" s="5" t="s">
        <v>48</v>
      </c>
      <c r="B1057" s="27" t="str">
        <f>CONCATENATE("People with this variant have two copies of the ",B997," variant. This substitution of a single nucleotide is known as a missense mutation.")</f>
        <v>People with this variant have two copies of the [C91917655A](https://www.ncbi.nlm.nih.gov/projects/SNP/snp_ref.cgi?rs=2249954) variant. This substitution of a single nucleotide is known as a missense mutation.</v>
      </c>
      <c r="C1057" t="str">
        <f>CONCATENATE("  &lt;Genotype hgvs=",CHAR(34),B1043,B1044,";",B1044,CHAR(34)," name=",CHAR(34),B994,CHAR(34),"&gt; ")</f>
        <v xml:space="preserve">  &lt;Genotype hgvs="NC_000014.9:g.[91917655C&gt;A];[91917655C&gt;A]" name="C91917655A"&gt; </v>
      </c>
    </row>
    <row r="1058" spans="1:3" x14ac:dyDescent="0.25">
      <c r="A1058" s="6" t="s">
        <v>49</v>
      </c>
      <c r="B1058" s="27" t="s">
        <v>224</v>
      </c>
      <c r="C1058" t="s">
        <v>17</v>
      </c>
    </row>
    <row r="1059" spans="1:3" x14ac:dyDescent="0.25">
      <c r="A1059" s="6" t="s">
        <v>47</v>
      </c>
      <c r="B1059" s="27">
        <v>8.6999999999999993</v>
      </c>
      <c r="C1059" t="s">
        <v>679</v>
      </c>
    </row>
    <row r="1060" spans="1:3" x14ac:dyDescent="0.25">
      <c r="A1060" s="6"/>
      <c r="B1060" s="27"/>
    </row>
    <row r="1061" spans="1:3" x14ac:dyDescent="0.25">
      <c r="A1061" s="5"/>
      <c r="B1061" s="27"/>
      <c r="C1061" t="str">
        <f>CONCATENATE("    ",B1057)</f>
        <v xml:space="preserve">    People with this variant have two copies of the [C91917655A](https://www.ncbi.nlm.nih.gov/projects/SNP/snp_ref.cgi?rs=2249954) variant. This substitution of a single nucleotide is known as a missense mutation.</v>
      </c>
    </row>
    <row r="1062" spans="1:3" x14ac:dyDescent="0.25">
      <c r="A1062" s="6"/>
      <c r="B1062" s="27"/>
    </row>
    <row r="1063" spans="1:3" x14ac:dyDescent="0.25">
      <c r="A1063" s="6"/>
      <c r="B1063" s="27"/>
      <c r="C1063" t="s">
        <v>680</v>
      </c>
    </row>
    <row r="1064" spans="1:3" x14ac:dyDescent="0.25">
      <c r="A1064" s="6"/>
      <c r="B1064" s="27"/>
    </row>
    <row r="1065" spans="1:3" x14ac:dyDescent="0.25">
      <c r="A1065" s="6"/>
      <c r="B1065" s="27"/>
      <c r="C1065" t="str">
        <f>CONCATENATE("    ",B1058)</f>
        <v xml:space="preserve">    Your variant is not associated with any loss of function.</v>
      </c>
    </row>
    <row r="1066" spans="1:3" x14ac:dyDescent="0.25">
      <c r="A1066" s="6"/>
      <c r="B1066" s="27"/>
    </row>
    <row r="1067" spans="1:3" x14ac:dyDescent="0.25">
      <c r="A1067" s="5"/>
      <c r="B1067" s="27"/>
      <c r="C1067" t="s">
        <v>681</v>
      </c>
    </row>
    <row r="1068" spans="1:3" x14ac:dyDescent="0.25">
      <c r="A1068" s="5"/>
      <c r="B1068" s="27"/>
    </row>
    <row r="1069" spans="1:3" x14ac:dyDescent="0.25">
      <c r="A1069" s="5"/>
      <c r="B1069" s="27"/>
      <c r="C1069" t="str">
        <f>CONCATENATE( "    &lt;piechart percentage=",B1059," /&gt;")</f>
        <v xml:space="preserve">    &lt;piechart percentage=8.7 /&gt;</v>
      </c>
    </row>
    <row r="1070" spans="1:3" x14ac:dyDescent="0.25">
      <c r="A1070" s="5"/>
      <c r="B1070" s="27"/>
      <c r="C1070" t="str">
        <f>"  &lt;/Genotype&gt;"</f>
        <v xml:space="preserve">  &lt;/Genotype&gt;</v>
      </c>
    </row>
    <row r="1071" spans="1:3" x14ac:dyDescent="0.25">
      <c r="A1071" s="5" t="s">
        <v>50</v>
      </c>
      <c r="B1071" s="27" t="str">
        <f>CONCATENATE("Your ",B980," gene has no variants. A normal gene is referred to as a ",CHAR(34),"wild-type",CHAR(34)," gene.")</f>
        <v>Your FBLN5 gene has no variants. A normal gene is referred to as a "wild-type" gene.</v>
      </c>
      <c r="C1071" t="str">
        <f>CONCATENATE("  &lt;Genotype hgvs=",CHAR(34),B1043,B1045,";",B1045,CHAR(34)," name=",CHAR(34),B994,CHAR(34),"&gt; ")</f>
        <v xml:space="preserve">  &lt;Genotype hgvs="NC_000014.9:g.[91917655=];[91917655=]" name="C91917655A"&gt; </v>
      </c>
    </row>
    <row r="1072" spans="1:3" x14ac:dyDescent="0.25">
      <c r="A1072" s="6" t="s">
        <v>51</v>
      </c>
      <c r="B1072" s="27" t="s">
        <v>198</v>
      </c>
      <c r="C1072" t="s">
        <v>17</v>
      </c>
    </row>
    <row r="1073" spans="1:3" x14ac:dyDescent="0.25">
      <c r="A1073" s="6" t="s">
        <v>47</v>
      </c>
      <c r="B1073" s="27">
        <v>95.7</v>
      </c>
      <c r="C1073" t="s">
        <v>679</v>
      </c>
    </row>
    <row r="1074" spans="1:3" x14ac:dyDescent="0.25">
      <c r="A1074" s="5"/>
      <c r="B1074" s="27"/>
    </row>
    <row r="1075" spans="1:3" x14ac:dyDescent="0.25">
      <c r="A1075" s="6"/>
      <c r="B1075" s="27"/>
      <c r="C1075" t="str">
        <f>CONCATENATE("    ",B1071)</f>
        <v xml:space="preserve">    Your FBLN5 gene has no variants. A normal gene is referred to as a "wild-type" gene.</v>
      </c>
    </row>
    <row r="1076" spans="1:3" x14ac:dyDescent="0.25">
      <c r="A1076" s="6"/>
      <c r="B1076" s="27"/>
    </row>
    <row r="1077" spans="1:3" x14ac:dyDescent="0.25">
      <c r="A1077" s="6"/>
      <c r="B1077" s="27"/>
      <c r="C1077" t="s">
        <v>680</v>
      </c>
    </row>
    <row r="1078" spans="1:3" x14ac:dyDescent="0.25">
      <c r="A1078" s="6"/>
      <c r="B1078" s="27"/>
    </row>
    <row r="1079" spans="1:3" x14ac:dyDescent="0.25">
      <c r="A1079" s="6"/>
      <c r="B1079" s="27"/>
      <c r="C1079" t="str">
        <f>CONCATENATE("    ",B1072)</f>
        <v xml:space="preserve">    You are in the Moderate Loss of Function category. See below for more information.</v>
      </c>
    </row>
    <row r="1080" spans="1:3" x14ac:dyDescent="0.25">
      <c r="A1080" s="5"/>
      <c r="B1080" s="27"/>
    </row>
    <row r="1081" spans="1:3" x14ac:dyDescent="0.25">
      <c r="A1081" s="5"/>
      <c r="B1081" s="27"/>
      <c r="C1081" t="s">
        <v>681</v>
      </c>
    </row>
    <row r="1082" spans="1:3" x14ac:dyDescent="0.25">
      <c r="A1082" s="5"/>
      <c r="B1082" s="27"/>
    </row>
    <row r="1083" spans="1:3" x14ac:dyDescent="0.25">
      <c r="A1083" s="5"/>
      <c r="B1083" s="27"/>
      <c r="C1083" t="str">
        <f>CONCATENATE( "    &lt;piechart percentage=",B1073," /&gt;")</f>
        <v xml:space="preserve">    &lt;piechart percentage=95.7 /&gt;</v>
      </c>
    </row>
    <row r="1084" spans="1:3" x14ac:dyDescent="0.25">
      <c r="A1084" s="5"/>
      <c r="B1084" s="27"/>
      <c r="C1084" t="str">
        <f>"  &lt;/Genotype&gt;"</f>
        <v xml:space="preserve">  &lt;/Genotype&gt;</v>
      </c>
    </row>
    <row r="1085" spans="1:3" x14ac:dyDescent="0.25">
      <c r="A1085" s="5" t="s">
        <v>52</v>
      </c>
      <c r="B1085" s="27" t="str">
        <f>CONCATENATE("Your ",B980," gene has an unknown variant.")</f>
        <v>Your FBLN5 gene has an unknown variant.</v>
      </c>
      <c r="C1085" t="str">
        <f>CONCATENATE("  &lt;Genotype hgvs=",CHAR(34),"unknown",CHAR(34),"&gt; ")</f>
        <v xml:space="preserve">  &lt;Genotype hgvs="unknown"&gt; </v>
      </c>
    </row>
    <row r="1086" spans="1:3" x14ac:dyDescent="0.25">
      <c r="A1086" s="6" t="s">
        <v>52</v>
      </c>
      <c r="B1086" s="27" t="s">
        <v>154</v>
      </c>
      <c r="C1086" t="s">
        <v>17</v>
      </c>
    </row>
    <row r="1087" spans="1:3" x14ac:dyDescent="0.25">
      <c r="A1087" s="6" t="s">
        <v>47</v>
      </c>
      <c r="B1087" s="27"/>
      <c r="C1087" t="s">
        <v>679</v>
      </c>
    </row>
    <row r="1088" spans="1:3" x14ac:dyDescent="0.25">
      <c r="A1088" s="6"/>
      <c r="B1088" s="27"/>
    </row>
    <row r="1089" spans="1:3" x14ac:dyDescent="0.25">
      <c r="A1089" s="6"/>
      <c r="B1089" s="27"/>
      <c r="C1089" t="str">
        <f>CONCATENATE("    ",B1085)</f>
        <v xml:space="preserve">    Your FBLN5 gene has an unknown variant.</v>
      </c>
    </row>
    <row r="1090" spans="1:3" x14ac:dyDescent="0.25">
      <c r="A1090" s="6"/>
      <c r="B1090" s="27"/>
    </row>
    <row r="1091" spans="1:3" x14ac:dyDescent="0.25">
      <c r="A1091" s="6"/>
      <c r="B1091" s="27"/>
      <c r="C1091" t="s">
        <v>680</v>
      </c>
    </row>
    <row r="1092" spans="1:3" x14ac:dyDescent="0.25">
      <c r="A1092" s="6"/>
      <c r="B1092" s="27"/>
    </row>
    <row r="1093" spans="1:3" x14ac:dyDescent="0.25">
      <c r="A1093" s="5"/>
      <c r="B1093" s="27"/>
      <c r="C1093" t="str">
        <f>CONCATENATE("    ",B1086)</f>
        <v xml:space="preserve">    The effect is unknown.</v>
      </c>
    </row>
    <row r="1094" spans="1:3" x14ac:dyDescent="0.25">
      <c r="A1094" s="6"/>
      <c r="B1094" s="27"/>
    </row>
    <row r="1095" spans="1:3" x14ac:dyDescent="0.25">
      <c r="A1095" s="5"/>
      <c r="B1095" s="27"/>
      <c r="C1095" t="s">
        <v>681</v>
      </c>
    </row>
    <row r="1096" spans="1:3" x14ac:dyDescent="0.25">
      <c r="A1096" s="5"/>
      <c r="B1096" s="27"/>
    </row>
    <row r="1097" spans="1:3" x14ac:dyDescent="0.25">
      <c r="A1097" s="5"/>
      <c r="B1097" s="27"/>
      <c r="C1097" t="str">
        <f>CONCATENATE( "    &lt;piechart percentage=",B1087," /&gt;")</f>
        <v xml:space="preserve">    &lt;piechart percentage= /&gt;</v>
      </c>
    </row>
    <row r="1098" spans="1:3" x14ac:dyDescent="0.25">
      <c r="A1098" s="5"/>
      <c r="B1098" s="27"/>
      <c r="C1098" t="str">
        <f>"  &lt;/Genotype&gt;"</f>
        <v xml:space="preserve">  &lt;/Genotype&gt;</v>
      </c>
    </row>
    <row r="1099" spans="1:3" x14ac:dyDescent="0.25">
      <c r="A1099" s="5" t="s">
        <v>50</v>
      </c>
      <c r="B1099" s="27" t="str">
        <f>CONCATENATE("Your ",B980," gene has no variants. A normal gene is referred to as a ",CHAR(34),"wild-type",CHAR(34)," gene.")</f>
        <v>Your FBLN5 gene has no variants. A normal gene is referred to as a "wild-type" gene.</v>
      </c>
      <c r="C1099" t="str">
        <f>CONCATENATE("  &lt;Genotype hgvs=",CHAR(34),"wild-type",CHAR(34),"&gt;")</f>
        <v xml:space="preserve">  &lt;Genotype hgvs="wild-type"&gt;</v>
      </c>
    </row>
    <row r="1100" spans="1:3" x14ac:dyDescent="0.25">
      <c r="A1100" s="6" t="s">
        <v>51</v>
      </c>
      <c r="B1100" s="27" t="s">
        <v>224</v>
      </c>
      <c r="C1100" t="s">
        <v>17</v>
      </c>
    </row>
    <row r="1101" spans="1:3" x14ac:dyDescent="0.25">
      <c r="A1101" s="6" t="s">
        <v>47</v>
      </c>
      <c r="B1101" s="27"/>
      <c r="C1101" t="s">
        <v>679</v>
      </c>
    </row>
    <row r="1102" spans="1:3" x14ac:dyDescent="0.25">
      <c r="A1102" s="6"/>
      <c r="B1102" s="27"/>
    </row>
    <row r="1103" spans="1:3" x14ac:dyDescent="0.25">
      <c r="A1103" s="6"/>
      <c r="B1103" s="27"/>
      <c r="C1103" t="str">
        <f>CONCATENATE("    ",B1099)</f>
        <v xml:space="preserve">    Your FBLN5 gene has no variants. A normal gene is referred to as a "wild-type" gene.</v>
      </c>
    </row>
    <row r="1104" spans="1:3" x14ac:dyDescent="0.25">
      <c r="A1104" s="6"/>
      <c r="B1104" s="27"/>
    </row>
    <row r="1105" spans="1:14" x14ac:dyDescent="0.25">
      <c r="A1105" s="6"/>
      <c r="B1105" s="27"/>
      <c r="C1105" t="s">
        <v>680</v>
      </c>
    </row>
    <row r="1106" spans="1:14" x14ac:dyDescent="0.25">
      <c r="A1106" s="6"/>
      <c r="B1106" s="27"/>
    </row>
    <row r="1107" spans="1:14" x14ac:dyDescent="0.25">
      <c r="A1107" s="6"/>
      <c r="B1107" s="27"/>
      <c r="C1107" t="str">
        <f>CONCATENATE("    ",B1100)</f>
        <v xml:space="preserve">    Your variant is not associated with any loss of function.</v>
      </c>
    </row>
    <row r="1108" spans="1:14" x14ac:dyDescent="0.25">
      <c r="A1108" s="6"/>
      <c r="B1108" s="27"/>
    </row>
    <row r="1109" spans="1:14" x14ac:dyDescent="0.25">
      <c r="A1109" s="6"/>
      <c r="B1109" s="27"/>
      <c r="C1109" t="s">
        <v>681</v>
      </c>
    </row>
    <row r="1110" spans="1:14" x14ac:dyDescent="0.25">
      <c r="A1110" s="5"/>
      <c r="B1110" s="27"/>
    </row>
    <row r="1111" spans="1:14" x14ac:dyDescent="0.25">
      <c r="A1111" s="6"/>
      <c r="B1111" s="27"/>
      <c r="C1111" t="str">
        <f>CONCATENATE( "    &lt;piechart percentage=",B1101," /&gt;")</f>
        <v xml:space="preserve">    &lt;piechart percentage= /&gt;</v>
      </c>
    </row>
    <row r="1112" spans="1:14" x14ac:dyDescent="0.25">
      <c r="A1112" s="6"/>
      <c r="B1112" s="27"/>
      <c r="C1112" t="str">
        <f>"  &lt;/Genotype&gt;"</f>
        <v xml:space="preserve">  &lt;/Genotype&gt;</v>
      </c>
    </row>
    <row r="1113" spans="1:14" x14ac:dyDescent="0.25">
      <c r="A1113" s="6"/>
      <c r="B1113" s="27"/>
      <c r="C1113" t="str">
        <f>"&lt;/GeneAnalysis&gt;"</f>
        <v>&lt;/GeneAnalysis&gt;</v>
      </c>
    </row>
    <row r="1114" spans="1:14" s="33" customFormat="1" x14ac:dyDescent="0.25">
      <c r="A1114" s="31"/>
      <c r="B1114" s="32"/>
      <c r="J1114"/>
      <c r="K1114"/>
      <c r="L1114"/>
      <c r="M1114"/>
      <c r="N1114"/>
    </row>
    <row r="1115" spans="1:14" x14ac:dyDescent="0.25">
      <c r="A1115" s="6" t="s">
        <v>4</v>
      </c>
      <c r="B1115" s="27" t="s">
        <v>91</v>
      </c>
      <c r="C1115" t="str">
        <f>CONCATENATE("&lt;GeneAnalysis gene=",CHAR(34),B1115,CHAR(34)," interval=",CHAR(34),B1116,CHAR(34),"&gt; ")</f>
        <v xml:space="preserve">&lt;GeneAnalysis gene="RECK" interval="NC_000009.12:g.36036905_36124455"&gt; </v>
      </c>
    </row>
    <row r="1116" spans="1:14" x14ac:dyDescent="0.25">
      <c r="A1116" s="6" t="s">
        <v>27</v>
      </c>
      <c r="B1116" s="27" t="s">
        <v>630</v>
      </c>
    </row>
    <row r="1117" spans="1:14" x14ac:dyDescent="0.25">
      <c r="A1117" s="6" t="s">
        <v>28</v>
      </c>
      <c r="B1117" s="27" t="s">
        <v>339</v>
      </c>
      <c r="C1117" t="str">
        <f>CONCATENATE("# What are some common mutations of ",B1115,"?")</f>
        <v># What are some common mutations of RECK?</v>
      </c>
      <c r="F1117" s="59"/>
      <c r="G1117" s="60"/>
      <c r="H1117" s="59"/>
      <c r="I1117" s="61"/>
    </row>
    <row r="1118" spans="1:14" x14ac:dyDescent="0.25">
      <c r="A1118" s="6" t="s">
        <v>554</v>
      </c>
      <c r="B1118" s="27" t="s">
        <v>25</v>
      </c>
      <c r="C1118" t="s">
        <v>17</v>
      </c>
      <c r="F1118" s="59"/>
      <c r="G1118" s="60"/>
      <c r="H1118" s="59"/>
      <c r="I1118" s="59"/>
    </row>
    <row r="1119" spans="1:14" x14ac:dyDescent="0.25">
      <c r="B1119" s="27"/>
      <c r="C1119" t="str">
        <f>CONCATENATE("There are ",B1117," well-known variants in ",B1115,": ",B1126," and ",B1132,".")</f>
        <v>There are two well-known variants in RECK: [G36091133A](https://www.ncbi.nlm.nih.gov/projects/SNP/snp_ref.cgi?rs=12235235) and [T119856753C](https://www.ncbi.nlm.nih.gov/projects/SNP/snp_ref.cgi?rs=7849492).</v>
      </c>
    </row>
    <row r="1120" spans="1:14" x14ac:dyDescent="0.25">
      <c r="B1120" s="27"/>
    </row>
    <row r="1121" spans="1:3" x14ac:dyDescent="0.25">
      <c r="A1121" s="6"/>
      <c r="B1121" s="27"/>
      <c r="C1121" t="str">
        <f>CONCATENATE("&lt;# ",B1123," #&gt;")</f>
        <v>&lt;# G36091133A #&gt;</v>
      </c>
    </row>
    <row r="1122" spans="1:3" x14ac:dyDescent="0.25">
      <c r="A1122" s="6" t="s">
        <v>29</v>
      </c>
      <c r="B1122" s="1" t="s">
        <v>484</v>
      </c>
      <c r="C1122" t="str">
        <f>CONCATENATE("  &lt;Variant hgvs=",CHAR(34),B1122,CHAR(34)," name=",CHAR(34),B1123,CHAR(34),"&gt; ")</f>
        <v xml:space="preserve">  &lt;Variant hgvs="NC_000009.11:g.36091133G&gt;A" name="G36091133A"&gt; </v>
      </c>
    </row>
    <row r="1123" spans="1:3" x14ac:dyDescent="0.25">
      <c r="A1123" s="5" t="s">
        <v>30</v>
      </c>
      <c r="B1123" s="30" t="s">
        <v>631</v>
      </c>
    </row>
    <row r="1124" spans="1:3" x14ac:dyDescent="0.25">
      <c r="A1124" s="5" t="s">
        <v>31</v>
      </c>
      <c r="B1124" s="27" t="s">
        <v>38</v>
      </c>
      <c r="C1124" t="str">
        <f>CONCATENATE("    This variant is a change at a specific point in the ",B1115," gene from ",B1124," to ",B1125," resulting in incorrect ",B1118," function. This substitution of a single nucleotide is known as a missense variant.")</f>
        <v xml:space="preserve">    This variant is a change at a specific point in the RECK gene from guanine (G) to adenine (A) resulting in incorrect protein function. This substitution of a single nucleotide is known as a missense variant.</v>
      </c>
    </row>
    <row r="1125" spans="1:3" x14ac:dyDescent="0.25">
      <c r="A1125" s="5" t="s">
        <v>32</v>
      </c>
      <c r="B1125" s="27" t="s">
        <v>66</v>
      </c>
      <c r="C1125" t="s">
        <v>17</v>
      </c>
    </row>
    <row r="1126" spans="1:3" x14ac:dyDescent="0.25">
      <c r="A1126" s="5" t="s">
        <v>40</v>
      </c>
      <c r="B1126" s="30" t="s">
        <v>632</v>
      </c>
      <c r="C1126" t="str">
        <f>"  &lt;/Variant&gt;"</f>
        <v xml:space="preserve">  &lt;/Variant&gt;</v>
      </c>
    </row>
    <row r="1127" spans="1:3" x14ac:dyDescent="0.25">
      <c r="B1127" s="27"/>
      <c r="C1127" t="str">
        <f>CONCATENATE("&lt;# ",B1129," #&gt;")</f>
        <v>&lt;# T119856753C #&gt;</v>
      </c>
    </row>
    <row r="1128" spans="1:3" x14ac:dyDescent="0.25">
      <c r="A1128" s="6" t="s">
        <v>29</v>
      </c>
      <c r="B1128" s="1" t="s">
        <v>486</v>
      </c>
      <c r="C1128" t="str">
        <f>CONCATENATE("  &lt;Variant hgvs=",CHAR(34),B1128,CHAR(34)," name=",CHAR(34),B1129,CHAR(34),"&gt; ")</f>
        <v xml:space="preserve">  &lt;Variant hgvs="CM000671.2:g.119856753T&gt;C" name="T119856753C"&gt; </v>
      </c>
    </row>
    <row r="1129" spans="1:3" x14ac:dyDescent="0.25">
      <c r="A1129" s="5" t="s">
        <v>30</v>
      </c>
      <c r="B1129" s="30" t="s">
        <v>633</v>
      </c>
    </row>
    <row r="1130" spans="1:3" x14ac:dyDescent="0.25">
      <c r="A1130" s="5" t="s">
        <v>31</v>
      </c>
      <c r="B1130" s="27" t="s">
        <v>37</v>
      </c>
      <c r="C1130" t="str">
        <f>CONCATENATE("    This variant is a change at a specific point in the ",B1115," gene from ",B1130," to ",B1131," resulting in incorrect ",B1118," function. This substitution of a single nucleotide is known as a missense variant.")</f>
        <v xml:space="preserve">    This variant is a change at a specific point in the RECK gene from thymine (T) to cytosine (C) resulting in incorrect protein function. This substitution of a single nucleotide is known as a missense variant.</v>
      </c>
    </row>
    <row r="1131" spans="1:3" x14ac:dyDescent="0.25">
      <c r="A1131" s="5" t="s">
        <v>32</v>
      </c>
      <c r="B1131" s="27" t="str">
        <f>"cytosine (C)"</f>
        <v>cytosine (C)</v>
      </c>
    </row>
    <row r="1132" spans="1:3" x14ac:dyDescent="0.25">
      <c r="A1132" s="6" t="s">
        <v>40</v>
      </c>
      <c r="B1132" s="30" t="s">
        <v>634</v>
      </c>
      <c r="C1132" t="str">
        <f>"  &lt;/Variant&gt;"</f>
        <v xml:space="preserve">  &lt;/Variant&gt;</v>
      </c>
    </row>
    <row r="1133" spans="1:3" s="33" customFormat="1" x14ac:dyDescent="0.25">
      <c r="A1133" s="31"/>
      <c r="B1133" s="32"/>
    </row>
    <row r="1134" spans="1:3" s="33" customFormat="1" x14ac:dyDescent="0.25">
      <c r="A1134" s="31"/>
      <c r="B1134" s="32"/>
      <c r="C1134" t="str">
        <f>C1121</f>
        <v>&lt;# G36091133A #&gt;</v>
      </c>
    </row>
    <row r="1135" spans="1:3" x14ac:dyDescent="0.25">
      <c r="A1135" s="5" t="s">
        <v>39</v>
      </c>
      <c r="B1135" s="40" t="s">
        <v>635</v>
      </c>
      <c r="C1135" t="str">
        <f>CONCATENATE("  &lt;Genotype hgvs=",CHAR(34),B1135,B1136,";",B1137,CHAR(34)," name=",CHAR(34),B1123,CHAR(34),"&gt; ")</f>
        <v xml:space="preserve">  &lt;Genotype hgvs="NC_000009.11:g.[36091133G&gt;A];[36091133=]" name="G36091133A"&gt; </v>
      </c>
    </row>
    <row r="1136" spans="1:3" x14ac:dyDescent="0.25">
      <c r="A1136" s="5" t="s">
        <v>40</v>
      </c>
      <c r="B1136" s="27" t="s">
        <v>636</v>
      </c>
    </row>
    <row r="1137" spans="1:3" x14ac:dyDescent="0.25">
      <c r="A1137" s="5" t="s">
        <v>31</v>
      </c>
      <c r="B1137" s="27" t="s">
        <v>637</v>
      </c>
      <c r="C1137" t="s">
        <v>679</v>
      </c>
    </row>
    <row r="1138" spans="1:3" x14ac:dyDescent="0.25">
      <c r="A1138" s="5" t="s">
        <v>45</v>
      </c>
      <c r="B1138" s="27" t="str">
        <f>CONCATENATE("People with this variant have one copy of the ",B1126," variant. This substitution of a single nucleotide is known as a missense mutation.")</f>
        <v>People with this variant have one copy of the [G36091133A](https://www.ncbi.nlm.nih.gov/projects/SNP/snp_ref.cgi?rs=12235235) variant. This substitution of a single nucleotide is known as a missense mutation.</v>
      </c>
      <c r="C1138" t="s">
        <v>17</v>
      </c>
    </row>
    <row r="1139" spans="1:3" x14ac:dyDescent="0.25">
      <c r="A1139" s="6" t="s">
        <v>46</v>
      </c>
      <c r="B1139" s="27" t="s">
        <v>198</v>
      </c>
      <c r="C1139" t="str">
        <f>CONCATENATE("    ",B1138)</f>
        <v xml:space="preserve">    People with this variant have one copy of the [G36091133A](https://www.ncbi.nlm.nih.gov/projects/SNP/snp_ref.cgi?rs=12235235) variant. This substitution of a single nucleotide is known as a missense mutation.</v>
      </c>
    </row>
    <row r="1140" spans="1:3" x14ac:dyDescent="0.25">
      <c r="A1140" s="6" t="s">
        <v>47</v>
      </c>
      <c r="B1140" s="27">
        <v>13.1</v>
      </c>
    </row>
    <row r="1141" spans="1:3" x14ac:dyDescent="0.25">
      <c r="A1141" s="5"/>
      <c r="B1141" s="27"/>
      <c r="C1141" t="s">
        <v>680</v>
      </c>
    </row>
    <row r="1142" spans="1:3" x14ac:dyDescent="0.25">
      <c r="A1142" s="6"/>
      <c r="B1142" s="27"/>
    </row>
    <row r="1143" spans="1:3" x14ac:dyDescent="0.25">
      <c r="A1143" s="6"/>
      <c r="B1143" s="27"/>
      <c r="C1143" t="str">
        <f>CONCATENATE("    ",B1139)</f>
        <v xml:space="preserve">    You are in the Moderate Loss of Function category. See below for more information.</v>
      </c>
    </row>
    <row r="1144" spans="1:3" x14ac:dyDescent="0.25">
      <c r="A1144" s="6"/>
      <c r="B1144" s="27"/>
    </row>
    <row r="1145" spans="1:3" x14ac:dyDescent="0.25">
      <c r="A1145" s="6"/>
      <c r="B1145" s="27"/>
      <c r="C1145" t="s">
        <v>681</v>
      </c>
    </row>
    <row r="1146" spans="1:3" x14ac:dyDescent="0.25">
      <c r="A1146" s="5"/>
      <c r="B1146" s="27"/>
    </row>
    <row r="1147" spans="1:3" x14ac:dyDescent="0.25">
      <c r="A1147" s="5"/>
      <c r="B1147" s="27"/>
      <c r="C1147" t="str">
        <f>CONCATENATE( "    &lt;piechart percentage=",B1140," /&gt;")</f>
        <v xml:space="preserve">    &lt;piechart percentage=13.1 /&gt;</v>
      </c>
    </row>
    <row r="1148" spans="1:3" x14ac:dyDescent="0.25">
      <c r="A1148" s="5"/>
      <c r="B1148" s="27"/>
      <c r="C1148" t="str">
        <f>"  &lt;/Genotype&gt;"</f>
        <v xml:space="preserve">  &lt;/Genotype&gt;</v>
      </c>
    </row>
    <row r="1149" spans="1:3" x14ac:dyDescent="0.25">
      <c r="A1149" s="5" t="s">
        <v>48</v>
      </c>
      <c r="B1149" s="27" t="s">
        <v>352</v>
      </c>
      <c r="C1149" t="str">
        <f>CONCATENATE("  &lt;Genotype hgvs=",CHAR(34),B1135,B1136,";",B1136,CHAR(34)," name=",CHAR(34),B1123,CHAR(34),"&gt; ")</f>
        <v xml:space="preserve">  &lt;Genotype hgvs="NC_000009.11:g.[36091133G&gt;A];[36091133G&gt;A]" name="G36091133A"&gt; </v>
      </c>
    </row>
    <row r="1150" spans="1:3" x14ac:dyDescent="0.25">
      <c r="A1150" s="6" t="s">
        <v>49</v>
      </c>
      <c r="B1150" s="27" t="s">
        <v>152</v>
      </c>
      <c r="C1150" t="s">
        <v>17</v>
      </c>
    </row>
    <row r="1151" spans="1:3" x14ac:dyDescent="0.25">
      <c r="A1151" s="6" t="s">
        <v>47</v>
      </c>
      <c r="B1151" s="27">
        <v>3.8</v>
      </c>
      <c r="C1151" t="s">
        <v>679</v>
      </c>
    </row>
    <row r="1152" spans="1:3" x14ac:dyDescent="0.25">
      <c r="A1152" s="6"/>
      <c r="B1152" s="27"/>
    </row>
    <row r="1153" spans="1:3" x14ac:dyDescent="0.25">
      <c r="A1153" s="5"/>
      <c r="B1153" s="27"/>
      <c r="C1153" t="str">
        <f>CONCATENATE("    ",B1149)</f>
        <v xml:space="preserve">    People with this variant have two copies of the [C78606381T](https://www.ncbi.nlm.nih.gov/projects/SNP/snp_ref.cgi?rs=12914385) variant. This substitution of a single nucleotide is known as a missense mutation.
</v>
      </c>
    </row>
    <row r="1154" spans="1:3" x14ac:dyDescent="0.25">
      <c r="A1154" s="6"/>
      <c r="B1154" s="27"/>
    </row>
    <row r="1155" spans="1:3" x14ac:dyDescent="0.25">
      <c r="A1155" s="6"/>
      <c r="B1155" s="27"/>
      <c r="C1155" t="s">
        <v>680</v>
      </c>
    </row>
    <row r="1156" spans="1:3" x14ac:dyDescent="0.25">
      <c r="A1156" s="6"/>
      <c r="B1156" s="27"/>
    </row>
    <row r="1157" spans="1:3" x14ac:dyDescent="0.25">
      <c r="A1157" s="6"/>
      <c r="B1157" s="27"/>
      <c r="C1157" t="str">
        <f>CONCATENATE("    ",B1150)</f>
        <v xml:space="preserve">    This variant is not associated with increased risk.</v>
      </c>
    </row>
    <row r="1158" spans="1:3" x14ac:dyDescent="0.25">
      <c r="A1158" s="6"/>
      <c r="B1158" s="27"/>
    </row>
    <row r="1159" spans="1:3" x14ac:dyDescent="0.25">
      <c r="A1159" s="5"/>
      <c r="B1159" s="27"/>
      <c r="C1159" t="s">
        <v>681</v>
      </c>
    </row>
    <row r="1160" spans="1:3" x14ac:dyDescent="0.25">
      <c r="A1160" s="5"/>
      <c r="B1160" s="27"/>
    </row>
    <row r="1161" spans="1:3" x14ac:dyDescent="0.25">
      <c r="A1161" s="5"/>
      <c r="B1161" s="27"/>
      <c r="C1161" t="str">
        <f>CONCATENATE( "    &lt;piechart percentage=",B1151," /&gt;")</f>
        <v xml:space="preserve">    &lt;piechart percentage=3.8 /&gt;</v>
      </c>
    </row>
    <row r="1162" spans="1:3" x14ac:dyDescent="0.25">
      <c r="A1162" s="5"/>
      <c r="B1162" s="27"/>
      <c r="C1162" t="str">
        <f>"  &lt;/Genotype&gt;"</f>
        <v xml:space="preserve">  &lt;/Genotype&gt;</v>
      </c>
    </row>
    <row r="1163" spans="1:3" x14ac:dyDescent="0.25">
      <c r="A1163" s="5" t="s">
        <v>50</v>
      </c>
      <c r="B1163" s="27" t="str">
        <f>CONCATENATE("Your ",B1115," gene has no variants. A normal gene is referred to as a ",CHAR(34),"wild-type",CHAR(34)," gene.")</f>
        <v>Your RECK gene has no variants. A normal gene is referred to as a "wild-type" gene.</v>
      </c>
      <c r="C1163" t="str">
        <f>CONCATENATE("  &lt;Genotype hgvs=",CHAR(34),B1135,B1137,";",B1137,CHAR(34)," name=",CHAR(34),B1123,CHAR(34),"&gt; ")</f>
        <v xml:space="preserve">  &lt;Genotype hgvs="NC_000009.11:g.[36091133=];[36091133=]" name="G36091133A"&gt; </v>
      </c>
    </row>
    <row r="1164" spans="1:3" x14ac:dyDescent="0.25">
      <c r="A1164" s="6" t="s">
        <v>51</v>
      </c>
      <c r="B1164" s="27" t="s">
        <v>152</v>
      </c>
      <c r="C1164" t="s">
        <v>17</v>
      </c>
    </row>
    <row r="1165" spans="1:3" x14ac:dyDescent="0.25">
      <c r="A1165" s="6" t="s">
        <v>47</v>
      </c>
      <c r="B1165" s="27">
        <v>83.1</v>
      </c>
      <c r="C1165" t="s">
        <v>679</v>
      </c>
    </row>
    <row r="1166" spans="1:3" x14ac:dyDescent="0.25">
      <c r="A1166" s="5"/>
      <c r="B1166" s="27"/>
    </row>
    <row r="1167" spans="1:3" x14ac:dyDescent="0.25">
      <c r="A1167" s="6"/>
      <c r="B1167" s="27"/>
      <c r="C1167" t="str">
        <f>CONCATENATE("    ",B1163)</f>
        <v xml:space="preserve">    Your RECK gene has no variants. A normal gene is referred to as a "wild-type" gene.</v>
      </c>
    </row>
    <row r="1168" spans="1:3" x14ac:dyDescent="0.25">
      <c r="A1168" s="6"/>
      <c r="B1168" s="27"/>
    </row>
    <row r="1169" spans="1:3" x14ac:dyDescent="0.25">
      <c r="A1169" s="6"/>
      <c r="B1169" s="27"/>
      <c r="C1169" t="s">
        <v>680</v>
      </c>
    </row>
    <row r="1170" spans="1:3" x14ac:dyDescent="0.25">
      <c r="A1170" s="6"/>
      <c r="B1170" s="27"/>
    </row>
    <row r="1171" spans="1:3" x14ac:dyDescent="0.25">
      <c r="A1171" s="6"/>
      <c r="B1171" s="27"/>
      <c r="C1171" t="str">
        <f>CONCATENATE("    ",B1164)</f>
        <v xml:space="preserve">    This variant is not associated with increased risk.</v>
      </c>
    </row>
    <row r="1172" spans="1:3" x14ac:dyDescent="0.25">
      <c r="A1172" s="5"/>
      <c r="B1172" s="27"/>
    </row>
    <row r="1173" spans="1:3" x14ac:dyDescent="0.25">
      <c r="A1173" s="5"/>
      <c r="B1173" s="27"/>
      <c r="C1173" t="s">
        <v>681</v>
      </c>
    </row>
    <row r="1174" spans="1:3" x14ac:dyDescent="0.25">
      <c r="A1174" s="5"/>
      <c r="B1174" s="27"/>
    </row>
    <row r="1175" spans="1:3" x14ac:dyDescent="0.25">
      <c r="A1175" s="5"/>
      <c r="B1175" s="27"/>
      <c r="C1175" t="str">
        <f>CONCATENATE( "    &lt;piechart percentage=",B1165," /&gt;")</f>
        <v xml:space="preserve">    &lt;piechart percentage=83.1 /&gt;</v>
      </c>
    </row>
    <row r="1176" spans="1:3" x14ac:dyDescent="0.25">
      <c r="A1176" s="5"/>
      <c r="B1176" s="27"/>
      <c r="C1176" t="str">
        <f>"  &lt;/Genotype&gt;"</f>
        <v xml:space="preserve">  &lt;/Genotype&gt;</v>
      </c>
    </row>
    <row r="1177" spans="1:3" x14ac:dyDescent="0.25">
      <c r="A1177" s="5"/>
      <c r="B1177" s="27"/>
      <c r="C1177" t="str">
        <f>C1127</f>
        <v>&lt;# T119856753C #&gt;</v>
      </c>
    </row>
    <row r="1178" spans="1:3" x14ac:dyDescent="0.25">
      <c r="A1178" s="5" t="s">
        <v>39</v>
      </c>
      <c r="B1178" s="1" t="s">
        <v>638</v>
      </c>
      <c r="C1178" t="str">
        <f>CONCATENATE("  &lt;Genotype hgvs=",CHAR(34),B1178,B1179,";",B1180,CHAR(34)," name=",CHAR(34),B1129,CHAR(34),"&gt; ")</f>
        <v xml:space="preserve">  &lt;Genotype hgvs="CM000671.2:g.[119856753T&gt;C];[119856753=]" name="T119856753C"&gt; </v>
      </c>
    </row>
    <row r="1179" spans="1:3" x14ac:dyDescent="0.25">
      <c r="A1179" s="5" t="s">
        <v>40</v>
      </c>
      <c r="B1179" s="27" t="s">
        <v>639</v>
      </c>
    </row>
    <row r="1180" spans="1:3" x14ac:dyDescent="0.25">
      <c r="A1180" s="5" t="s">
        <v>31</v>
      </c>
      <c r="B1180" s="27" t="s">
        <v>640</v>
      </c>
      <c r="C1180" t="s">
        <v>679</v>
      </c>
    </row>
    <row r="1181" spans="1:3" x14ac:dyDescent="0.25">
      <c r="A1181" s="5" t="s">
        <v>45</v>
      </c>
      <c r="B1181" s="27" t="str">
        <f>CONCATENATE("People with this variant have one copy of the ",B1132," variant. This substitution of a single nucleotide is known as a missense mutation.")</f>
        <v>People with this variant have one copy of the [T119856753C](https://www.ncbi.nlm.nih.gov/projects/SNP/snp_ref.cgi?rs=7849492) variant. This substitution of a single nucleotide is known as a missense mutation.</v>
      </c>
      <c r="C1181" t="s">
        <v>17</v>
      </c>
    </row>
    <row r="1182" spans="1:3" x14ac:dyDescent="0.25">
      <c r="A1182" s="6" t="s">
        <v>46</v>
      </c>
      <c r="B1182" s="27" t="s">
        <v>152</v>
      </c>
      <c r="C1182" t="str">
        <f>CONCATENATE("    ",B1181)</f>
        <v xml:space="preserve">    People with this variant have one copy of the [T119856753C](https://www.ncbi.nlm.nih.gov/projects/SNP/snp_ref.cgi?rs=7849492) variant. This substitution of a single nucleotide is known as a missense mutation.</v>
      </c>
    </row>
    <row r="1183" spans="1:3" x14ac:dyDescent="0.25">
      <c r="A1183" s="6" t="s">
        <v>47</v>
      </c>
      <c r="B1183" s="27">
        <v>8</v>
      </c>
    </row>
    <row r="1184" spans="1:3" x14ac:dyDescent="0.25">
      <c r="A1184" s="5"/>
      <c r="B1184" s="27"/>
      <c r="C1184" t="s">
        <v>680</v>
      </c>
    </row>
    <row r="1185" spans="1:3" x14ac:dyDescent="0.25">
      <c r="A1185" s="6"/>
      <c r="B1185" s="27"/>
    </row>
    <row r="1186" spans="1:3" x14ac:dyDescent="0.25">
      <c r="A1186" s="6"/>
      <c r="B1186" s="27"/>
      <c r="C1186" t="str">
        <f>CONCATENATE("    ",B1182)</f>
        <v xml:space="preserve">    This variant is not associated with increased risk.</v>
      </c>
    </row>
    <row r="1187" spans="1:3" x14ac:dyDescent="0.25">
      <c r="A1187" s="6"/>
      <c r="B1187" s="27"/>
    </row>
    <row r="1188" spans="1:3" x14ac:dyDescent="0.25">
      <c r="A1188" s="6"/>
      <c r="B1188" s="27"/>
      <c r="C1188" t="s">
        <v>681</v>
      </c>
    </row>
    <row r="1189" spans="1:3" x14ac:dyDescent="0.25">
      <c r="A1189" s="5"/>
      <c r="B1189" s="27"/>
    </row>
    <row r="1190" spans="1:3" x14ac:dyDescent="0.25">
      <c r="A1190" s="5"/>
      <c r="B1190" s="27"/>
      <c r="C1190" t="str">
        <f>CONCATENATE( "    &lt;piechart percentage=",B1183," /&gt;")</f>
        <v xml:space="preserve">    &lt;piechart percentage=8 /&gt;</v>
      </c>
    </row>
    <row r="1191" spans="1:3" x14ac:dyDescent="0.25">
      <c r="A1191" s="5"/>
      <c r="B1191" s="27"/>
      <c r="C1191" t="str">
        <f>"  &lt;/Genotype&gt;"</f>
        <v xml:space="preserve">  &lt;/Genotype&gt;</v>
      </c>
    </row>
    <row r="1192" spans="1:3" x14ac:dyDescent="0.25">
      <c r="A1192" s="5" t="s">
        <v>48</v>
      </c>
      <c r="B1192" s="27" t="str">
        <f>CONCATENATE("People with this variant have two copies of the ",B1132," variant. This substitution of a single nucleotide is known as a missense mutation.")</f>
        <v>People with this variant have two copies of the [T119856753C](https://www.ncbi.nlm.nih.gov/projects/SNP/snp_ref.cgi?rs=7849492) variant. This substitution of a single nucleotide is known as a missense mutation.</v>
      </c>
      <c r="C1192" t="str">
        <f>CONCATENATE("  &lt;Genotype hgvs=",CHAR(34),B1178,B1179,";",B1179,CHAR(34)," name=",CHAR(34),B1129,CHAR(34),"&gt; ")</f>
        <v xml:space="preserve">  &lt;Genotype hgvs="CM000671.2:g.[119856753T&gt;C];[119856753T&gt;C]" name="T119856753C"&gt; </v>
      </c>
    </row>
    <row r="1193" spans="1:3" x14ac:dyDescent="0.25">
      <c r="A1193" s="6" t="s">
        <v>49</v>
      </c>
      <c r="B1193" s="27" t="s">
        <v>152</v>
      </c>
      <c r="C1193" t="s">
        <v>17</v>
      </c>
    </row>
    <row r="1194" spans="1:3" x14ac:dyDescent="0.25">
      <c r="A1194" s="6" t="s">
        <v>47</v>
      </c>
      <c r="B1194" s="27">
        <v>2.2000000000000002</v>
      </c>
      <c r="C1194" t="s">
        <v>679</v>
      </c>
    </row>
    <row r="1195" spans="1:3" x14ac:dyDescent="0.25">
      <c r="A1195" s="6"/>
      <c r="B1195" s="27"/>
    </row>
    <row r="1196" spans="1:3" x14ac:dyDescent="0.25">
      <c r="A1196" s="5"/>
      <c r="B1196" s="27"/>
      <c r="C1196" t="str">
        <f>CONCATENATE("    ",B1192)</f>
        <v xml:space="preserve">    People with this variant have two copies of the [T119856753C](https://www.ncbi.nlm.nih.gov/projects/SNP/snp_ref.cgi?rs=7849492) variant. This substitution of a single nucleotide is known as a missense mutation.</v>
      </c>
    </row>
    <row r="1197" spans="1:3" x14ac:dyDescent="0.25">
      <c r="A1197" s="6"/>
      <c r="B1197" s="27"/>
    </row>
    <row r="1198" spans="1:3" x14ac:dyDescent="0.25">
      <c r="A1198" s="6"/>
      <c r="B1198" s="27"/>
      <c r="C1198" t="s">
        <v>680</v>
      </c>
    </row>
    <row r="1199" spans="1:3" x14ac:dyDescent="0.25">
      <c r="A1199" s="6"/>
      <c r="B1199" s="27"/>
    </row>
    <row r="1200" spans="1:3" x14ac:dyDescent="0.25">
      <c r="A1200" s="6"/>
      <c r="B1200" s="27"/>
      <c r="C1200" t="str">
        <f>CONCATENATE("    ",B1193)</f>
        <v xml:space="preserve">    This variant is not associated with increased risk.</v>
      </c>
    </row>
    <row r="1201" spans="1:3" x14ac:dyDescent="0.25">
      <c r="A1201" s="6"/>
      <c r="B1201" s="27"/>
    </row>
    <row r="1202" spans="1:3" x14ac:dyDescent="0.25">
      <c r="A1202" s="5"/>
      <c r="B1202" s="27"/>
      <c r="C1202" t="s">
        <v>681</v>
      </c>
    </row>
    <row r="1203" spans="1:3" x14ac:dyDescent="0.25">
      <c r="A1203" s="5"/>
      <c r="B1203" s="27"/>
    </row>
    <row r="1204" spans="1:3" x14ac:dyDescent="0.25">
      <c r="A1204" s="5"/>
      <c r="B1204" s="27"/>
      <c r="C1204" t="str">
        <f>CONCATENATE( "    &lt;piechart percentage=",B1194," /&gt;")</f>
        <v xml:space="preserve">    &lt;piechart percentage=2.2 /&gt;</v>
      </c>
    </row>
    <row r="1205" spans="1:3" x14ac:dyDescent="0.25">
      <c r="A1205" s="5"/>
      <c r="B1205" s="27"/>
      <c r="C1205" t="str">
        <f>"  &lt;/Genotype&gt;"</f>
        <v xml:space="preserve">  &lt;/Genotype&gt;</v>
      </c>
    </row>
    <row r="1206" spans="1:3" x14ac:dyDescent="0.25">
      <c r="A1206" s="5" t="s">
        <v>50</v>
      </c>
      <c r="B1206" s="27" t="str">
        <f>CONCATENATE("Your ",B1115," gene has no variants. A normal gene is referred to as a ",CHAR(34),"wild-type",CHAR(34)," gene.")</f>
        <v>Your RECK gene has no variants. A normal gene is referred to as a "wild-type" gene.</v>
      </c>
      <c r="C1206" t="str">
        <f>CONCATENATE("  &lt;Genotype hgvs=",CHAR(34),B1178,B1180,";",B1180,CHAR(34)," name=",CHAR(34),B1129,CHAR(34),"&gt; ")</f>
        <v xml:space="preserve">  &lt;Genotype hgvs="CM000671.2:g.[119856753=];[119856753=]" name="T119856753C"&gt; </v>
      </c>
    </row>
    <row r="1207" spans="1:3" x14ac:dyDescent="0.25">
      <c r="A1207" s="6" t="s">
        <v>51</v>
      </c>
      <c r="B1207" s="27" t="s">
        <v>198</v>
      </c>
      <c r="C1207" t="s">
        <v>17</v>
      </c>
    </row>
    <row r="1208" spans="1:3" x14ac:dyDescent="0.25">
      <c r="A1208" s="6" t="s">
        <v>47</v>
      </c>
      <c r="B1208" s="27">
        <v>89.8</v>
      </c>
      <c r="C1208" t="s">
        <v>679</v>
      </c>
    </row>
    <row r="1209" spans="1:3" x14ac:dyDescent="0.25">
      <c r="A1209" s="5"/>
      <c r="B1209" s="27"/>
    </row>
    <row r="1210" spans="1:3" x14ac:dyDescent="0.25">
      <c r="A1210" s="6"/>
      <c r="B1210" s="27"/>
      <c r="C1210" t="str">
        <f>CONCATENATE("    ",B1206)</f>
        <v xml:space="preserve">    Your RECK gene has no variants. A normal gene is referred to as a "wild-type" gene.</v>
      </c>
    </row>
    <row r="1211" spans="1:3" x14ac:dyDescent="0.25">
      <c r="A1211" s="6"/>
      <c r="B1211" s="27"/>
    </row>
    <row r="1212" spans="1:3" x14ac:dyDescent="0.25">
      <c r="A1212" s="6"/>
      <c r="B1212" s="27"/>
      <c r="C1212" t="s">
        <v>680</v>
      </c>
    </row>
    <row r="1213" spans="1:3" x14ac:dyDescent="0.25">
      <c r="A1213" s="6"/>
      <c r="B1213" s="27"/>
    </row>
    <row r="1214" spans="1:3" x14ac:dyDescent="0.25">
      <c r="A1214" s="6"/>
      <c r="B1214" s="27"/>
      <c r="C1214" t="str">
        <f>CONCATENATE("    ",B1207)</f>
        <v xml:space="preserve">    You are in the Moderate Loss of Function category. See below for more information.</v>
      </c>
    </row>
    <row r="1215" spans="1:3" x14ac:dyDescent="0.25">
      <c r="A1215" s="5"/>
      <c r="B1215" s="27"/>
    </row>
    <row r="1216" spans="1:3" x14ac:dyDescent="0.25">
      <c r="A1216" s="5"/>
      <c r="B1216" s="27"/>
      <c r="C1216" t="s">
        <v>681</v>
      </c>
    </row>
    <row r="1217" spans="1:3" x14ac:dyDescent="0.25">
      <c r="A1217" s="5"/>
      <c r="B1217" s="27"/>
    </row>
    <row r="1218" spans="1:3" x14ac:dyDescent="0.25">
      <c r="A1218" s="5"/>
      <c r="B1218" s="27"/>
      <c r="C1218" t="str">
        <f>CONCATENATE( "    &lt;piechart percentage=",B1208," /&gt;")</f>
        <v xml:space="preserve">    &lt;piechart percentage=89.8 /&gt;</v>
      </c>
    </row>
    <row r="1219" spans="1:3" x14ac:dyDescent="0.25">
      <c r="A1219" s="5"/>
      <c r="B1219" s="27"/>
      <c r="C1219" t="str">
        <f>"  &lt;/Genotype&gt;"</f>
        <v xml:space="preserve">  &lt;/Genotype&gt;</v>
      </c>
    </row>
    <row r="1220" spans="1:3" x14ac:dyDescent="0.25">
      <c r="A1220" s="5" t="s">
        <v>52</v>
      </c>
      <c r="B1220" s="27" t="str">
        <f>CONCATENATE("Your ",B1115," gene has an unknown variant.")</f>
        <v>Your RECK gene has an unknown variant.</v>
      </c>
      <c r="C1220" t="str">
        <f>CONCATENATE("  &lt;Genotype hgvs=",CHAR(34),"unknown",CHAR(34),"&gt; ")</f>
        <v xml:space="preserve">  &lt;Genotype hgvs="unknown"&gt; </v>
      </c>
    </row>
    <row r="1221" spans="1:3" x14ac:dyDescent="0.25">
      <c r="A1221" s="6" t="s">
        <v>52</v>
      </c>
      <c r="B1221" s="27" t="s">
        <v>154</v>
      </c>
      <c r="C1221" t="s">
        <v>17</v>
      </c>
    </row>
    <row r="1222" spans="1:3" x14ac:dyDescent="0.25">
      <c r="A1222" s="6" t="s">
        <v>47</v>
      </c>
      <c r="B1222" s="27"/>
      <c r="C1222" t="s">
        <v>679</v>
      </c>
    </row>
    <row r="1223" spans="1:3" x14ac:dyDescent="0.25">
      <c r="A1223" s="6"/>
      <c r="B1223" s="27"/>
    </row>
    <row r="1224" spans="1:3" x14ac:dyDescent="0.25">
      <c r="A1224" s="6"/>
      <c r="B1224" s="27"/>
      <c r="C1224" t="str">
        <f>CONCATENATE("    ",B1220)</f>
        <v xml:space="preserve">    Your RECK gene has an unknown variant.</v>
      </c>
    </row>
    <row r="1225" spans="1:3" x14ac:dyDescent="0.25">
      <c r="A1225" s="6"/>
      <c r="B1225" s="27"/>
    </row>
    <row r="1226" spans="1:3" x14ac:dyDescent="0.25">
      <c r="A1226" s="6"/>
      <c r="B1226" s="27"/>
      <c r="C1226" t="s">
        <v>680</v>
      </c>
    </row>
    <row r="1227" spans="1:3" x14ac:dyDescent="0.25">
      <c r="A1227" s="6"/>
      <c r="B1227" s="27"/>
    </row>
    <row r="1228" spans="1:3" x14ac:dyDescent="0.25">
      <c r="A1228" s="5"/>
      <c r="B1228" s="27"/>
      <c r="C1228" t="str">
        <f>CONCATENATE("    ",B1221)</f>
        <v xml:space="preserve">    The effect is unknown.</v>
      </c>
    </row>
    <row r="1229" spans="1:3" x14ac:dyDescent="0.25">
      <c r="A1229" s="6"/>
      <c r="B1229" s="27"/>
    </row>
    <row r="1230" spans="1:3" x14ac:dyDescent="0.25">
      <c r="A1230" s="5"/>
      <c r="B1230" s="27"/>
      <c r="C1230" t="s">
        <v>681</v>
      </c>
    </row>
    <row r="1231" spans="1:3" x14ac:dyDescent="0.25">
      <c r="A1231" s="5"/>
      <c r="B1231" s="27"/>
    </row>
    <row r="1232" spans="1:3" x14ac:dyDescent="0.25">
      <c r="A1232" s="5"/>
      <c r="B1232" s="27"/>
      <c r="C1232" t="str">
        <f>CONCATENATE( "    &lt;piechart percentage=",B1222," /&gt;")</f>
        <v xml:space="preserve">    &lt;piechart percentage= /&gt;</v>
      </c>
    </row>
    <row r="1233" spans="1:3" x14ac:dyDescent="0.25">
      <c r="A1233" s="5"/>
      <c r="B1233" s="27"/>
      <c r="C1233" t="str">
        <f>"  &lt;/Genotype&gt;"</f>
        <v xml:space="preserve">  &lt;/Genotype&gt;</v>
      </c>
    </row>
    <row r="1234" spans="1:3" x14ac:dyDescent="0.25">
      <c r="A1234" s="5" t="s">
        <v>50</v>
      </c>
      <c r="B1234" s="27" t="str">
        <f>CONCATENATE("Your ",B1115," gene has no variants. A normal gene is referred to as a ",CHAR(34),"wild-type",CHAR(34)," gene.")</f>
        <v>Your RECK gene has no variants. A normal gene is referred to as a "wild-type" gene.</v>
      </c>
      <c r="C1234" t="str">
        <f>CONCATENATE("  &lt;Genotype hgvs=",CHAR(34),"wild-type",CHAR(34),"&gt;")</f>
        <v xml:space="preserve">  &lt;Genotype hgvs="wild-type"&gt;</v>
      </c>
    </row>
    <row r="1235" spans="1:3" x14ac:dyDescent="0.25">
      <c r="A1235" s="6" t="s">
        <v>51</v>
      </c>
      <c r="B1235" s="27" t="s">
        <v>224</v>
      </c>
      <c r="C1235" t="s">
        <v>17</v>
      </c>
    </row>
    <row r="1236" spans="1:3" x14ac:dyDescent="0.25">
      <c r="A1236" s="6" t="s">
        <v>47</v>
      </c>
      <c r="B1236" s="27"/>
      <c r="C1236" t="s">
        <v>679</v>
      </c>
    </row>
    <row r="1237" spans="1:3" x14ac:dyDescent="0.25">
      <c r="A1237" s="6"/>
      <c r="B1237" s="27"/>
    </row>
    <row r="1238" spans="1:3" x14ac:dyDescent="0.25">
      <c r="A1238" s="6"/>
      <c r="B1238" s="27"/>
      <c r="C1238" t="str">
        <f>CONCATENATE("    ",B1234)</f>
        <v xml:space="preserve">    Your RECK gene has no variants. A normal gene is referred to as a "wild-type" gene.</v>
      </c>
    </row>
    <row r="1239" spans="1:3" x14ac:dyDescent="0.25">
      <c r="A1239" s="6"/>
      <c r="B1239" s="27"/>
    </row>
    <row r="1240" spans="1:3" x14ac:dyDescent="0.25">
      <c r="A1240" s="6"/>
      <c r="B1240" s="27"/>
      <c r="C1240" t="s">
        <v>680</v>
      </c>
    </row>
    <row r="1241" spans="1:3" x14ac:dyDescent="0.25">
      <c r="A1241" s="6"/>
      <c r="B1241" s="27"/>
    </row>
    <row r="1242" spans="1:3" x14ac:dyDescent="0.25">
      <c r="A1242" s="6"/>
      <c r="B1242" s="27"/>
      <c r="C1242" t="str">
        <f>CONCATENATE("    ",B1235)</f>
        <v xml:space="preserve">    Your variant is not associated with any loss of function.</v>
      </c>
    </row>
    <row r="1243" spans="1:3" x14ac:dyDescent="0.25">
      <c r="A1243" s="6"/>
      <c r="B1243" s="27"/>
    </row>
    <row r="1244" spans="1:3" x14ac:dyDescent="0.25">
      <c r="A1244" s="6"/>
      <c r="B1244" s="27"/>
      <c r="C1244" t="s">
        <v>681</v>
      </c>
    </row>
    <row r="1245" spans="1:3" x14ac:dyDescent="0.25">
      <c r="A1245" s="5"/>
      <c r="B1245" s="27"/>
    </row>
    <row r="1246" spans="1:3" x14ac:dyDescent="0.25">
      <c r="A1246" s="6"/>
      <c r="B1246" s="27"/>
      <c r="C1246" t="str">
        <f>CONCATENATE( "    &lt;piechart percentage=",B1236," /&gt;")</f>
        <v xml:space="preserve">    &lt;piechart percentage= /&gt;</v>
      </c>
    </row>
    <row r="1247" spans="1:3" x14ac:dyDescent="0.25">
      <c r="A1247" s="6"/>
      <c r="B1247" s="27"/>
      <c r="C1247" t="str">
        <f>"  &lt;/Genotype&gt;"</f>
        <v xml:space="preserve">  &lt;/Genotype&gt;</v>
      </c>
    </row>
    <row r="1248" spans="1:3" x14ac:dyDescent="0.25">
      <c r="A1248" s="6"/>
      <c r="B1248" s="27"/>
      <c r="C1248" t="str">
        <f>"&lt;/GeneAnalysis&gt;"</f>
        <v>&lt;/GeneAnalysis&gt;</v>
      </c>
    </row>
    <row r="1249" spans="1:14" s="33" customFormat="1" x14ac:dyDescent="0.25">
      <c r="A1249" s="31"/>
      <c r="B1249" s="32"/>
      <c r="J1249"/>
      <c r="K1249"/>
      <c r="L1249"/>
      <c r="M1249"/>
      <c r="N1249"/>
    </row>
    <row r="1250" spans="1:14" x14ac:dyDescent="0.25">
      <c r="A1250" s="6" t="s">
        <v>4</v>
      </c>
      <c r="B1250" s="27" t="s">
        <v>421</v>
      </c>
      <c r="C1250" t="str">
        <f>CONCATENATE("&lt;GeneAnalysis gene=",CHAR(34),B1250,CHAR(34)," interval=",CHAR(34),B1251,CHAR(34),"&gt; ")</f>
        <v xml:space="preserve">&lt;GeneAnalysis gene="SLC18A2" interval="NC_000010.11:g.117241073_117279430"&gt; </v>
      </c>
    </row>
    <row r="1251" spans="1:14" x14ac:dyDescent="0.25">
      <c r="A1251" s="6" t="s">
        <v>27</v>
      </c>
      <c r="B1251" s="27" t="s">
        <v>641</v>
      </c>
    </row>
    <row r="1252" spans="1:14" x14ac:dyDescent="0.25">
      <c r="A1252" s="6" t="s">
        <v>28</v>
      </c>
      <c r="B1252" s="27" t="s">
        <v>339</v>
      </c>
      <c r="C1252" t="str">
        <f>CONCATENATE("# What are some common mutations of ",B1250,"?")</f>
        <v># What are some common mutations of SLC18A2?</v>
      </c>
    </row>
    <row r="1253" spans="1:14" x14ac:dyDescent="0.25">
      <c r="A1253" s="6" t="s">
        <v>554</v>
      </c>
      <c r="B1253" s="27" t="s">
        <v>25</v>
      </c>
      <c r="C1253" t="s">
        <v>17</v>
      </c>
      <c r="G1253" s="59"/>
      <c r="H1253" s="60"/>
      <c r="I1253" s="50"/>
      <c r="J1253" s="50"/>
    </row>
    <row r="1254" spans="1:14" x14ac:dyDescent="0.25">
      <c r="B1254" s="27"/>
      <c r="C1254" t="str">
        <f>CONCATENATE("There are ",B1252," well-known variants in ",B1250,": ",B1261," and ",B1267,".")</f>
        <v>There are two well-known variants in SLC18A2: [C117278860T](https://www.ncbi.nlm.nih.gov/projects/SNP/snp_ref.cgi?rs=363236) and [C117259615T](https://www.ncbi.nlm.nih.gov/projects/SNP/snp_ref.cgi?rs=929493).</v>
      </c>
      <c r="G1254" s="65"/>
      <c r="H1254" s="66"/>
      <c r="I1254" s="71"/>
      <c r="J1254" s="71"/>
    </row>
    <row r="1255" spans="1:14" x14ac:dyDescent="0.25">
      <c r="B1255" s="27"/>
    </row>
    <row r="1256" spans="1:14" x14ac:dyDescent="0.25">
      <c r="A1256" s="6"/>
      <c r="B1256" s="27"/>
      <c r="C1256" t="str">
        <f>CONCATENATE("&lt;# ",B1258," #&gt;")</f>
        <v>&lt;# C117278860T #&gt;</v>
      </c>
    </row>
    <row r="1257" spans="1:14" x14ac:dyDescent="0.25">
      <c r="A1257" s="6" t="s">
        <v>29</v>
      </c>
      <c r="B1257" s="1" t="s">
        <v>423</v>
      </c>
      <c r="C1257" t="str">
        <f>CONCATENATE("  &lt;Variant hgvs=",CHAR(34),B1257,CHAR(34)," name=",CHAR(34),B1258,CHAR(34),"&gt; ")</f>
        <v xml:space="preserve">  &lt;Variant hgvs="NC_000010.11:g.117278860C&gt;T" name="C117278860T"&gt; </v>
      </c>
    </row>
    <row r="1258" spans="1:14" x14ac:dyDescent="0.25">
      <c r="A1258" s="5" t="s">
        <v>30</v>
      </c>
      <c r="B1258" s="30" t="s">
        <v>642</v>
      </c>
    </row>
    <row r="1259" spans="1:14" x14ac:dyDescent="0.25">
      <c r="A1259" s="5" t="s">
        <v>31</v>
      </c>
      <c r="B1259" s="27" t="s">
        <v>214</v>
      </c>
      <c r="C1259" t="str">
        <f>CONCATENATE("    This variant is a change at a specific point in the ",B1250," gene from ",B1259," to ",B1260,"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0" spans="1:14" x14ac:dyDescent="0.25">
      <c r="A1260" s="5" t="s">
        <v>32</v>
      </c>
      <c r="B1260" s="27" t="s">
        <v>37</v>
      </c>
      <c r="C1260" t="s">
        <v>17</v>
      </c>
    </row>
    <row r="1261" spans="1:14" x14ac:dyDescent="0.25">
      <c r="A1261" s="5" t="s">
        <v>40</v>
      </c>
      <c r="B1261" s="30" t="s">
        <v>643</v>
      </c>
      <c r="C1261" t="str">
        <f>"  &lt;/Variant&gt;"</f>
        <v xml:space="preserve">  &lt;/Variant&gt;</v>
      </c>
    </row>
    <row r="1262" spans="1:14" x14ac:dyDescent="0.25">
      <c r="B1262" s="27"/>
      <c r="C1262" t="str">
        <f>CONCATENATE("&lt;# ",B1264," #&gt;")</f>
        <v>&lt;# C117259615T #&gt;</v>
      </c>
    </row>
    <row r="1263" spans="1:14" x14ac:dyDescent="0.25">
      <c r="A1263" s="6" t="s">
        <v>29</v>
      </c>
      <c r="B1263" s="1" t="s">
        <v>426</v>
      </c>
      <c r="C1263" t="str">
        <f>CONCATENATE("  &lt;Variant hgvs=",CHAR(34),B1263,CHAR(34)," name=",CHAR(34),B1264,CHAR(34),"&gt; ")</f>
        <v xml:space="preserve">  &lt;Variant hgvs="NC_000010.11:g.117259615C&gt;T" name="C117259615T"&gt; </v>
      </c>
    </row>
    <row r="1264" spans="1:14" x14ac:dyDescent="0.25">
      <c r="A1264" s="5" t="s">
        <v>30</v>
      </c>
      <c r="B1264" s="30" t="s">
        <v>644</v>
      </c>
    </row>
    <row r="1265" spans="1:3" x14ac:dyDescent="0.25">
      <c r="A1265" s="5" t="s">
        <v>31</v>
      </c>
      <c r="B1265" s="27" t="s">
        <v>214</v>
      </c>
      <c r="C1265" t="str">
        <f>CONCATENATE("    This variant is a change at a specific point in the ",B1250," gene from ",B1265," to ",B1266,"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6" spans="1:3" x14ac:dyDescent="0.25">
      <c r="A1266" s="5" t="s">
        <v>32</v>
      </c>
      <c r="B1266" s="27" t="s">
        <v>37</v>
      </c>
    </row>
    <row r="1267" spans="1:3" x14ac:dyDescent="0.25">
      <c r="A1267" s="6" t="s">
        <v>40</v>
      </c>
      <c r="B1267" s="30" t="s">
        <v>645</v>
      </c>
      <c r="C1267" t="str">
        <f>"  &lt;/Variant&gt;"</f>
        <v xml:space="preserve">  &lt;/Variant&gt;</v>
      </c>
    </row>
    <row r="1268" spans="1:3" s="33" customFormat="1" x14ac:dyDescent="0.25">
      <c r="A1268" s="31"/>
      <c r="B1268" s="32"/>
    </row>
    <row r="1269" spans="1:3" s="33" customFormat="1" x14ac:dyDescent="0.25">
      <c r="A1269" s="31"/>
      <c r="B1269" s="32"/>
      <c r="C1269" t="str">
        <f>C1256</f>
        <v>&lt;# C117278860T #&gt;</v>
      </c>
    </row>
    <row r="1270" spans="1:3" x14ac:dyDescent="0.25">
      <c r="A1270" s="5" t="s">
        <v>39</v>
      </c>
      <c r="B1270" s="40" t="s">
        <v>571</v>
      </c>
      <c r="C1270" t="str">
        <f>CONCATENATE("  &lt;Genotype hgvs=",CHAR(34),B1270,B1271,";",B1272,CHAR(34)," name=",CHAR(34),B1258,CHAR(34),"&gt; ")</f>
        <v xml:space="preserve">  &lt;Genotype hgvs="NC_000010.11:g.[117278860C&gt;T];[117278860=]" name="C117278860T"&gt; </v>
      </c>
    </row>
    <row r="1271" spans="1:3" x14ac:dyDescent="0.25">
      <c r="A1271" s="5" t="s">
        <v>40</v>
      </c>
      <c r="B1271" s="27" t="s">
        <v>646</v>
      </c>
    </row>
    <row r="1272" spans="1:3" x14ac:dyDescent="0.25">
      <c r="A1272" s="5" t="s">
        <v>31</v>
      </c>
      <c r="B1272" s="27" t="s">
        <v>647</v>
      </c>
      <c r="C1272" t="s">
        <v>679</v>
      </c>
    </row>
    <row r="1273" spans="1:3" x14ac:dyDescent="0.25">
      <c r="A1273" s="5" t="s">
        <v>45</v>
      </c>
      <c r="B1273" s="27" t="str">
        <f>CONCATENATE("People with this variant have one copy of the ",B1261," variant. This substitution of a single nucleotide is known as a missense mutation.")</f>
        <v>People with this variant have one copy of the [C117278860T](https://www.ncbi.nlm.nih.gov/projects/SNP/snp_ref.cgi?rs=363236) variant. This substitution of a single nucleotide is known as a missense mutation.</v>
      </c>
      <c r="C1273" t="s">
        <v>17</v>
      </c>
    </row>
    <row r="1274" spans="1:3" x14ac:dyDescent="0.25">
      <c r="A1274" s="6" t="s">
        <v>46</v>
      </c>
      <c r="B1274" s="27" t="s">
        <v>154</v>
      </c>
      <c r="C1274" t="str">
        <f>CONCATENATE("    ",B1273)</f>
        <v xml:space="preserve">    People with this variant have one copy of the [C117278860T](https://www.ncbi.nlm.nih.gov/projects/SNP/snp_ref.cgi?rs=363236) variant. This substitution of a single nucleotide is known as a missense mutation.</v>
      </c>
    </row>
    <row r="1275" spans="1:3" x14ac:dyDescent="0.25">
      <c r="A1275" s="6" t="s">
        <v>47</v>
      </c>
      <c r="B1275" s="27">
        <v>42.7</v>
      </c>
    </row>
    <row r="1276" spans="1:3" x14ac:dyDescent="0.25">
      <c r="A1276" s="5"/>
      <c r="B1276" s="27"/>
      <c r="C1276" t="s">
        <v>680</v>
      </c>
    </row>
    <row r="1277" spans="1:3" x14ac:dyDescent="0.25">
      <c r="A1277" s="6"/>
      <c r="B1277" s="27"/>
    </row>
    <row r="1278" spans="1:3" x14ac:dyDescent="0.25">
      <c r="A1278" s="6"/>
      <c r="B1278" s="27"/>
      <c r="C1278" t="str">
        <f>CONCATENATE("    ",B1274)</f>
        <v xml:space="preserve">    The effect is unknown.</v>
      </c>
    </row>
    <row r="1279" spans="1:3" x14ac:dyDescent="0.25">
      <c r="A1279" s="6"/>
      <c r="B1279" s="27"/>
    </row>
    <row r="1280" spans="1:3" x14ac:dyDescent="0.25">
      <c r="A1280" s="6"/>
      <c r="B1280" s="27"/>
      <c r="C1280" t="s">
        <v>681</v>
      </c>
    </row>
    <row r="1281" spans="1:3" x14ac:dyDescent="0.25">
      <c r="A1281" s="5"/>
      <c r="B1281" s="27"/>
    </row>
    <row r="1282" spans="1:3" x14ac:dyDescent="0.25">
      <c r="A1282" s="5"/>
      <c r="B1282" s="27"/>
      <c r="C1282" t="str">
        <f>CONCATENATE( "    &lt;piechart percentage=",B1275," /&gt;")</f>
        <v xml:space="preserve">    &lt;piechart percentage=42.7 /&gt;</v>
      </c>
    </row>
    <row r="1283" spans="1:3" x14ac:dyDescent="0.25">
      <c r="A1283" s="5"/>
      <c r="B1283" s="27"/>
      <c r="C1283" t="str">
        <f>"  &lt;/Genotype&gt;"</f>
        <v xml:space="preserve">  &lt;/Genotype&gt;</v>
      </c>
    </row>
    <row r="1284" spans="1:3" x14ac:dyDescent="0.25">
      <c r="A1284" s="5" t="s">
        <v>48</v>
      </c>
      <c r="B1284" s="27" t="s">
        <v>352</v>
      </c>
      <c r="C1284" t="str">
        <f>CONCATENATE("  &lt;Genotype hgvs=",CHAR(34),B1270,B1271,";",B1271,CHAR(34)," name=",CHAR(34),B1258,CHAR(34),"&gt; ")</f>
        <v xml:space="preserve">  &lt;Genotype hgvs="NC_000010.11:g.[117278860C&gt;T];[117278860C&gt;T]" name="C117278860T"&gt; </v>
      </c>
    </row>
    <row r="1285" spans="1:3" x14ac:dyDescent="0.25">
      <c r="A1285" s="6" t="s">
        <v>49</v>
      </c>
      <c r="B1285" s="27" t="s">
        <v>154</v>
      </c>
      <c r="C1285" t="s">
        <v>17</v>
      </c>
    </row>
    <row r="1286" spans="1:3" x14ac:dyDescent="0.25">
      <c r="A1286" s="6" t="s">
        <v>47</v>
      </c>
      <c r="B1286" s="27">
        <v>20.2</v>
      </c>
      <c r="C1286" t="s">
        <v>679</v>
      </c>
    </row>
    <row r="1287" spans="1:3" x14ac:dyDescent="0.25">
      <c r="A1287" s="6"/>
      <c r="B1287" s="27"/>
    </row>
    <row r="1288" spans="1:3" x14ac:dyDescent="0.25">
      <c r="A1288" s="5"/>
      <c r="B1288" s="27"/>
      <c r="C1288" t="str">
        <f>CONCATENATE("    ",B1284)</f>
        <v xml:space="preserve">    People with this variant have two copies of the [C78606381T](https://www.ncbi.nlm.nih.gov/projects/SNP/snp_ref.cgi?rs=12914385) variant. This substitution of a single nucleotide is known as a missense mutation.
</v>
      </c>
    </row>
    <row r="1289" spans="1:3" x14ac:dyDescent="0.25">
      <c r="A1289" s="6"/>
      <c r="B1289" s="27"/>
    </row>
    <row r="1290" spans="1:3" x14ac:dyDescent="0.25">
      <c r="A1290" s="6"/>
      <c r="B1290" s="27"/>
      <c r="C1290" t="s">
        <v>680</v>
      </c>
    </row>
    <row r="1291" spans="1:3" x14ac:dyDescent="0.25">
      <c r="A1291" s="6"/>
      <c r="B1291" s="27"/>
    </row>
    <row r="1292" spans="1:3" x14ac:dyDescent="0.25">
      <c r="A1292" s="6"/>
      <c r="B1292" s="27"/>
      <c r="C1292" t="str">
        <f>CONCATENATE("    ",B1285)</f>
        <v xml:space="preserve">    The effect is unknown.</v>
      </c>
    </row>
    <row r="1293" spans="1:3" x14ac:dyDescent="0.25">
      <c r="A1293" s="6"/>
      <c r="B1293" s="27"/>
    </row>
    <row r="1294" spans="1:3" x14ac:dyDescent="0.25">
      <c r="A1294" s="5"/>
      <c r="B1294" s="27"/>
      <c r="C1294" t="s">
        <v>681</v>
      </c>
    </row>
    <row r="1295" spans="1:3" x14ac:dyDescent="0.25">
      <c r="A1295" s="5"/>
      <c r="B1295" s="27"/>
    </row>
    <row r="1296" spans="1:3" x14ac:dyDescent="0.25">
      <c r="A1296" s="5"/>
      <c r="B1296" s="27"/>
      <c r="C1296" t="str">
        <f>CONCATENATE( "    &lt;piechart percentage=",B1286," /&gt;")</f>
        <v xml:space="preserve">    &lt;piechart percentage=20.2 /&gt;</v>
      </c>
    </row>
    <row r="1297" spans="1:3" x14ac:dyDescent="0.25">
      <c r="A1297" s="5"/>
      <c r="B1297" s="27"/>
      <c r="C1297" t="str">
        <f>"  &lt;/Genotype&gt;"</f>
        <v xml:space="preserve">  &lt;/Genotype&gt;</v>
      </c>
    </row>
    <row r="1298" spans="1:3" x14ac:dyDescent="0.25">
      <c r="A1298" s="5" t="s">
        <v>50</v>
      </c>
      <c r="B1298" s="27" t="str">
        <f>CONCATENATE("Your ",B1250," gene has no variants. A normal gene is referred to as a ",CHAR(34),"wild-type",CHAR(34)," gene.")</f>
        <v>Your SLC18A2 gene has no variants. A normal gene is referred to as a "wild-type" gene.</v>
      </c>
      <c r="C1298" t="str">
        <f>CONCATENATE("  &lt;Genotype hgvs=",CHAR(34),B1270,B1272,";",B1272,CHAR(34)," name=",CHAR(34),B1258,CHAR(34),"&gt; ")</f>
        <v xml:space="preserve">  &lt;Genotype hgvs="NC_000010.11:g.[117278860=];[117278860=]" name="C117278860T"&gt; </v>
      </c>
    </row>
    <row r="1299" spans="1:3" x14ac:dyDescent="0.25">
      <c r="A1299" s="6" t="s">
        <v>51</v>
      </c>
      <c r="B1299" s="27" t="s">
        <v>152</v>
      </c>
      <c r="C1299" t="s">
        <v>17</v>
      </c>
    </row>
    <row r="1300" spans="1:3" x14ac:dyDescent="0.25">
      <c r="A1300" s="6" t="s">
        <v>47</v>
      </c>
      <c r="B1300" s="27">
        <v>37.1</v>
      </c>
      <c r="C1300" t="s">
        <v>679</v>
      </c>
    </row>
    <row r="1301" spans="1:3" x14ac:dyDescent="0.25">
      <c r="A1301" s="5"/>
      <c r="B1301" s="27"/>
    </row>
    <row r="1302" spans="1:3" x14ac:dyDescent="0.25">
      <c r="A1302" s="6"/>
      <c r="B1302" s="27"/>
      <c r="C1302" t="str">
        <f>CONCATENATE("    ",B1298)</f>
        <v xml:space="preserve">    Your SLC18A2 gene has no variants. A normal gene is referred to as a "wild-type" gene.</v>
      </c>
    </row>
    <row r="1303" spans="1:3" x14ac:dyDescent="0.25">
      <c r="A1303" s="6"/>
      <c r="B1303" s="27"/>
    </row>
    <row r="1304" spans="1:3" x14ac:dyDescent="0.25">
      <c r="A1304" s="6"/>
      <c r="B1304" s="27"/>
      <c r="C1304" t="s">
        <v>680</v>
      </c>
    </row>
    <row r="1305" spans="1:3" x14ac:dyDescent="0.25">
      <c r="A1305" s="6"/>
      <c r="B1305" s="27"/>
    </row>
    <row r="1306" spans="1:3" x14ac:dyDescent="0.25">
      <c r="A1306" s="6"/>
      <c r="B1306" s="27"/>
      <c r="C1306" t="str">
        <f>CONCATENATE("    ",B1299)</f>
        <v xml:space="preserve">    This variant is not associated with increased risk.</v>
      </c>
    </row>
    <row r="1307" spans="1:3" x14ac:dyDescent="0.25">
      <c r="A1307" s="5"/>
      <c r="B1307" s="27"/>
    </row>
    <row r="1308" spans="1:3" x14ac:dyDescent="0.25">
      <c r="A1308" s="5"/>
      <c r="B1308" s="27"/>
      <c r="C1308" t="s">
        <v>681</v>
      </c>
    </row>
    <row r="1309" spans="1:3" x14ac:dyDescent="0.25">
      <c r="A1309" s="5"/>
      <c r="B1309" s="27"/>
    </row>
    <row r="1310" spans="1:3" x14ac:dyDescent="0.25">
      <c r="A1310" s="5"/>
      <c r="B1310" s="27"/>
      <c r="C1310" t="str">
        <f>CONCATENATE( "    &lt;piechart percentage=",B1300," /&gt;")</f>
        <v xml:space="preserve">    &lt;piechart percentage=37.1 /&gt;</v>
      </c>
    </row>
    <row r="1311" spans="1:3" x14ac:dyDescent="0.25">
      <c r="A1311" s="5"/>
      <c r="B1311" s="27"/>
      <c r="C1311" t="str">
        <f>"  &lt;/Genotype&gt;"</f>
        <v xml:space="preserve">  &lt;/Genotype&gt;</v>
      </c>
    </row>
    <row r="1312" spans="1:3" x14ac:dyDescent="0.25">
      <c r="A1312" s="5"/>
      <c r="B1312" s="27"/>
      <c r="C1312" t="str">
        <f>C1262</f>
        <v>&lt;# C117259615T #&gt;</v>
      </c>
    </row>
    <row r="1313" spans="1:3" x14ac:dyDescent="0.25">
      <c r="A1313" s="5" t="s">
        <v>39</v>
      </c>
      <c r="B1313" s="1" t="s">
        <v>571</v>
      </c>
      <c r="C1313" t="str">
        <f>CONCATENATE("  &lt;Genotype hgvs=",CHAR(34),B1313,B1314,";",B1315,CHAR(34)," name=",CHAR(34),B1264,CHAR(34),"&gt; ")</f>
        <v xml:space="preserve">  &lt;Genotype hgvs="NC_000010.11:g.[117259615C&gt;T];[117259615=]" name="C117259615T"&gt; </v>
      </c>
    </row>
    <row r="1314" spans="1:3" x14ac:dyDescent="0.25">
      <c r="A1314" s="5" t="s">
        <v>40</v>
      </c>
      <c r="B1314" s="27" t="s">
        <v>648</v>
      </c>
    </row>
    <row r="1315" spans="1:3" x14ac:dyDescent="0.25">
      <c r="A1315" s="5" t="s">
        <v>31</v>
      </c>
      <c r="B1315" s="27" t="s">
        <v>649</v>
      </c>
      <c r="C1315" t="s">
        <v>679</v>
      </c>
    </row>
    <row r="1316" spans="1:3" x14ac:dyDescent="0.25">
      <c r="A1316" s="5" t="s">
        <v>45</v>
      </c>
      <c r="B1316" s="27" t="str">
        <f>CONCATENATE("People with this variant have one copy of the ",B1267," variant. This substitution of a single nucleotide is known as a missense mutation.")</f>
        <v>People with this variant have one copy of the [C117259615T](https://www.ncbi.nlm.nih.gov/projects/SNP/snp_ref.cgi?rs=929493) variant. This substitution of a single nucleotide is known as a missense mutation.</v>
      </c>
      <c r="C1316" t="s">
        <v>17</v>
      </c>
    </row>
    <row r="1317" spans="1:3" x14ac:dyDescent="0.25">
      <c r="A1317" s="6" t="s">
        <v>46</v>
      </c>
      <c r="B1317" s="27" t="s">
        <v>154</v>
      </c>
      <c r="C1317" t="str">
        <f>CONCATENATE("    ",B1316)</f>
        <v xml:space="preserve">    People with this variant have one copy of the [C117259615T](https://www.ncbi.nlm.nih.gov/projects/SNP/snp_ref.cgi?rs=929493) variant. This substitution of a single nucleotide is known as a missense mutation.</v>
      </c>
    </row>
    <row r="1318" spans="1:3" x14ac:dyDescent="0.25">
      <c r="A1318" s="6" t="s">
        <v>47</v>
      </c>
      <c r="B1318" s="27">
        <v>48.6</v>
      </c>
    </row>
    <row r="1319" spans="1:3" x14ac:dyDescent="0.25">
      <c r="A1319" s="5"/>
      <c r="B1319" s="27"/>
      <c r="C1319" t="s">
        <v>680</v>
      </c>
    </row>
    <row r="1320" spans="1:3" x14ac:dyDescent="0.25">
      <c r="A1320" s="6"/>
      <c r="B1320" s="27"/>
    </row>
    <row r="1321" spans="1:3" x14ac:dyDescent="0.25">
      <c r="A1321" s="6"/>
      <c r="B1321" s="27"/>
      <c r="C1321" t="str">
        <f>CONCATENATE("    ",B1317)</f>
        <v xml:space="preserve">    The effect is unknown.</v>
      </c>
    </row>
    <row r="1322" spans="1:3" x14ac:dyDescent="0.25">
      <c r="A1322" s="6"/>
      <c r="B1322" s="27"/>
    </row>
    <row r="1323" spans="1:3" x14ac:dyDescent="0.25">
      <c r="A1323" s="6"/>
      <c r="B1323" s="27"/>
      <c r="C1323" t="s">
        <v>681</v>
      </c>
    </row>
    <row r="1324" spans="1:3" x14ac:dyDescent="0.25">
      <c r="A1324" s="5"/>
      <c r="B1324" s="27"/>
    </row>
    <row r="1325" spans="1:3" x14ac:dyDescent="0.25">
      <c r="A1325" s="5"/>
      <c r="B1325" s="27"/>
      <c r="C1325" t="str">
        <f>CONCATENATE( "    &lt;piechart percentage=",B1318," /&gt;")</f>
        <v xml:space="preserve">    &lt;piechart percentage=48.6 /&gt;</v>
      </c>
    </row>
    <row r="1326" spans="1:3" x14ac:dyDescent="0.25">
      <c r="A1326" s="5"/>
      <c r="B1326" s="27"/>
      <c r="C1326" t="str">
        <f>"  &lt;/Genotype&gt;"</f>
        <v xml:space="preserve">  &lt;/Genotype&gt;</v>
      </c>
    </row>
    <row r="1327" spans="1:3" x14ac:dyDescent="0.25">
      <c r="A1327" s="5" t="s">
        <v>48</v>
      </c>
      <c r="B1327" s="27" t="str">
        <f>CONCATENATE("People with this variant have two copies of the ",B1267," variant. This substitution of a single nucleotide is known as a missense mutation.")</f>
        <v>People with this variant have two copies of the [C117259615T](https://www.ncbi.nlm.nih.gov/projects/SNP/snp_ref.cgi?rs=929493) variant. This substitution of a single nucleotide is known as a missense mutation.</v>
      </c>
      <c r="C1327" t="str">
        <f>CONCATENATE("  &lt;Genotype hgvs=",CHAR(34),B1313,B1314,";",B1314,CHAR(34)," name=",CHAR(34),B1264,CHAR(34),"&gt; ")</f>
        <v xml:space="preserve">  &lt;Genotype hgvs="NC_000010.11:g.[117259615C&gt;T];[117259615C&gt;T]" name="C117259615T"&gt; </v>
      </c>
    </row>
    <row r="1328" spans="1:3" x14ac:dyDescent="0.25">
      <c r="A1328" s="6" t="s">
        <v>49</v>
      </c>
      <c r="B1328" s="27" t="s">
        <v>154</v>
      </c>
      <c r="C1328" t="s">
        <v>17</v>
      </c>
    </row>
    <row r="1329" spans="1:3" x14ac:dyDescent="0.25">
      <c r="A1329" s="6" t="s">
        <v>47</v>
      </c>
      <c r="B1329" s="27">
        <v>29.5</v>
      </c>
      <c r="C1329" t="s">
        <v>679</v>
      </c>
    </row>
    <row r="1330" spans="1:3" x14ac:dyDescent="0.25">
      <c r="A1330" s="6"/>
      <c r="B1330" s="27"/>
    </row>
    <row r="1331" spans="1:3" x14ac:dyDescent="0.25">
      <c r="A1331" s="5"/>
      <c r="B1331" s="27"/>
      <c r="C1331" t="str">
        <f>CONCATENATE("    ",B1327)</f>
        <v xml:space="preserve">    People with this variant have two copies of the [C117259615T](https://www.ncbi.nlm.nih.gov/projects/SNP/snp_ref.cgi?rs=929493) variant. This substitution of a single nucleotide is known as a missense mutation.</v>
      </c>
    </row>
    <row r="1332" spans="1:3" x14ac:dyDescent="0.25">
      <c r="A1332" s="6"/>
      <c r="B1332" s="27"/>
    </row>
    <row r="1333" spans="1:3" x14ac:dyDescent="0.25">
      <c r="A1333" s="6"/>
      <c r="B1333" s="27"/>
      <c r="C1333" t="s">
        <v>680</v>
      </c>
    </row>
    <row r="1334" spans="1:3" x14ac:dyDescent="0.25">
      <c r="A1334" s="6"/>
      <c r="B1334" s="27"/>
    </row>
    <row r="1335" spans="1:3" x14ac:dyDescent="0.25">
      <c r="A1335" s="6"/>
      <c r="B1335" s="27"/>
      <c r="C1335" t="str">
        <f>CONCATENATE("    ",B1328)</f>
        <v xml:space="preserve">    The effect is unknown.</v>
      </c>
    </row>
    <row r="1336" spans="1:3" x14ac:dyDescent="0.25">
      <c r="A1336" s="6"/>
      <c r="B1336" s="27"/>
    </row>
    <row r="1337" spans="1:3" x14ac:dyDescent="0.25">
      <c r="A1337" s="5"/>
      <c r="B1337" s="27"/>
      <c r="C1337" t="s">
        <v>681</v>
      </c>
    </row>
    <row r="1338" spans="1:3" x14ac:dyDescent="0.25">
      <c r="A1338" s="5"/>
      <c r="B1338" s="27"/>
    </row>
    <row r="1339" spans="1:3" x14ac:dyDescent="0.25">
      <c r="A1339" s="5"/>
      <c r="B1339" s="27"/>
      <c r="C1339" t="str">
        <f>CONCATENATE( "    &lt;piechart percentage=",B1329," /&gt;")</f>
        <v xml:space="preserve">    &lt;piechart percentage=29.5 /&gt;</v>
      </c>
    </row>
    <row r="1340" spans="1:3" x14ac:dyDescent="0.25">
      <c r="A1340" s="5"/>
      <c r="B1340" s="27"/>
      <c r="C1340" t="str">
        <f>"  &lt;/Genotype&gt;"</f>
        <v xml:space="preserve">  &lt;/Genotype&gt;</v>
      </c>
    </row>
    <row r="1341" spans="1:3" x14ac:dyDescent="0.25">
      <c r="A1341" s="5" t="s">
        <v>50</v>
      </c>
      <c r="B1341" s="27" t="str">
        <f>CONCATENATE("Your ",B1250," gene has no variants. A normal gene is referred to as a ",CHAR(34),"wild-type",CHAR(34)," gene.")</f>
        <v>Your SLC18A2 gene has no variants. A normal gene is referred to as a "wild-type" gene.</v>
      </c>
      <c r="C1341" t="str">
        <f>CONCATENATE("  &lt;Genotype hgvs=",CHAR(34),B1313,B1315,";",B1315,CHAR(34)," name=",CHAR(34),B1264,CHAR(34),"&gt; ")</f>
        <v xml:space="preserve">  &lt;Genotype hgvs="NC_000010.11:g.[117259615=];[117259615=]" name="C117259615T"&gt; </v>
      </c>
    </row>
    <row r="1342" spans="1:3" x14ac:dyDescent="0.25">
      <c r="A1342" s="6" t="s">
        <v>51</v>
      </c>
      <c r="B1342" s="27" t="s">
        <v>224</v>
      </c>
      <c r="C1342" t="s">
        <v>17</v>
      </c>
    </row>
    <row r="1343" spans="1:3" x14ac:dyDescent="0.25">
      <c r="A1343" s="6" t="s">
        <v>47</v>
      </c>
      <c r="B1343" s="27">
        <v>21.9</v>
      </c>
      <c r="C1343" t="s">
        <v>679</v>
      </c>
    </row>
    <row r="1344" spans="1:3" x14ac:dyDescent="0.25">
      <c r="A1344" s="5"/>
      <c r="B1344" s="27"/>
    </row>
    <row r="1345" spans="1:3" x14ac:dyDescent="0.25">
      <c r="A1345" s="6"/>
      <c r="B1345" s="27"/>
      <c r="C1345" t="str">
        <f>CONCATENATE("    ",B1341)</f>
        <v xml:space="preserve">    Your SLC18A2 gene has no variants. A normal gene is referred to as a "wild-type" gene.</v>
      </c>
    </row>
    <row r="1346" spans="1:3" x14ac:dyDescent="0.25">
      <c r="A1346" s="6"/>
      <c r="B1346" s="27"/>
    </row>
    <row r="1347" spans="1:3" x14ac:dyDescent="0.25">
      <c r="A1347" s="6"/>
      <c r="B1347" s="27"/>
      <c r="C1347" t="s">
        <v>680</v>
      </c>
    </row>
    <row r="1348" spans="1:3" x14ac:dyDescent="0.25">
      <c r="A1348" s="6"/>
      <c r="B1348" s="27"/>
    </row>
    <row r="1349" spans="1:3" x14ac:dyDescent="0.25">
      <c r="A1349" s="6"/>
      <c r="B1349" s="27"/>
      <c r="C1349" t="str">
        <f>CONCATENATE("    ",B1342)</f>
        <v xml:space="preserve">    Your variant is not associated with any loss of function.</v>
      </c>
    </row>
    <row r="1350" spans="1:3" x14ac:dyDescent="0.25">
      <c r="A1350" s="5"/>
      <c r="B1350" s="27"/>
    </row>
    <row r="1351" spans="1:3" x14ac:dyDescent="0.25">
      <c r="A1351" s="5"/>
      <c r="B1351" s="27"/>
      <c r="C1351" t="s">
        <v>681</v>
      </c>
    </row>
    <row r="1352" spans="1:3" x14ac:dyDescent="0.25">
      <c r="A1352" s="5"/>
      <c r="B1352" s="27"/>
    </row>
    <row r="1353" spans="1:3" x14ac:dyDescent="0.25">
      <c r="A1353" s="5"/>
      <c r="B1353" s="27"/>
      <c r="C1353" t="str">
        <f>CONCATENATE( "    &lt;piechart percentage=",B1343," /&gt;")</f>
        <v xml:space="preserve">    &lt;piechart percentage=21.9 /&gt;</v>
      </c>
    </row>
    <row r="1354" spans="1:3" x14ac:dyDescent="0.25">
      <c r="A1354" s="5"/>
      <c r="B1354" s="27"/>
      <c r="C1354" t="str">
        <f>"  &lt;/Genotype&gt;"</f>
        <v xml:space="preserve">  &lt;/Genotype&gt;</v>
      </c>
    </row>
    <row r="1355" spans="1:3" x14ac:dyDescent="0.25">
      <c r="A1355" s="5" t="s">
        <v>52</v>
      </c>
      <c r="B1355" s="27" t="str">
        <f>CONCATENATE("Your ",B1250," gene has an unknown variant.")</f>
        <v>Your SLC18A2 gene has an unknown variant.</v>
      </c>
      <c r="C1355" t="str">
        <f>CONCATENATE("  &lt;Genotype hgvs=",CHAR(34),"unknown",CHAR(34),"&gt; ")</f>
        <v xml:space="preserve">  &lt;Genotype hgvs="unknown"&gt; </v>
      </c>
    </row>
    <row r="1356" spans="1:3" x14ac:dyDescent="0.25">
      <c r="A1356" s="6" t="s">
        <v>52</v>
      </c>
      <c r="B1356" s="27" t="s">
        <v>154</v>
      </c>
      <c r="C1356" t="s">
        <v>17</v>
      </c>
    </row>
    <row r="1357" spans="1:3" x14ac:dyDescent="0.25">
      <c r="A1357" s="6" t="s">
        <v>47</v>
      </c>
      <c r="B1357" s="27"/>
      <c r="C1357" t="s">
        <v>679</v>
      </c>
    </row>
    <row r="1358" spans="1:3" x14ac:dyDescent="0.25">
      <c r="A1358" s="6"/>
      <c r="B1358" s="27"/>
    </row>
    <row r="1359" spans="1:3" x14ac:dyDescent="0.25">
      <c r="A1359" s="6"/>
      <c r="B1359" s="27"/>
      <c r="C1359" t="str">
        <f>CONCATENATE("    ",B1355)</f>
        <v xml:space="preserve">    Your SLC18A2 gene has an unknown variant.</v>
      </c>
    </row>
    <row r="1360" spans="1:3" x14ac:dyDescent="0.25">
      <c r="A1360" s="6"/>
      <c r="B1360" s="27"/>
    </row>
    <row r="1361" spans="1:3" x14ac:dyDescent="0.25">
      <c r="A1361" s="6"/>
      <c r="B1361" s="27"/>
      <c r="C1361" t="s">
        <v>680</v>
      </c>
    </row>
    <row r="1362" spans="1:3" x14ac:dyDescent="0.25">
      <c r="A1362" s="6"/>
      <c r="B1362" s="27"/>
    </row>
    <row r="1363" spans="1:3" x14ac:dyDescent="0.25">
      <c r="A1363" s="5"/>
      <c r="B1363" s="27"/>
      <c r="C1363" t="str">
        <f>CONCATENATE("    ",B1356)</f>
        <v xml:space="preserve">    The effect is unknown.</v>
      </c>
    </row>
    <row r="1364" spans="1:3" x14ac:dyDescent="0.25">
      <c r="A1364" s="6"/>
      <c r="B1364" s="27"/>
    </row>
    <row r="1365" spans="1:3" x14ac:dyDescent="0.25">
      <c r="A1365" s="5"/>
      <c r="B1365" s="27"/>
      <c r="C1365" t="s">
        <v>681</v>
      </c>
    </row>
    <row r="1366" spans="1:3" x14ac:dyDescent="0.25">
      <c r="A1366" s="5"/>
      <c r="B1366" s="27"/>
    </row>
    <row r="1367" spans="1:3" x14ac:dyDescent="0.25">
      <c r="A1367" s="5"/>
      <c r="B1367" s="27"/>
      <c r="C1367" t="str">
        <f>CONCATENATE( "    &lt;piechart percentage=",B1357," /&gt;")</f>
        <v xml:space="preserve">    &lt;piechart percentage= /&gt;</v>
      </c>
    </row>
    <row r="1368" spans="1:3" x14ac:dyDescent="0.25">
      <c r="A1368" s="5"/>
      <c r="B1368" s="27"/>
      <c r="C1368" t="str">
        <f>"  &lt;/Genotype&gt;"</f>
        <v xml:space="preserve">  &lt;/Genotype&gt;</v>
      </c>
    </row>
    <row r="1369" spans="1:3" x14ac:dyDescent="0.25">
      <c r="A1369" s="5" t="s">
        <v>50</v>
      </c>
      <c r="B1369" s="27" t="str">
        <f>CONCATENATE("Your ",B1250," gene has no variants. A normal gene is referred to as a ",CHAR(34),"wild-type",CHAR(34)," gene.")</f>
        <v>Your SLC18A2 gene has no variants. A normal gene is referred to as a "wild-type" gene.</v>
      </c>
      <c r="C1369" t="str">
        <f>CONCATENATE("  &lt;Genotype hgvs=",CHAR(34),"wild-type",CHAR(34),"&gt;")</f>
        <v xml:space="preserve">  &lt;Genotype hgvs="wild-type"&gt;</v>
      </c>
    </row>
    <row r="1370" spans="1:3" x14ac:dyDescent="0.25">
      <c r="A1370" s="6" t="s">
        <v>51</v>
      </c>
      <c r="B1370" s="27" t="s">
        <v>224</v>
      </c>
      <c r="C1370" t="s">
        <v>17</v>
      </c>
    </row>
    <row r="1371" spans="1:3" x14ac:dyDescent="0.25">
      <c r="A1371" s="6" t="s">
        <v>47</v>
      </c>
      <c r="B1371" s="27"/>
      <c r="C1371" t="s">
        <v>679</v>
      </c>
    </row>
    <row r="1372" spans="1:3" x14ac:dyDescent="0.25">
      <c r="A1372" s="6"/>
      <c r="B1372" s="27"/>
    </row>
    <row r="1373" spans="1:3" x14ac:dyDescent="0.25">
      <c r="A1373" s="6"/>
      <c r="B1373" s="27"/>
      <c r="C1373" t="str">
        <f>CONCATENATE("    ",B1369)</f>
        <v xml:space="preserve">    Your SLC18A2 gene has no variants. A normal gene is referred to as a "wild-type" gene.</v>
      </c>
    </row>
    <row r="1374" spans="1:3" x14ac:dyDescent="0.25">
      <c r="A1374" s="6"/>
      <c r="B1374" s="27"/>
    </row>
    <row r="1375" spans="1:3" x14ac:dyDescent="0.25">
      <c r="A1375" s="6"/>
      <c r="B1375" s="27"/>
      <c r="C1375" t="s">
        <v>680</v>
      </c>
    </row>
    <row r="1376" spans="1:3" x14ac:dyDescent="0.25">
      <c r="A1376" s="6"/>
      <c r="B1376" s="27"/>
    </row>
    <row r="1377" spans="1:14" x14ac:dyDescent="0.25">
      <c r="A1377" s="6"/>
      <c r="B1377" s="27"/>
      <c r="C1377" t="str">
        <f>CONCATENATE("    ",B1370)</f>
        <v xml:space="preserve">    Your variant is not associated with any loss of function.</v>
      </c>
    </row>
    <row r="1378" spans="1:14" x14ac:dyDescent="0.25">
      <c r="A1378" s="6"/>
      <c r="B1378" s="27"/>
    </row>
    <row r="1379" spans="1:14" x14ac:dyDescent="0.25">
      <c r="A1379" s="6"/>
      <c r="B1379" s="27"/>
      <c r="C1379" t="s">
        <v>681</v>
      </c>
    </row>
    <row r="1380" spans="1:14" x14ac:dyDescent="0.25">
      <c r="A1380" s="5"/>
      <c r="B1380" s="27"/>
    </row>
    <row r="1381" spans="1:14" x14ac:dyDescent="0.25">
      <c r="A1381" s="6"/>
      <c r="B1381" s="27"/>
      <c r="C1381" t="str">
        <f>CONCATENATE( "    &lt;piechart percentage=",B1371," /&gt;")</f>
        <v xml:space="preserve">    &lt;piechart percentage= /&gt;</v>
      </c>
    </row>
    <row r="1382" spans="1:14" x14ac:dyDescent="0.25">
      <c r="A1382" s="6"/>
      <c r="B1382" s="27"/>
      <c r="C1382" t="str">
        <f>"  &lt;/Genotype&gt;"</f>
        <v xml:space="preserve">  &lt;/Genotype&gt;</v>
      </c>
    </row>
    <row r="1383" spans="1:14" x14ac:dyDescent="0.25">
      <c r="A1383" s="6"/>
      <c r="B1383" s="27"/>
      <c r="C1383" t="str">
        <f>"&lt;/GeneAnalysis&gt;"</f>
        <v>&lt;/GeneAnalysis&gt;</v>
      </c>
    </row>
    <row r="1384" spans="1:14" s="33" customFormat="1" x14ac:dyDescent="0.25">
      <c r="A1384" s="31"/>
      <c r="B1384" s="32"/>
      <c r="J1384"/>
      <c r="K1384"/>
      <c r="L1384"/>
      <c r="M1384"/>
      <c r="N1384"/>
    </row>
    <row r="1385" spans="1:14" x14ac:dyDescent="0.25">
      <c r="A1385" s="6" t="s">
        <v>4</v>
      </c>
      <c r="B1385" s="27" t="s">
        <v>433</v>
      </c>
      <c r="C1385" t="str">
        <f>CONCATENATE("&lt;GeneAnalysis gene=",CHAR(34),B1385,CHAR(34)," interval=",CHAR(34),B1386,CHAR(34),"&gt; ")</f>
        <v xml:space="preserve">&lt;GeneAnalysis gene="TH" interval="NC_000011.10:g.2163929_2174081"&gt; </v>
      </c>
    </row>
    <row r="1386" spans="1:14" x14ac:dyDescent="0.25">
      <c r="A1386" s="6" t="s">
        <v>27</v>
      </c>
      <c r="B1386" s="27" t="s">
        <v>650</v>
      </c>
    </row>
    <row r="1387" spans="1:14" x14ac:dyDescent="0.25">
      <c r="A1387" s="6" t="s">
        <v>28</v>
      </c>
      <c r="B1387" s="27" t="s">
        <v>339</v>
      </c>
      <c r="C1387" t="str">
        <f>CONCATENATE("# What are some common mutations of ",B1385,"?")</f>
        <v># What are some common mutations of TH?</v>
      </c>
    </row>
    <row r="1388" spans="1:14" x14ac:dyDescent="0.25">
      <c r="A1388" s="6"/>
      <c r="B1388" s="27"/>
      <c r="C1388" t="s">
        <v>17</v>
      </c>
      <c r="F1388" s="73"/>
      <c r="G1388" s="60"/>
      <c r="H1388" s="50"/>
      <c r="I1388" s="50"/>
    </row>
    <row r="1389" spans="1:14" x14ac:dyDescent="0.25">
      <c r="B1389" s="27"/>
      <c r="C1389" t="str">
        <f>CONCATENATE("There are ",B1387," well-known variants in ",B1385,": ",B1396," and ",B1402,".")</f>
        <v>There are two well-known variants in TH: [A216510G](https://www.ncbi.nlm.nih.gov/projects/SNP/snp_ref.cgi?rs=2070762) and [A2167955G](https://www.ncbi.nlm.nih.gov/projects/SNP/snp_ref.cgi?rs=4074905).</v>
      </c>
      <c r="F1389" s="73"/>
      <c r="G1389" s="60"/>
      <c r="H1389" s="50"/>
      <c r="I1389" s="50"/>
    </row>
    <row r="1390" spans="1:14" x14ac:dyDescent="0.25">
      <c r="B1390" s="27"/>
    </row>
    <row r="1391" spans="1:14" x14ac:dyDescent="0.25">
      <c r="A1391" s="6"/>
      <c r="B1391" s="27"/>
      <c r="C1391" t="str">
        <f>CONCATENATE("&lt;# ",B1393," #&gt;")</f>
        <v>&lt;# A216510G #&gt;</v>
      </c>
    </row>
    <row r="1392" spans="1:14" x14ac:dyDescent="0.25">
      <c r="A1392" s="6" t="s">
        <v>29</v>
      </c>
      <c r="B1392" s="1" t="s">
        <v>435</v>
      </c>
      <c r="C1392" t="str">
        <f>CONCATENATE("  &lt;Variant hgvs=",CHAR(34),B1392,CHAR(34)," name=",CHAR(34),B1393,CHAR(34),"&gt; ")</f>
        <v xml:space="preserve">  &lt;Variant hgvs="NC_000011.10:g.2165105A&gt;G" name="A216510G"&gt; </v>
      </c>
    </row>
    <row r="1393" spans="1:3" x14ac:dyDescent="0.25">
      <c r="A1393" s="5" t="s">
        <v>30</v>
      </c>
      <c r="B1393" s="30" t="s">
        <v>651</v>
      </c>
    </row>
    <row r="1394" spans="1:3" x14ac:dyDescent="0.25">
      <c r="A1394" s="5" t="s">
        <v>31</v>
      </c>
      <c r="B1394" s="27" t="s">
        <v>66</v>
      </c>
      <c r="C1394" t="str">
        <f>CONCATENATE("    This variant is a change at a specific point in the ",B1385," gene from ",B1394," to ",B1395," resulting in incorrect ",B1381," function. This substitution of a single nucleotide is known as a missense variant.")</f>
        <v xml:space="preserve">    This variant is a change at a specific point in the TH gene from adenine (A) to guanine (G) resulting in incorrect  function. This substitution of a single nucleotide is known as a missense variant.</v>
      </c>
    </row>
    <row r="1395" spans="1:3" x14ac:dyDescent="0.25">
      <c r="A1395" s="5" t="s">
        <v>32</v>
      </c>
      <c r="B1395" s="27" t="s">
        <v>38</v>
      </c>
      <c r="C1395" t="s">
        <v>17</v>
      </c>
    </row>
    <row r="1396" spans="1:3" x14ac:dyDescent="0.25">
      <c r="A1396" s="5" t="s">
        <v>40</v>
      </c>
      <c r="B1396" s="30" t="s">
        <v>652</v>
      </c>
      <c r="C1396" t="str">
        <f>"  &lt;/Variant&gt;"</f>
        <v xml:space="preserve">  &lt;/Variant&gt;</v>
      </c>
    </row>
    <row r="1397" spans="1:3" x14ac:dyDescent="0.25">
      <c r="B1397" s="27"/>
      <c r="C1397" t="str">
        <f>CONCATENATE("&lt;# ",B1399," #&gt;")</f>
        <v>&lt;# A2167955G #&gt;</v>
      </c>
    </row>
    <row r="1398" spans="1:3" x14ac:dyDescent="0.25">
      <c r="A1398" s="6" t="s">
        <v>29</v>
      </c>
      <c r="B1398" s="1" t="s">
        <v>438</v>
      </c>
      <c r="C1398" t="str">
        <f>CONCATENATE("  &lt;Variant hgvs=",CHAR(34),B1398,CHAR(34)," name=",CHAR(34),B1399,CHAR(34),"&gt; ")</f>
        <v xml:space="preserve">  &lt;Variant hgvs="NC_000011.10:g.2167955G&gt;A" name="A2167955G"&gt; </v>
      </c>
    </row>
    <row r="1399" spans="1:3" x14ac:dyDescent="0.25">
      <c r="A1399" s="5" t="s">
        <v>30</v>
      </c>
      <c r="B1399" s="30" t="s">
        <v>653</v>
      </c>
    </row>
    <row r="1400" spans="1:3" x14ac:dyDescent="0.25">
      <c r="A1400" s="5" t="s">
        <v>31</v>
      </c>
      <c r="B1400" s="27" t="s">
        <v>38</v>
      </c>
      <c r="C1400" t="str">
        <f>CONCATENATE("    This variant is a change at a specific point in the ",B1385," gene from ",B1400," to ",B1401," resulting in incorrect ",B1381," function. This substitution of a single nucleotide is known as a missense variant.")</f>
        <v xml:space="preserve">    This variant is a change at a specific point in the TH gene from guanine (G) to adenine (A) resulting in incorrect  function. This substitution of a single nucleotide is known as a missense variant.</v>
      </c>
    </row>
    <row r="1401" spans="1:3" x14ac:dyDescent="0.25">
      <c r="A1401" s="5" t="s">
        <v>32</v>
      </c>
      <c r="B1401" s="27" t="s">
        <v>66</v>
      </c>
    </row>
    <row r="1402" spans="1:3" x14ac:dyDescent="0.25">
      <c r="A1402" s="6" t="s">
        <v>40</v>
      </c>
      <c r="B1402" s="30" t="s">
        <v>654</v>
      </c>
      <c r="C1402" t="str">
        <f>"  &lt;/Variant&gt;"</f>
        <v xml:space="preserve">  &lt;/Variant&gt;</v>
      </c>
    </row>
    <row r="1403" spans="1:3" s="33" customFormat="1" x14ac:dyDescent="0.25">
      <c r="A1403" s="31"/>
      <c r="B1403" s="32"/>
    </row>
    <row r="1404" spans="1:3" s="33" customFormat="1" x14ac:dyDescent="0.25">
      <c r="A1404" s="31"/>
      <c r="B1404" s="32"/>
      <c r="C1404" t="str">
        <f>C1391</f>
        <v>&lt;# A216510G #&gt;</v>
      </c>
    </row>
    <row r="1405" spans="1:3" x14ac:dyDescent="0.25">
      <c r="A1405" s="5" t="s">
        <v>39</v>
      </c>
      <c r="B1405" s="40" t="s">
        <v>592</v>
      </c>
      <c r="C1405" t="str">
        <f>CONCATENATE("  &lt;Genotype hgvs=",CHAR(34),B1405,B1406,";",B1407,CHAR(34)," name=",CHAR(34),B1393,CHAR(34),"&gt; ")</f>
        <v xml:space="preserve">  &lt;Genotype hgvs="NC_000011.10:g.[2165105A&gt;G];[2165105=]" name="A216510G"&gt; </v>
      </c>
    </row>
    <row r="1406" spans="1:3" x14ac:dyDescent="0.25">
      <c r="A1406" s="5" t="s">
        <v>40</v>
      </c>
      <c r="B1406" s="27" t="s">
        <v>655</v>
      </c>
    </row>
    <row r="1407" spans="1:3" x14ac:dyDescent="0.25">
      <c r="A1407" s="5" t="s">
        <v>31</v>
      </c>
      <c r="B1407" s="27" t="s">
        <v>656</v>
      </c>
      <c r="C1407" t="s">
        <v>679</v>
      </c>
    </row>
    <row r="1408" spans="1:3" x14ac:dyDescent="0.25">
      <c r="A1408" s="5" t="s">
        <v>45</v>
      </c>
      <c r="B1408" s="27" t="str">
        <f>CONCATENATE("People with this variant have one copy of the ",B1396," variant. This substitution of a single nucleotide is known as a missense mutation.")</f>
        <v>People with this variant have one copy of the [A216510G](https://www.ncbi.nlm.nih.gov/projects/SNP/snp_ref.cgi?rs=2070762) variant. This substitution of a single nucleotide is known as a missense mutation.</v>
      </c>
      <c r="C1408" t="s">
        <v>17</v>
      </c>
    </row>
    <row r="1409" spans="1:3" x14ac:dyDescent="0.25">
      <c r="A1409" s="6" t="s">
        <v>46</v>
      </c>
      <c r="B1409" s="27" t="s">
        <v>154</v>
      </c>
      <c r="C1409" t="str">
        <f>CONCATENATE("    ",B1408)</f>
        <v xml:space="preserve">    People with this variant have one copy of the [A216510G](https://www.ncbi.nlm.nih.gov/projects/SNP/snp_ref.cgi?rs=2070762) variant. This substitution of a single nucleotide is known as a missense mutation.</v>
      </c>
    </row>
    <row r="1410" spans="1:3" x14ac:dyDescent="0.25">
      <c r="A1410" s="6" t="s">
        <v>47</v>
      </c>
      <c r="B1410" s="27">
        <v>48.8</v>
      </c>
    </row>
    <row r="1411" spans="1:3" x14ac:dyDescent="0.25">
      <c r="A1411" s="5"/>
      <c r="B1411" s="27"/>
      <c r="C1411" t="s">
        <v>680</v>
      </c>
    </row>
    <row r="1412" spans="1:3" x14ac:dyDescent="0.25">
      <c r="A1412" s="6"/>
      <c r="B1412" s="27"/>
    </row>
    <row r="1413" spans="1:3" x14ac:dyDescent="0.25">
      <c r="A1413" s="6"/>
      <c r="B1413" s="27"/>
      <c r="C1413" t="str">
        <f>CONCATENATE("    ",B1409)</f>
        <v xml:space="preserve">    The effect is unknown.</v>
      </c>
    </row>
    <row r="1414" spans="1:3" x14ac:dyDescent="0.25">
      <c r="A1414" s="6"/>
      <c r="B1414" s="27"/>
    </row>
    <row r="1415" spans="1:3" x14ac:dyDescent="0.25">
      <c r="A1415" s="6"/>
      <c r="B1415" s="27"/>
      <c r="C1415" t="s">
        <v>681</v>
      </c>
    </row>
    <row r="1416" spans="1:3" x14ac:dyDescent="0.25">
      <c r="A1416" s="5"/>
      <c r="B1416" s="27"/>
    </row>
    <row r="1417" spans="1:3" x14ac:dyDescent="0.25">
      <c r="A1417" s="5"/>
      <c r="B1417" s="27"/>
      <c r="C1417" t="str">
        <f>CONCATENATE( "    &lt;piechart percentage=",B1410," /&gt;")</f>
        <v xml:space="preserve">    &lt;piechart percentage=48.8 /&gt;</v>
      </c>
    </row>
    <row r="1418" spans="1:3" x14ac:dyDescent="0.25">
      <c r="A1418" s="5"/>
      <c r="B1418" s="27"/>
      <c r="C1418" t="str">
        <f>"  &lt;/Genotype&gt;"</f>
        <v xml:space="preserve">  &lt;/Genotype&gt;</v>
      </c>
    </row>
    <row r="1419" spans="1:3" x14ac:dyDescent="0.25">
      <c r="A1419" s="5" t="s">
        <v>48</v>
      </c>
      <c r="B1419" s="27" t="s">
        <v>352</v>
      </c>
      <c r="C1419" t="str">
        <f>CONCATENATE("  &lt;Genotype hgvs=",CHAR(34),B1405,B1406,";",B1406,CHAR(34)," name=",CHAR(34),B1393,CHAR(34),"&gt; ")</f>
        <v xml:space="preserve">  &lt;Genotype hgvs="NC_000011.10:g.[2165105A&gt;G];[2165105A&gt;G]" name="A216510G"&gt; </v>
      </c>
    </row>
    <row r="1420" spans="1:3" x14ac:dyDescent="0.25">
      <c r="A1420" s="6" t="s">
        <v>49</v>
      </c>
      <c r="B1420" s="27" t="s">
        <v>154</v>
      </c>
      <c r="C1420" t="s">
        <v>17</v>
      </c>
    </row>
    <row r="1421" spans="1:3" x14ac:dyDescent="0.25">
      <c r="A1421" s="6" t="s">
        <v>47</v>
      </c>
      <c r="B1421" s="27">
        <v>30.2</v>
      </c>
      <c r="C1421" t="s">
        <v>679</v>
      </c>
    </row>
    <row r="1422" spans="1:3" x14ac:dyDescent="0.25">
      <c r="A1422" s="6"/>
      <c r="B1422" s="27"/>
    </row>
    <row r="1423" spans="1:3" x14ac:dyDescent="0.25">
      <c r="A1423" s="5"/>
      <c r="B1423" s="27"/>
      <c r="C1423" t="str">
        <f>CONCATENATE("    ",B1419)</f>
        <v xml:space="preserve">    People with this variant have two copies of the [C78606381T](https://www.ncbi.nlm.nih.gov/projects/SNP/snp_ref.cgi?rs=12914385) variant. This substitution of a single nucleotide is known as a missense mutation.
</v>
      </c>
    </row>
    <row r="1424" spans="1:3" x14ac:dyDescent="0.25">
      <c r="A1424" s="6"/>
      <c r="B1424" s="27"/>
    </row>
    <row r="1425" spans="1:3" x14ac:dyDescent="0.25">
      <c r="A1425" s="6"/>
      <c r="B1425" s="27"/>
      <c r="C1425" t="s">
        <v>680</v>
      </c>
    </row>
    <row r="1426" spans="1:3" x14ac:dyDescent="0.25">
      <c r="A1426" s="6"/>
      <c r="B1426" s="27"/>
    </row>
    <row r="1427" spans="1:3" x14ac:dyDescent="0.25">
      <c r="A1427" s="6"/>
      <c r="B1427" s="27"/>
      <c r="C1427" t="str">
        <f>CONCATENATE("    ",B1420)</f>
        <v xml:space="preserve">    The effect is unknown.</v>
      </c>
    </row>
    <row r="1428" spans="1:3" x14ac:dyDescent="0.25">
      <c r="A1428" s="6"/>
      <c r="B1428" s="27"/>
    </row>
    <row r="1429" spans="1:3" x14ac:dyDescent="0.25">
      <c r="A1429" s="5"/>
      <c r="B1429" s="27"/>
      <c r="C1429" t="s">
        <v>681</v>
      </c>
    </row>
    <row r="1430" spans="1:3" x14ac:dyDescent="0.25">
      <c r="A1430" s="5"/>
      <c r="B1430" s="27"/>
    </row>
    <row r="1431" spans="1:3" x14ac:dyDescent="0.25">
      <c r="A1431" s="5"/>
      <c r="B1431" s="27"/>
      <c r="C1431" t="str">
        <f>CONCATENATE( "    &lt;piechart percentage=",B1421," /&gt;")</f>
        <v xml:space="preserve">    &lt;piechart percentage=30.2 /&gt;</v>
      </c>
    </row>
    <row r="1432" spans="1:3" x14ac:dyDescent="0.25">
      <c r="A1432" s="5"/>
      <c r="B1432" s="27"/>
      <c r="C1432" t="str">
        <f>"  &lt;/Genotype&gt;"</f>
        <v xml:space="preserve">  &lt;/Genotype&gt;</v>
      </c>
    </row>
    <row r="1433" spans="1:3" x14ac:dyDescent="0.25">
      <c r="A1433" s="5" t="s">
        <v>50</v>
      </c>
      <c r="B1433" s="27" t="str">
        <f>CONCATENATE("Your ",B1385," gene has no variants. A normal gene is referred to as a ",CHAR(34),"wild-type",CHAR(34)," gene.")</f>
        <v>Your TH gene has no variants. A normal gene is referred to as a "wild-type" gene.</v>
      </c>
      <c r="C1433" t="str">
        <f>CONCATENATE("  &lt;Genotype hgvs=",CHAR(34),B1405,B1407,";",B1407,CHAR(34)," name=",CHAR(34),B1393,CHAR(34),"&gt; ")</f>
        <v xml:space="preserve">  &lt;Genotype hgvs="NC_000011.10:g.[2165105=];[2165105=]" name="A216510G"&gt; </v>
      </c>
    </row>
    <row r="1434" spans="1:3" x14ac:dyDescent="0.25">
      <c r="A1434" s="6" t="s">
        <v>51</v>
      </c>
      <c r="B1434" s="27" t="s">
        <v>152</v>
      </c>
      <c r="C1434" t="s">
        <v>17</v>
      </c>
    </row>
    <row r="1435" spans="1:3" x14ac:dyDescent="0.25">
      <c r="A1435" s="6" t="s">
        <v>47</v>
      </c>
      <c r="B1435" s="27">
        <v>21.1</v>
      </c>
      <c r="C1435" t="s">
        <v>679</v>
      </c>
    </row>
    <row r="1436" spans="1:3" x14ac:dyDescent="0.25">
      <c r="A1436" s="5"/>
      <c r="B1436" s="27"/>
    </row>
    <row r="1437" spans="1:3" x14ac:dyDescent="0.25">
      <c r="A1437" s="6"/>
      <c r="B1437" s="27"/>
      <c r="C1437" t="str">
        <f>CONCATENATE("    ",B1433)</f>
        <v xml:space="preserve">    Your TH gene has no variants. A normal gene is referred to as a "wild-type" gene.</v>
      </c>
    </row>
    <row r="1438" spans="1:3" x14ac:dyDescent="0.25">
      <c r="A1438" s="6"/>
      <c r="B1438" s="27"/>
    </row>
    <row r="1439" spans="1:3" x14ac:dyDescent="0.25">
      <c r="A1439" s="6"/>
      <c r="B1439" s="27"/>
      <c r="C1439" t="s">
        <v>680</v>
      </c>
    </row>
    <row r="1440" spans="1:3" x14ac:dyDescent="0.25">
      <c r="A1440" s="6"/>
      <c r="B1440" s="27"/>
    </row>
    <row r="1441" spans="1:3" x14ac:dyDescent="0.25">
      <c r="A1441" s="6"/>
      <c r="B1441" s="27"/>
      <c r="C1441" t="str">
        <f>CONCATENATE("    ",B1434)</f>
        <v xml:space="preserve">    This variant is not associated with increased risk.</v>
      </c>
    </row>
    <row r="1442" spans="1:3" x14ac:dyDescent="0.25">
      <c r="A1442" s="5"/>
      <c r="B1442" s="27"/>
    </row>
    <row r="1443" spans="1:3" x14ac:dyDescent="0.25">
      <c r="A1443" s="5"/>
      <c r="B1443" s="27"/>
      <c r="C1443" t="s">
        <v>681</v>
      </c>
    </row>
    <row r="1444" spans="1:3" x14ac:dyDescent="0.25">
      <c r="A1444" s="5"/>
      <c r="B1444" s="27"/>
    </row>
    <row r="1445" spans="1:3" x14ac:dyDescent="0.25">
      <c r="A1445" s="5"/>
      <c r="B1445" s="27"/>
      <c r="C1445" t="str">
        <f>CONCATENATE( "    &lt;piechart percentage=",B1435," /&gt;")</f>
        <v xml:space="preserve">    &lt;piechart percentage=21.1 /&gt;</v>
      </c>
    </row>
    <row r="1446" spans="1:3" x14ac:dyDescent="0.25">
      <c r="A1446" s="5"/>
      <c r="B1446" s="27"/>
      <c r="C1446" t="str">
        <f>"  &lt;/Genotype&gt;"</f>
        <v xml:space="preserve">  &lt;/Genotype&gt;</v>
      </c>
    </row>
    <row r="1447" spans="1:3" x14ac:dyDescent="0.25">
      <c r="A1447" s="5"/>
      <c r="B1447" s="27"/>
      <c r="C1447" t="str">
        <f>C1397</f>
        <v>&lt;# A2167955G #&gt;</v>
      </c>
    </row>
    <row r="1448" spans="1:3" x14ac:dyDescent="0.25">
      <c r="A1448" s="5" t="s">
        <v>39</v>
      </c>
      <c r="B1448" s="1" t="s">
        <v>592</v>
      </c>
      <c r="C1448" t="str">
        <f>CONCATENATE("  &lt;Genotype hgvs=",CHAR(34),B1448,B1449,";",B1450,CHAR(34)," name=",CHAR(34),B1399,CHAR(34),"&gt; ")</f>
        <v xml:space="preserve">  &lt;Genotype hgvs="NC_000011.10:g.[2167955G&gt;A];[2167955=]" name="A2167955G"&gt; </v>
      </c>
    </row>
    <row r="1449" spans="1:3" x14ac:dyDescent="0.25">
      <c r="A1449" s="5" t="s">
        <v>40</v>
      </c>
      <c r="B1449" s="27" t="s">
        <v>657</v>
      </c>
    </row>
    <row r="1450" spans="1:3" x14ac:dyDescent="0.25">
      <c r="A1450" s="5" t="s">
        <v>31</v>
      </c>
      <c r="B1450" s="27" t="s">
        <v>658</v>
      </c>
      <c r="C1450" t="s">
        <v>679</v>
      </c>
    </row>
    <row r="1451" spans="1:3" x14ac:dyDescent="0.25">
      <c r="A1451" s="5" t="s">
        <v>45</v>
      </c>
      <c r="B1451" s="27" t="str">
        <f>CONCATENATE("People with this variant have one copy of the ",B1402," variant. This substitution of a single nucleotide is known as a missense mutation.")</f>
        <v>People with this variant have one copy of the [A2167955G](https://www.ncbi.nlm.nih.gov/projects/SNP/snp_ref.cgi?rs=4074905) variant. This substitution of a single nucleotide is known as a missense mutation.</v>
      </c>
      <c r="C1451" t="s">
        <v>17</v>
      </c>
    </row>
    <row r="1452" spans="1:3" x14ac:dyDescent="0.25">
      <c r="A1452" s="6" t="s">
        <v>46</v>
      </c>
      <c r="B1452" s="27" t="s">
        <v>154</v>
      </c>
      <c r="C1452" t="str">
        <f>CONCATENATE("    ",B1451)</f>
        <v xml:space="preserve">    People with this variant have one copy of the [A2167955G](https://www.ncbi.nlm.nih.gov/projects/SNP/snp_ref.cgi?rs=4074905) variant. This substitution of a single nucleotide is known as a missense mutation.</v>
      </c>
    </row>
    <row r="1453" spans="1:3" x14ac:dyDescent="0.25">
      <c r="A1453" s="6" t="s">
        <v>47</v>
      </c>
      <c r="B1453" s="27">
        <v>40.4</v>
      </c>
    </row>
    <row r="1454" spans="1:3" x14ac:dyDescent="0.25">
      <c r="A1454" s="5"/>
      <c r="B1454" s="27"/>
      <c r="C1454" t="s">
        <v>680</v>
      </c>
    </row>
    <row r="1455" spans="1:3" x14ac:dyDescent="0.25">
      <c r="A1455" s="6"/>
      <c r="B1455" s="27"/>
    </row>
    <row r="1456" spans="1:3" x14ac:dyDescent="0.25">
      <c r="A1456" s="6"/>
      <c r="B1456" s="27"/>
      <c r="C1456" t="str">
        <f>CONCATENATE("    ",B1452)</f>
        <v xml:space="preserve">    The effect is unknown.</v>
      </c>
    </row>
    <row r="1457" spans="1:3" x14ac:dyDescent="0.25">
      <c r="A1457" s="6"/>
      <c r="B1457" s="27"/>
    </row>
    <row r="1458" spans="1:3" x14ac:dyDescent="0.25">
      <c r="A1458" s="6"/>
      <c r="B1458" s="27"/>
      <c r="C1458" t="s">
        <v>681</v>
      </c>
    </row>
    <row r="1459" spans="1:3" x14ac:dyDescent="0.25">
      <c r="A1459" s="5"/>
      <c r="B1459" s="27"/>
    </row>
    <row r="1460" spans="1:3" x14ac:dyDescent="0.25">
      <c r="A1460" s="5"/>
      <c r="B1460" s="27"/>
      <c r="C1460" t="str">
        <f>CONCATENATE( "    &lt;piechart percentage=",B1453," /&gt;")</f>
        <v xml:space="preserve">    &lt;piechart percentage=40.4 /&gt;</v>
      </c>
    </row>
    <row r="1461" spans="1:3" x14ac:dyDescent="0.25">
      <c r="A1461" s="5"/>
      <c r="B1461" s="27"/>
      <c r="C1461" t="str">
        <f>"  &lt;/Genotype&gt;"</f>
        <v xml:space="preserve">  &lt;/Genotype&gt;</v>
      </c>
    </row>
    <row r="1462" spans="1:3" x14ac:dyDescent="0.25">
      <c r="A1462" s="5" t="s">
        <v>48</v>
      </c>
      <c r="B1462" s="27" t="str">
        <f>CONCATENATE("People with this variant have two copies of the ",B1402," variant. This substitution of a single nucleotide is known as a missense mutation.")</f>
        <v>People with this variant have two copies of the [A2167955G](https://www.ncbi.nlm.nih.gov/projects/SNP/snp_ref.cgi?rs=4074905) variant. This substitution of a single nucleotide is known as a missense mutation.</v>
      </c>
      <c r="C1462" t="str">
        <f>CONCATENATE("  &lt;Genotype hgvs=",CHAR(34),B1448,B1449,";",B1449,CHAR(34)," name=",CHAR(34),B1399,CHAR(34),"&gt; ")</f>
        <v xml:space="preserve">  &lt;Genotype hgvs="NC_000011.10:g.[2167955G&gt;A];[2167955G&gt;A]" name="A2167955G"&gt; </v>
      </c>
    </row>
    <row r="1463" spans="1:3" x14ac:dyDescent="0.25">
      <c r="A1463" s="6" t="s">
        <v>49</v>
      </c>
      <c r="B1463" s="27" t="s">
        <v>154</v>
      </c>
      <c r="C1463" t="s">
        <v>17</v>
      </c>
    </row>
    <row r="1464" spans="1:3" x14ac:dyDescent="0.25">
      <c r="A1464" s="6" t="s">
        <v>47</v>
      </c>
      <c r="B1464" s="27">
        <v>19.3</v>
      </c>
      <c r="C1464" t="s">
        <v>679</v>
      </c>
    </row>
    <row r="1465" spans="1:3" x14ac:dyDescent="0.25">
      <c r="A1465" s="6"/>
      <c r="B1465" s="27"/>
    </row>
    <row r="1466" spans="1:3" x14ac:dyDescent="0.25">
      <c r="A1466" s="5"/>
      <c r="B1466" s="27"/>
      <c r="C1466" t="str">
        <f>CONCATENATE("    ",B1462)</f>
        <v xml:space="preserve">    People with this variant have two copies of the [A2167955G](https://www.ncbi.nlm.nih.gov/projects/SNP/snp_ref.cgi?rs=4074905) variant. This substitution of a single nucleotide is known as a missense mutation.</v>
      </c>
    </row>
    <row r="1467" spans="1:3" x14ac:dyDescent="0.25">
      <c r="A1467" s="6"/>
      <c r="B1467" s="27"/>
    </row>
    <row r="1468" spans="1:3" x14ac:dyDescent="0.25">
      <c r="A1468" s="6"/>
      <c r="B1468" s="27"/>
      <c r="C1468" t="s">
        <v>680</v>
      </c>
    </row>
    <row r="1469" spans="1:3" x14ac:dyDescent="0.25">
      <c r="A1469" s="6"/>
      <c r="B1469" s="27"/>
    </row>
    <row r="1470" spans="1:3" x14ac:dyDescent="0.25">
      <c r="A1470" s="6"/>
      <c r="B1470" s="27"/>
      <c r="C1470" t="str">
        <f>CONCATENATE("    ",B1463)</f>
        <v xml:space="preserve">    The effect is unknown.</v>
      </c>
    </row>
    <row r="1471" spans="1:3" x14ac:dyDescent="0.25">
      <c r="A1471" s="6"/>
      <c r="B1471" s="27"/>
    </row>
    <row r="1472" spans="1:3" x14ac:dyDescent="0.25">
      <c r="A1472" s="5"/>
      <c r="B1472" s="27"/>
      <c r="C1472" t="s">
        <v>681</v>
      </c>
    </row>
    <row r="1473" spans="1:3" x14ac:dyDescent="0.25">
      <c r="A1473" s="5"/>
      <c r="B1473" s="27"/>
    </row>
    <row r="1474" spans="1:3" x14ac:dyDescent="0.25">
      <c r="A1474" s="5"/>
      <c r="B1474" s="27"/>
      <c r="C1474" t="str">
        <f>CONCATENATE( "    &lt;piechart percentage=",B1464," /&gt;")</f>
        <v xml:space="preserve">    &lt;piechart percentage=19.3 /&gt;</v>
      </c>
    </row>
    <row r="1475" spans="1:3" x14ac:dyDescent="0.25">
      <c r="A1475" s="5"/>
      <c r="B1475" s="27"/>
      <c r="C1475" t="str">
        <f>"  &lt;/Genotype&gt;"</f>
        <v xml:space="preserve">  &lt;/Genotype&gt;</v>
      </c>
    </row>
    <row r="1476" spans="1:3" x14ac:dyDescent="0.25">
      <c r="A1476" s="5" t="s">
        <v>50</v>
      </c>
      <c r="B1476" s="27" t="str">
        <f>CONCATENATE("Your ",B1385," gene has no variants. A normal gene is referred to as a ",CHAR(34),"wild-type",CHAR(34)," gene.")</f>
        <v>Your TH gene has no variants. A normal gene is referred to as a "wild-type" gene.</v>
      </c>
      <c r="C1476" t="str">
        <f>CONCATENATE("  &lt;Genotype hgvs=",CHAR(34),B1448,B1450,";",B1450,CHAR(34)," name=",CHAR(34),B1399,CHAR(34),"&gt; ")</f>
        <v xml:space="preserve">  &lt;Genotype hgvs="NC_000011.10:g.[2167955=];[2167955=]" name="A2167955G"&gt; </v>
      </c>
    </row>
    <row r="1477" spans="1:3" x14ac:dyDescent="0.25">
      <c r="A1477" s="6" t="s">
        <v>51</v>
      </c>
      <c r="B1477" s="27" t="s">
        <v>152</v>
      </c>
      <c r="C1477" t="s">
        <v>17</v>
      </c>
    </row>
    <row r="1478" spans="1:3" x14ac:dyDescent="0.25">
      <c r="A1478" s="6" t="s">
        <v>47</v>
      </c>
      <c r="B1478" s="27">
        <v>40.299999999999997</v>
      </c>
      <c r="C1478" t="s">
        <v>679</v>
      </c>
    </row>
    <row r="1479" spans="1:3" x14ac:dyDescent="0.25">
      <c r="A1479" s="5"/>
      <c r="B1479" s="27"/>
    </row>
    <row r="1480" spans="1:3" x14ac:dyDescent="0.25">
      <c r="A1480" s="6"/>
      <c r="B1480" s="27"/>
      <c r="C1480" t="str">
        <f>CONCATENATE("    ",B1476)</f>
        <v xml:space="preserve">    Your TH gene has no variants. A normal gene is referred to as a "wild-type" gene.</v>
      </c>
    </row>
    <row r="1481" spans="1:3" x14ac:dyDescent="0.25">
      <c r="A1481" s="6"/>
      <c r="B1481" s="27"/>
    </row>
    <row r="1482" spans="1:3" x14ac:dyDescent="0.25">
      <c r="A1482" s="6"/>
      <c r="B1482" s="27"/>
      <c r="C1482" t="s">
        <v>680</v>
      </c>
    </row>
    <row r="1483" spans="1:3" x14ac:dyDescent="0.25">
      <c r="A1483" s="6"/>
      <c r="B1483" s="27"/>
    </row>
    <row r="1484" spans="1:3" x14ac:dyDescent="0.25">
      <c r="A1484" s="6"/>
      <c r="B1484" s="27"/>
      <c r="C1484" t="str">
        <f>CONCATENATE("    ",B1477)</f>
        <v xml:space="preserve">    This variant is not associated with increased risk.</v>
      </c>
    </row>
    <row r="1485" spans="1:3" x14ac:dyDescent="0.25">
      <c r="A1485" s="5"/>
      <c r="B1485" s="27"/>
    </row>
    <row r="1486" spans="1:3" x14ac:dyDescent="0.25">
      <c r="A1486" s="5"/>
      <c r="B1486" s="27"/>
      <c r="C1486" t="s">
        <v>681</v>
      </c>
    </row>
    <row r="1487" spans="1:3" x14ac:dyDescent="0.25">
      <c r="A1487" s="5"/>
      <c r="B1487" s="27"/>
    </row>
    <row r="1488" spans="1:3" x14ac:dyDescent="0.25">
      <c r="A1488" s="5"/>
      <c r="B1488" s="27"/>
      <c r="C1488" t="str">
        <f>CONCATENATE( "    &lt;piechart percentage=",B1478," /&gt;")</f>
        <v xml:space="preserve">    &lt;piechart percentage=40.3 /&gt;</v>
      </c>
    </row>
    <row r="1489" spans="1:3" x14ac:dyDescent="0.25">
      <c r="A1489" s="5"/>
      <c r="B1489" s="27"/>
      <c r="C1489" t="str">
        <f>"  &lt;/Genotype&gt;"</f>
        <v xml:space="preserve">  &lt;/Genotype&gt;</v>
      </c>
    </row>
    <row r="1490" spans="1:3" x14ac:dyDescent="0.25">
      <c r="A1490" s="5" t="s">
        <v>52</v>
      </c>
      <c r="B1490" s="27" t="str">
        <f>CONCATENATE("Your ",B1385," gene has an unknown variant.")</f>
        <v>Your TH gene has an unknown variant.</v>
      </c>
      <c r="C1490" t="str">
        <f>CONCATENATE("  &lt;Genotype hgvs=",CHAR(34),"unknown",CHAR(34),"&gt; ")</f>
        <v xml:space="preserve">  &lt;Genotype hgvs="unknown"&gt; </v>
      </c>
    </row>
    <row r="1491" spans="1:3" x14ac:dyDescent="0.25">
      <c r="A1491" s="6" t="s">
        <v>52</v>
      </c>
      <c r="B1491" s="27" t="s">
        <v>154</v>
      </c>
      <c r="C1491" t="s">
        <v>17</v>
      </c>
    </row>
    <row r="1492" spans="1:3" x14ac:dyDescent="0.25">
      <c r="A1492" s="6" t="s">
        <v>47</v>
      </c>
      <c r="B1492" s="27"/>
      <c r="C1492" t="s">
        <v>679</v>
      </c>
    </row>
    <row r="1493" spans="1:3" x14ac:dyDescent="0.25">
      <c r="A1493" s="6"/>
      <c r="B1493" s="27"/>
    </row>
    <row r="1494" spans="1:3" x14ac:dyDescent="0.25">
      <c r="A1494" s="6"/>
      <c r="B1494" s="27"/>
      <c r="C1494" t="str">
        <f>CONCATENATE("    ",B1490)</f>
        <v xml:space="preserve">    Your TH gene has an unknown variant.</v>
      </c>
    </row>
    <row r="1495" spans="1:3" x14ac:dyDescent="0.25">
      <c r="A1495" s="6"/>
      <c r="B1495" s="27"/>
    </row>
    <row r="1496" spans="1:3" x14ac:dyDescent="0.25">
      <c r="A1496" s="6"/>
      <c r="B1496" s="27"/>
      <c r="C1496" t="s">
        <v>680</v>
      </c>
    </row>
    <row r="1497" spans="1:3" x14ac:dyDescent="0.25">
      <c r="A1497" s="6"/>
      <c r="B1497" s="27"/>
    </row>
    <row r="1498" spans="1:3" x14ac:dyDescent="0.25">
      <c r="A1498" s="5"/>
      <c r="B1498" s="27"/>
      <c r="C1498" t="str">
        <f>CONCATENATE("    ",B1491)</f>
        <v xml:space="preserve">    The effect is unknown.</v>
      </c>
    </row>
    <row r="1499" spans="1:3" x14ac:dyDescent="0.25">
      <c r="A1499" s="6"/>
      <c r="B1499" s="27"/>
    </row>
    <row r="1500" spans="1:3" x14ac:dyDescent="0.25">
      <c r="A1500" s="5"/>
      <c r="B1500" s="27"/>
      <c r="C1500" t="s">
        <v>681</v>
      </c>
    </row>
    <row r="1501" spans="1:3" x14ac:dyDescent="0.25">
      <c r="A1501" s="5"/>
      <c r="B1501" s="27"/>
    </row>
    <row r="1502" spans="1:3" x14ac:dyDescent="0.25">
      <c r="A1502" s="5"/>
      <c r="B1502" s="27"/>
      <c r="C1502" t="str">
        <f>CONCATENATE( "    &lt;piechart percentage=",B1492," /&gt;")</f>
        <v xml:space="preserve">    &lt;piechart percentage= /&gt;</v>
      </c>
    </row>
    <row r="1503" spans="1:3" x14ac:dyDescent="0.25">
      <c r="A1503" s="5"/>
      <c r="B1503" s="27"/>
      <c r="C1503" t="str">
        <f>"  &lt;/Genotype&gt;"</f>
        <v xml:space="preserve">  &lt;/Genotype&gt;</v>
      </c>
    </row>
    <row r="1504" spans="1:3" x14ac:dyDescent="0.25">
      <c r="A1504" s="5" t="s">
        <v>50</v>
      </c>
      <c r="B1504" s="27" t="str">
        <f>CONCATENATE("Your ",B1385," gene has no variants. A normal gene is referred to as a ",CHAR(34),"wild-type",CHAR(34)," gene.")</f>
        <v>Your TH gene has no variants. A normal gene is referred to as a "wild-type" gene.</v>
      </c>
      <c r="C1504" t="str">
        <f>CONCATENATE("  &lt;Genotype hgvs=",CHAR(34),"wild-type",CHAR(34),"&gt;")</f>
        <v xml:space="preserve">  &lt;Genotype hgvs="wild-type"&gt;</v>
      </c>
    </row>
    <row r="1505" spans="1:14" x14ac:dyDescent="0.25">
      <c r="A1505" s="6" t="s">
        <v>51</v>
      </c>
      <c r="B1505" s="27" t="s">
        <v>224</v>
      </c>
      <c r="C1505" t="s">
        <v>17</v>
      </c>
    </row>
    <row r="1506" spans="1:14" x14ac:dyDescent="0.25">
      <c r="A1506" s="6" t="s">
        <v>47</v>
      </c>
      <c r="B1506" s="27"/>
      <c r="C1506" t="s">
        <v>679</v>
      </c>
    </row>
    <row r="1507" spans="1:14" x14ac:dyDescent="0.25">
      <c r="A1507" s="6"/>
      <c r="B1507" s="27"/>
    </row>
    <row r="1508" spans="1:14" x14ac:dyDescent="0.25">
      <c r="A1508" s="6"/>
      <c r="B1508" s="27"/>
      <c r="C1508" t="str">
        <f>CONCATENATE("    ",B1504)</f>
        <v xml:space="preserve">    Your TH gene has no variants. A normal gene is referred to as a "wild-type" gene.</v>
      </c>
    </row>
    <row r="1509" spans="1:14" x14ac:dyDescent="0.25">
      <c r="A1509" s="6"/>
      <c r="B1509" s="27"/>
    </row>
    <row r="1510" spans="1:14" x14ac:dyDescent="0.25">
      <c r="A1510" s="6"/>
      <c r="B1510" s="27"/>
      <c r="C1510" t="s">
        <v>680</v>
      </c>
    </row>
    <row r="1511" spans="1:14" x14ac:dyDescent="0.25">
      <c r="A1511" s="6"/>
      <c r="B1511" s="27"/>
    </row>
    <row r="1512" spans="1:14" x14ac:dyDescent="0.25">
      <c r="A1512" s="6"/>
      <c r="B1512" s="27"/>
      <c r="C1512" t="str">
        <f>CONCATENATE("    ",B1505)</f>
        <v xml:space="preserve">    Your variant is not associated with any loss of function.</v>
      </c>
    </row>
    <row r="1513" spans="1:14" x14ac:dyDescent="0.25">
      <c r="A1513" s="6"/>
      <c r="B1513" s="27"/>
    </row>
    <row r="1514" spans="1:14" x14ac:dyDescent="0.25">
      <c r="A1514" s="6"/>
      <c r="B1514" s="27"/>
      <c r="C1514" t="s">
        <v>681</v>
      </c>
    </row>
    <row r="1515" spans="1:14" x14ac:dyDescent="0.25">
      <c r="A1515" s="5"/>
      <c r="B1515" s="27"/>
    </row>
    <row r="1516" spans="1:14" x14ac:dyDescent="0.25">
      <c r="A1516" s="6"/>
      <c r="B1516" s="27"/>
      <c r="C1516" t="str">
        <f>CONCATENATE( "    &lt;piechart percentage=",B1506," /&gt;")</f>
        <v xml:space="preserve">    &lt;piechart percentage= /&gt;</v>
      </c>
    </row>
    <row r="1517" spans="1:14" x14ac:dyDescent="0.25">
      <c r="A1517" s="6"/>
      <c r="B1517" s="27"/>
      <c r="C1517" t="str">
        <f>"  &lt;/Genotype&gt;"</f>
        <v xml:space="preserve">  &lt;/Genotype&gt;</v>
      </c>
    </row>
    <row r="1518" spans="1:14" x14ac:dyDescent="0.25">
      <c r="A1518" s="6"/>
      <c r="B1518" s="27"/>
      <c r="C1518" t="str">
        <f>"&lt;/GeneAnalysis&gt;"</f>
        <v>&lt;/GeneAnalysis&gt;</v>
      </c>
    </row>
    <row r="1519" spans="1:14" s="33" customFormat="1" x14ac:dyDescent="0.25">
      <c r="A1519" s="31"/>
      <c r="B1519" s="32"/>
      <c r="J1519"/>
      <c r="K1519"/>
      <c r="L1519"/>
      <c r="M1519"/>
      <c r="N1519"/>
    </row>
    <row r="1520" spans="1:14" x14ac:dyDescent="0.25">
      <c r="A1520" s="6" t="s">
        <v>4</v>
      </c>
      <c r="B1520" s="27" t="s">
        <v>96</v>
      </c>
      <c r="C1520" t="str">
        <f>CONCATENATE("&lt;GeneAnalysis gene=",CHAR(34),B1520,CHAR(34)," interval=",CHAR(34),B1521,CHAR(34),"&gt; ")</f>
        <v xml:space="preserve">&lt;GeneAnalysis gene="UBAC2" interval="NC_000013.11:g.99200425_99386499"&gt; </v>
      </c>
    </row>
    <row r="1521" spans="1:9" x14ac:dyDescent="0.25">
      <c r="A1521" s="6" t="s">
        <v>27</v>
      </c>
      <c r="B1521" s="27" t="s">
        <v>659</v>
      </c>
    </row>
    <row r="1522" spans="1:9" x14ac:dyDescent="0.25">
      <c r="A1522" s="6" t="s">
        <v>28</v>
      </c>
      <c r="B1522" s="27" t="s">
        <v>339</v>
      </c>
      <c r="C1522" t="str">
        <f>CONCATENATE("# What are some common mutations of ",B1520,"?")</f>
        <v># What are some common mutations of UBAC2?</v>
      </c>
    </row>
    <row r="1523" spans="1:9" x14ac:dyDescent="0.25">
      <c r="A1523" s="6"/>
      <c r="B1523" s="27"/>
      <c r="C1523" t="s">
        <v>17</v>
      </c>
      <c r="F1523" s="8"/>
      <c r="G1523" s="60"/>
      <c r="H1523" s="74"/>
      <c r="I1523" s="59"/>
    </row>
    <row r="1524" spans="1:9" x14ac:dyDescent="0.25">
      <c r="B1524" s="27"/>
      <c r="C1524" t="str">
        <f>CONCATENATE("There are ",B1522," well-known variants in ",B1520,": ",B1531," and ",B1537,".")</f>
        <v>There are two well-known variants in UBAC2: [A91754952AG](https://www.ncbi.nlm.nih.gov/projects/SNP/snp_ref.cgi?rs=12312259) and [A99394905T](https://www.ncbi.nlm.nih.gov/projects/SNP/snp_ref.cgi?rs=9585049).</v>
      </c>
      <c r="F1524" s="8"/>
      <c r="G1524" s="60"/>
      <c r="H1524" s="59"/>
      <c r="I1524" s="59"/>
    </row>
    <row r="1525" spans="1:9" x14ac:dyDescent="0.25">
      <c r="B1525" s="27"/>
    </row>
    <row r="1526" spans="1:9" x14ac:dyDescent="0.25">
      <c r="A1526" s="6"/>
      <c r="B1526" s="27"/>
      <c r="C1526" t="str">
        <f>CONCATENATE("&lt;# ",B1528," #&gt;")</f>
        <v>&lt;# A91754952AG #&gt;</v>
      </c>
    </row>
    <row r="1527" spans="1:9" x14ac:dyDescent="0.25">
      <c r="A1527" s="6" t="s">
        <v>29</v>
      </c>
      <c r="B1527" s="1" t="s">
        <v>493</v>
      </c>
      <c r="C1527" t="str">
        <f>CONCATENATE("  &lt;Variant hgvs=",CHAR(34),B1527,CHAR(34)," name=",CHAR(34),B1528,CHAR(34),"&gt; ")</f>
        <v xml:space="preserve">  &lt;Variant hgvs="CM000674.2:g.91754952A&gt;G" name="A91754952AG"&gt; </v>
      </c>
    </row>
    <row r="1528" spans="1:9" x14ac:dyDescent="0.25">
      <c r="A1528" s="5" t="s">
        <v>30</v>
      </c>
      <c r="B1528" s="30" t="s">
        <v>660</v>
      </c>
    </row>
    <row r="1529" spans="1:9" x14ac:dyDescent="0.25">
      <c r="A1529" s="5" t="s">
        <v>31</v>
      </c>
      <c r="B1529" s="27" t="s">
        <v>66</v>
      </c>
      <c r="C1529" t="str">
        <f>CONCATENATE("    This variant is a change at a specific point in the ",B1520," gene from ",B1529," to ",B1530," resulting in incorrect ",B1516," function. This substitution of a single nucleotide is known as a missense variant.")</f>
        <v xml:space="preserve">    This variant is a change at a specific point in the UBAC2 gene from adenine (A) to guanine (G) resulting in incorrect  function. This substitution of a single nucleotide is known as a missense variant.</v>
      </c>
    </row>
    <row r="1530" spans="1:9" x14ac:dyDescent="0.25">
      <c r="A1530" s="5" t="s">
        <v>32</v>
      </c>
      <c r="B1530" s="27" t="s">
        <v>38</v>
      </c>
      <c r="C1530" t="s">
        <v>17</v>
      </c>
    </row>
    <row r="1531" spans="1:9" x14ac:dyDescent="0.25">
      <c r="A1531" s="5" t="s">
        <v>40</v>
      </c>
      <c r="B1531" s="30" t="s">
        <v>661</v>
      </c>
      <c r="C1531" t="str">
        <f>"  &lt;/Variant&gt;"</f>
        <v xml:space="preserve">  &lt;/Variant&gt;</v>
      </c>
    </row>
    <row r="1532" spans="1:9" x14ac:dyDescent="0.25">
      <c r="B1532" s="27"/>
      <c r="C1532" t="str">
        <f>CONCATENATE("&lt;# ",B1534," #&gt;")</f>
        <v>&lt;# A99394905T #&gt;</v>
      </c>
    </row>
    <row r="1533" spans="1:9" x14ac:dyDescent="0.25">
      <c r="A1533" s="6" t="s">
        <v>29</v>
      </c>
      <c r="B1533" s="1" t="s">
        <v>495</v>
      </c>
      <c r="C1533" t="str">
        <f>CONCATENATE("  &lt;Variant hgvs=",CHAR(34),B1533,CHAR(34)," name=",CHAR(34),B1534,CHAR(34),"&gt; ")</f>
        <v xml:space="preserve">  &lt;Variant hgvs="CM000675.2:g.99394905A&gt;T" name="A99394905T"&gt; </v>
      </c>
    </row>
    <row r="1534" spans="1:9" x14ac:dyDescent="0.25">
      <c r="A1534" s="5" t="s">
        <v>30</v>
      </c>
      <c r="B1534" s="30" t="s">
        <v>662</v>
      </c>
    </row>
    <row r="1535" spans="1:9" x14ac:dyDescent="0.25">
      <c r="A1535" s="5" t="s">
        <v>31</v>
      </c>
      <c r="B1535" s="27" t="s">
        <v>66</v>
      </c>
      <c r="C1535" t="str">
        <f>CONCATENATE("    This variant is a change at a specific point in the ",B1520," gene from ",B1535," to ",B1536," resulting in incorrect ",B1516," function. This substitution of a single nucleotide is known as a missense variant.")</f>
        <v xml:space="preserve">    This variant is a change at a specific point in the UBAC2 gene from adenine (A) to thymine (T) resulting in incorrect  function. This substitution of a single nucleotide is known as a missense variant.</v>
      </c>
    </row>
    <row r="1536" spans="1:9" x14ac:dyDescent="0.25">
      <c r="A1536" s="5" t="s">
        <v>32</v>
      </c>
      <c r="B1536" s="27" t="s">
        <v>37</v>
      </c>
    </row>
    <row r="1537" spans="1:3" x14ac:dyDescent="0.25">
      <c r="A1537" s="6" t="s">
        <v>40</v>
      </c>
      <c r="B1537" s="30" t="s">
        <v>663</v>
      </c>
      <c r="C1537" t="str">
        <f>"  &lt;/Variant&gt;"</f>
        <v xml:space="preserve">  &lt;/Variant&gt;</v>
      </c>
    </row>
    <row r="1538" spans="1:3" s="33" customFormat="1" x14ac:dyDescent="0.25">
      <c r="A1538" s="31"/>
      <c r="B1538" s="32"/>
    </row>
    <row r="1539" spans="1:3" s="33" customFormat="1" x14ac:dyDescent="0.25">
      <c r="A1539" s="31"/>
      <c r="B1539" s="32"/>
      <c r="C1539" t="str">
        <f>C1526</f>
        <v>&lt;# A91754952AG #&gt;</v>
      </c>
    </row>
    <row r="1540" spans="1:3" x14ac:dyDescent="0.25">
      <c r="A1540" s="5" t="s">
        <v>39</v>
      </c>
      <c r="B1540" s="1" t="s">
        <v>664</v>
      </c>
      <c r="C1540" t="str">
        <f>CONCATENATE("  &lt;Genotype hgvs=",CHAR(34),B1540,B1541,";",B1542,CHAR(34)," name=",CHAR(34),B1528,CHAR(34),"&gt; ")</f>
        <v xml:space="preserve">  &lt;Genotype hgvs="CM000674.2:g.[91754952A&gt;G];[91754952=]" name="A91754952AG"&gt; </v>
      </c>
    </row>
    <row r="1541" spans="1:3" x14ac:dyDescent="0.25">
      <c r="A1541" s="5" t="s">
        <v>40</v>
      </c>
      <c r="B1541" s="27" t="s">
        <v>665</v>
      </c>
    </row>
    <row r="1542" spans="1:3" x14ac:dyDescent="0.25">
      <c r="A1542" s="5" t="s">
        <v>31</v>
      </c>
      <c r="B1542" s="27" t="s">
        <v>666</v>
      </c>
      <c r="C1542" t="s">
        <v>679</v>
      </c>
    </row>
    <row r="1543" spans="1:3" x14ac:dyDescent="0.25">
      <c r="A1543" s="5" t="s">
        <v>45</v>
      </c>
      <c r="B1543" s="27" t="str">
        <f>CONCATENATE("People with this variant have one copy of the ",B1531," variant. This substitution of a single nucleotide is known as a missense mutation.")</f>
        <v>People with this variant have one copy of the [A91754952AG](https://www.ncbi.nlm.nih.gov/projects/SNP/snp_ref.cgi?rs=12312259) variant. This substitution of a single nucleotide is known as a missense mutation.</v>
      </c>
      <c r="C1543" t="s">
        <v>17</v>
      </c>
    </row>
    <row r="1544" spans="1:3" x14ac:dyDescent="0.25">
      <c r="A1544" s="6" t="s">
        <v>46</v>
      </c>
      <c r="B1544" s="27" t="s">
        <v>152</v>
      </c>
      <c r="C1544" t="str">
        <f>CONCATENATE("    ",B1543)</f>
        <v xml:space="preserve">    People with this variant have one copy of the [A91754952AG](https://www.ncbi.nlm.nih.gov/projects/SNP/snp_ref.cgi?rs=12312259) variant. This substitution of a single nucleotide is known as a missense mutation.</v>
      </c>
    </row>
    <row r="1545" spans="1:3" x14ac:dyDescent="0.25">
      <c r="A1545" s="6" t="s">
        <v>47</v>
      </c>
      <c r="B1545" s="27">
        <v>21.8</v>
      </c>
    </row>
    <row r="1546" spans="1:3" x14ac:dyDescent="0.25">
      <c r="A1546" s="5"/>
      <c r="B1546" s="27"/>
      <c r="C1546" t="s">
        <v>680</v>
      </c>
    </row>
    <row r="1547" spans="1:3" x14ac:dyDescent="0.25">
      <c r="A1547" s="6"/>
      <c r="B1547" s="27"/>
    </row>
    <row r="1548" spans="1:3" x14ac:dyDescent="0.25">
      <c r="A1548" s="6"/>
      <c r="B1548" s="27"/>
      <c r="C1548" t="str">
        <f>CONCATENATE("    ",B1544)</f>
        <v xml:space="preserve">    This variant is not associated with increased risk.</v>
      </c>
    </row>
    <row r="1549" spans="1:3" x14ac:dyDescent="0.25">
      <c r="A1549" s="6"/>
      <c r="B1549" s="27"/>
    </row>
    <row r="1550" spans="1:3" x14ac:dyDescent="0.25">
      <c r="A1550" s="6"/>
      <c r="B1550" s="27"/>
      <c r="C1550" t="s">
        <v>681</v>
      </c>
    </row>
    <row r="1551" spans="1:3" x14ac:dyDescent="0.25">
      <c r="A1551" s="5"/>
      <c r="B1551" s="27"/>
    </row>
    <row r="1552" spans="1:3" x14ac:dyDescent="0.25">
      <c r="A1552" s="5"/>
      <c r="B1552" s="27"/>
      <c r="C1552" t="str">
        <f>CONCATENATE( "    &lt;piechart percentage=",B1545," /&gt;")</f>
        <v xml:space="preserve">    &lt;piechart percentage=21.8 /&gt;</v>
      </c>
    </row>
    <row r="1553" spans="1:3" x14ac:dyDescent="0.25">
      <c r="A1553" s="5"/>
      <c r="B1553" s="27"/>
      <c r="C1553" t="str">
        <f>"  &lt;/Genotype&gt;"</f>
        <v xml:space="preserve">  &lt;/Genotype&gt;</v>
      </c>
    </row>
    <row r="1554" spans="1:3" x14ac:dyDescent="0.25">
      <c r="A1554" s="5" t="s">
        <v>48</v>
      </c>
      <c r="B1554" s="27" t="s">
        <v>352</v>
      </c>
      <c r="C1554" t="str">
        <f>CONCATENATE("  &lt;Genotype hgvs=",CHAR(34),B1540,B1541,";",B1541,CHAR(34)," name=",CHAR(34),B1528,CHAR(34),"&gt; ")</f>
        <v xml:space="preserve">  &lt;Genotype hgvs="CM000674.2:g.[91754952A&gt;G];[91754952A&gt;G]" name="A91754952AG"&gt; </v>
      </c>
    </row>
    <row r="1555" spans="1:3" x14ac:dyDescent="0.25">
      <c r="A1555" s="6" t="s">
        <v>49</v>
      </c>
      <c r="B1555" s="27" t="s">
        <v>198</v>
      </c>
      <c r="C1555" t="s">
        <v>17</v>
      </c>
    </row>
    <row r="1556" spans="1:3" x14ac:dyDescent="0.25">
      <c r="A1556" s="6" t="s">
        <v>47</v>
      </c>
      <c r="B1556" s="27">
        <v>71.2</v>
      </c>
      <c r="C1556" t="s">
        <v>679</v>
      </c>
    </row>
    <row r="1557" spans="1:3" x14ac:dyDescent="0.25">
      <c r="A1557" s="6"/>
      <c r="B1557" s="27"/>
    </row>
    <row r="1558" spans="1:3" x14ac:dyDescent="0.25">
      <c r="A1558" s="5"/>
      <c r="B1558" s="27"/>
      <c r="C1558" t="str">
        <f>CONCATENATE("    ",B1554)</f>
        <v xml:space="preserve">    People with this variant have two copies of the [C78606381T](https://www.ncbi.nlm.nih.gov/projects/SNP/snp_ref.cgi?rs=12914385) variant. This substitution of a single nucleotide is known as a missense mutation.
</v>
      </c>
    </row>
    <row r="1559" spans="1:3" x14ac:dyDescent="0.25">
      <c r="A1559" s="6"/>
      <c r="B1559" s="27"/>
    </row>
    <row r="1560" spans="1:3" x14ac:dyDescent="0.25">
      <c r="A1560" s="6"/>
      <c r="B1560" s="27"/>
      <c r="C1560" t="s">
        <v>680</v>
      </c>
    </row>
    <row r="1561" spans="1:3" x14ac:dyDescent="0.25">
      <c r="A1561" s="6"/>
      <c r="B1561" s="27"/>
    </row>
    <row r="1562" spans="1:3" x14ac:dyDescent="0.25">
      <c r="A1562" s="6"/>
      <c r="B1562" s="27"/>
      <c r="C1562" t="str">
        <f>CONCATENATE("    ",B1555)</f>
        <v xml:space="preserve">    You are in the Moderate Loss of Function category. See below for more information.</v>
      </c>
    </row>
    <row r="1563" spans="1:3" x14ac:dyDescent="0.25">
      <c r="A1563" s="6"/>
      <c r="B1563" s="27"/>
    </row>
    <row r="1564" spans="1:3" x14ac:dyDescent="0.25">
      <c r="A1564" s="5"/>
      <c r="B1564" s="27"/>
      <c r="C1564" t="s">
        <v>681</v>
      </c>
    </row>
    <row r="1565" spans="1:3" x14ac:dyDescent="0.25">
      <c r="A1565" s="5"/>
      <c r="B1565" s="27"/>
    </row>
    <row r="1566" spans="1:3" x14ac:dyDescent="0.25">
      <c r="A1566" s="5"/>
      <c r="B1566" s="27"/>
      <c r="C1566" t="str">
        <f>CONCATENATE( "    &lt;piechart percentage=",B1556," /&gt;")</f>
        <v xml:space="preserve">    &lt;piechart percentage=71.2 /&gt;</v>
      </c>
    </row>
    <row r="1567" spans="1:3" x14ac:dyDescent="0.25">
      <c r="A1567" s="5"/>
      <c r="B1567" s="27"/>
      <c r="C1567" t="str">
        <f>"  &lt;/Genotype&gt;"</f>
        <v xml:space="preserve">  &lt;/Genotype&gt;</v>
      </c>
    </row>
    <row r="1568" spans="1:3" x14ac:dyDescent="0.25">
      <c r="A1568" s="5" t="s">
        <v>50</v>
      </c>
      <c r="B1568" s="27" t="str">
        <f>CONCATENATE("Your ",B1520," gene has no variants. A normal gene is referred to as a ",CHAR(34),"wild-type",CHAR(34)," gene.")</f>
        <v>Your UBAC2 gene has no variants. A normal gene is referred to as a "wild-type" gene.</v>
      </c>
      <c r="C1568" t="str">
        <f>CONCATENATE("  &lt;Genotype hgvs=",CHAR(34),B1540,B1542,";",B1542,CHAR(34)," name=",CHAR(34),B1528,CHAR(34),"&gt; ")</f>
        <v xml:space="preserve">  &lt;Genotype hgvs="CM000674.2:g.[91754952=];[91754952=]" name="A91754952AG"&gt; </v>
      </c>
    </row>
    <row r="1569" spans="1:3" x14ac:dyDescent="0.25">
      <c r="A1569" s="6" t="s">
        <v>51</v>
      </c>
      <c r="B1569" s="27" t="s">
        <v>152</v>
      </c>
      <c r="C1569" t="s">
        <v>17</v>
      </c>
    </row>
    <row r="1570" spans="1:3" x14ac:dyDescent="0.25">
      <c r="A1570" s="6" t="s">
        <v>47</v>
      </c>
      <c r="B1570" s="27">
        <v>7</v>
      </c>
      <c r="C1570" t="s">
        <v>679</v>
      </c>
    </row>
    <row r="1571" spans="1:3" x14ac:dyDescent="0.25">
      <c r="A1571" s="5"/>
      <c r="B1571" s="27"/>
    </row>
    <row r="1572" spans="1:3" x14ac:dyDescent="0.25">
      <c r="A1572" s="6"/>
      <c r="B1572" s="27"/>
      <c r="C1572" t="str">
        <f>CONCATENATE("    ",B1568)</f>
        <v xml:space="preserve">    Your UBAC2 gene has no variants. A normal gene is referred to as a "wild-type" gene.</v>
      </c>
    </row>
    <row r="1573" spans="1:3" x14ac:dyDescent="0.25">
      <c r="A1573" s="6"/>
      <c r="B1573" s="27"/>
    </row>
    <row r="1574" spans="1:3" x14ac:dyDescent="0.25">
      <c r="A1574" s="6"/>
      <c r="B1574" s="27"/>
      <c r="C1574" t="s">
        <v>680</v>
      </c>
    </row>
    <row r="1575" spans="1:3" x14ac:dyDescent="0.25">
      <c r="A1575" s="6"/>
      <c r="B1575" s="27"/>
    </row>
    <row r="1576" spans="1:3" x14ac:dyDescent="0.25">
      <c r="A1576" s="6"/>
      <c r="B1576" s="27"/>
      <c r="C1576" t="str">
        <f>CONCATENATE("    ",B1569)</f>
        <v xml:space="preserve">    This variant is not associated with increased risk.</v>
      </c>
    </row>
    <row r="1577" spans="1:3" x14ac:dyDescent="0.25">
      <c r="A1577" s="5"/>
      <c r="B1577" s="27"/>
    </row>
    <row r="1578" spans="1:3" x14ac:dyDescent="0.25">
      <c r="A1578" s="5"/>
      <c r="B1578" s="27"/>
      <c r="C1578" t="s">
        <v>681</v>
      </c>
    </row>
    <row r="1579" spans="1:3" x14ac:dyDescent="0.25">
      <c r="A1579" s="5"/>
      <c r="B1579" s="27"/>
    </row>
    <row r="1580" spans="1:3" x14ac:dyDescent="0.25">
      <c r="A1580" s="5"/>
      <c r="B1580" s="27"/>
      <c r="C1580" t="str">
        <f>CONCATENATE( "    &lt;piechart percentage=",B1570," /&gt;")</f>
        <v xml:space="preserve">    &lt;piechart percentage=7 /&gt;</v>
      </c>
    </row>
    <row r="1581" spans="1:3" x14ac:dyDescent="0.25">
      <c r="A1581" s="5"/>
      <c r="B1581" s="27"/>
      <c r="C1581" t="str">
        <f>"  &lt;/Genotype&gt;"</f>
        <v xml:space="preserve">  &lt;/Genotype&gt;</v>
      </c>
    </row>
    <row r="1582" spans="1:3" x14ac:dyDescent="0.25">
      <c r="A1582" s="5"/>
      <c r="B1582" s="27"/>
      <c r="C1582" t="str">
        <f>C1532</f>
        <v>&lt;# A99394905T #&gt;</v>
      </c>
    </row>
    <row r="1583" spans="1:3" x14ac:dyDescent="0.25">
      <c r="A1583" s="5" t="s">
        <v>39</v>
      </c>
      <c r="B1583" s="1" t="s">
        <v>667</v>
      </c>
      <c r="C1583" t="str">
        <f>CONCATENATE("  &lt;Genotype hgvs=",CHAR(34),B1583,B1584,";",B1585,CHAR(34)," name=",CHAR(34),B1534,CHAR(34),"&gt; ")</f>
        <v xml:space="preserve">  &lt;Genotype hgvs="CM000675.2:g.[99394905A&gt;T];[99394905=]" name="A99394905T"&gt; </v>
      </c>
    </row>
    <row r="1584" spans="1:3" x14ac:dyDescent="0.25">
      <c r="A1584" s="5" t="s">
        <v>40</v>
      </c>
      <c r="B1584" s="27" t="s">
        <v>668</v>
      </c>
    </row>
    <row r="1585" spans="1:3" x14ac:dyDescent="0.25">
      <c r="A1585" s="5" t="s">
        <v>31</v>
      </c>
      <c r="B1585" s="27" t="s">
        <v>669</v>
      </c>
      <c r="C1585" t="s">
        <v>679</v>
      </c>
    </row>
    <row r="1586" spans="1:3" x14ac:dyDescent="0.25">
      <c r="A1586" s="5" t="s">
        <v>45</v>
      </c>
      <c r="B1586" s="27" t="str">
        <f>CONCATENATE("People with this variant have one copy of the ",B1537," variant. This substitution of a single nucleotide is known as a missense mutation.")</f>
        <v>People with this variant have one copy of the [A99394905T](https://www.ncbi.nlm.nih.gov/projects/SNP/snp_ref.cgi?rs=9585049) variant. This substitution of a single nucleotide is known as a missense mutation.</v>
      </c>
      <c r="C1586" t="s">
        <v>17</v>
      </c>
    </row>
    <row r="1587" spans="1:3" x14ac:dyDescent="0.25">
      <c r="A1587" s="6" t="s">
        <v>46</v>
      </c>
      <c r="B1587" s="27" t="s">
        <v>223</v>
      </c>
      <c r="C1587" t="str">
        <f>CONCATENATE("    ",B1586)</f>
        <v xml:space="preserve">    People with this variant have one copy of the [A99394905T](https://www.ncbi.nlm.nih.gov/projects/SNP/snp_ref.cgi?rs=9585049) variant. This substitution of a single nucleotide is known as a missense mutation.</v>
      </c>
    </row>
    <row r="1588" spans="1:3" x14ac:dyDescent="0.25">
      <c r="A1588" s="6" t="s">
        <v>47</v>
      </c>
      <c r="B1588" s="27">
        <v>1.5</v>
      </c>
    </row>
    <row r="1589" spans="1:3" x14ac:dyDescent="0.25">
      <c r="A1589" s="5"/>
      <c r="B1589" s="27"/>
      <c r="C1589" t="s">
        <v>680</v>
      </c>
    </row>
    <row r="1590" spans="1:3" x14ac:dyDescent="0.25">
      <c r="A1590" s="6"/>
      <c r="B1590" s="27"/>
    </row>
    <row r="1591" spans="1:3" x14ac:dyDescent="0.25">
      <c r="A1591" s="6"/>
      <c r="B1591" s="27"/>
      <c r="C1591" t="str">
        <f>CONCATENATE("    ",B1587)</f>
        <v xml:space="preserve">    You are in the Mild Loss of Function category. See below for more information.</v>
      </c>
    </row>
    <row r="1592" spans="1:3" x14ac:dyDescent="0.25">
      <c r="A1592" s="6"/>
      <c r="B1592" s="27"/>
    </row>
    <row r="1593" spans="1:3" x14ac:dyDescent="0.25">
      <c r="A1593" s="6"/>
      <c r="B1593" s="27"/>
      <c r="C1593" t="s">
        <v>681</v>
      </c>
    </row>
    <row r="1594" spans="1:3" x14ac:dyDescent="0.25">
      <c r="A1594" s="5"/>
      <c r="B1594" s="27"/>
    </row>
    <row r="1595" spans="1:3" x14ac:dyDescent="0.25">
      <c r="A1595" s="5"/>
      <c r="B1595" s="27"/>
      <c r="C1595" t="str">
        <f>CONCATENATE( "    &lt;piechart percentage=",B1588," /&gt;")</f>
        <v xml:space="preserve">    &lt;piechart percentage=1.5 /&gt;</v>
      </c>
    </row>
    <row r="1596" spans="1:3" x14ac:dyDescent="0.25">
      <c r="A1596" s="5"/>
      <c r="B1596" s="27"/>
      <c r="C1596" t="str">
        <f>"  &lt;/Genotype&gt;"</f>
        <v xml:space="preserve">  &lt;/Genotype&gt;</v>
      </c>
    </row>
    <row r="1597" spans="1:3" x14ac:dyDescent="0.25">
      <c r="A1597" s="5" t="s">
        <v>48</v>
      </c>
      <c r="B1597" s="27" t="str">
        <f>CONCATENATE("People with this variant have two copies of the ",B1537," variant. This substitution of a single nucleotide is known as a missense mutation.")</f>
        <v>People with this variant have two copies of the [A99394905T](https://www.ncbi.nlm.nih.gov/projects/SNP/snp_ref.cgi?rs=9585049) variant. This substitution of a single nucleotide is known as a missense mutation.</v>
      </c>
      <c r="C1597" t="str">
        <f>CONCATENATE("  &lt;Genotype hgvs=",CHAR(34),B1583,B1584,";",B1584,CHAR(34)," name=",CHAR(34),B1534,CHAR(34),"&gt; ")</f>
        <v xml:space="preserve">  &lt;Genotype hgvs="CM000675.2:g.[99394905A&gt;T];[99394905A&gt;T]" name="A99394905T"&gt; </v>
      </c>
    </row>
    <row r="1598" spans="1:3" x14ac:dyDescent="0.25">
      <c r="A1598" s="6" t="s">
        <v>49</v>
      </c>
      <c r="B1598" s="27" t="s">
        <v>198</v>
      </c>
      <c r="C1598" t="s">
        <v>17</v>
      </c>
    </row>
    <row r="1599" spans="1:3" x14ac:dyDescent="0.25">
      <c r="A1599" s="6" t="s">
        <v>47</v>
      </c>
      <c r="B1599" s="27">
        <v>0.4</v>
      </c>
      <c r="C1599" t="s">
        <v>679</v>
      </c>
    </row>
    <row r="1600" spans="1:3" x14ac:dyDescent="0.25">
      <c r="A1600" s="6"/>
      <c r="B1600" s="27"/>
    </row>
    <row r="1601" spans="1:3" x14ac:dyDescent="0.25">
      <c r="A1601" s="5"/>
      <c r="B1601" s="27"/>
      <c r="C1601" t="str">
        <f>CONCATENATE("    ",B1597)</f>
        <v xml:space="preserve">    People with this variant have two copies of the [A99394905T](https://www.ncbi.nlm.nih.gov/projects/SNP/snp_ref.cgi?rs=9585049) variant. This substitution of a single nucleotide is known as a missense mutation.</v>
      </c>
    </row>
    <row r="1602" spans="1:3" x14ac:dyDescent="0.25">
      <c r="A1602" s="6"/>
      <c r="B1602" s="27"/>
    </row>
    <row r="1603" spans="1:3" x14ac:dyDescent="0.25">
      <c r="A1603" s="6"/>
      <c r="B1603" s="27"/>
      <c r="C1603" t="s">
        <v>680</v>
      </c>
    </row>
    <row r="1604" spans="1:3" x14ac:dyDescent="0.25">
      <c r="A1604" s="6"/>
      <c r="B1604" s="27"/>
    </row>
    <row r="1605" spans="1:3" x14ac:dyDescent="0.25">
      <c r="A1605" s="6"/>
      <c r="B1605" s="27"/>
      <c r="C1605" t="str">
        <f>CONCATENATE("    ",B1598)</f>
        <v xml:space="preserve">    You are in the Moderate Loss of Function category. See below for more information.</v>
      </c>
    </row>
    <row r="1606" spans="1:3" x14ac:dyDescent="0.25">
      <c r="A1606" s="6"/>
      <c r="B1606" s="27"/>
    </row>
    <row r="1607" spans="1:3" x14ac:dyDescent="0.25">
      <c r="A1607" s="5"/>
      <c r="B1607" s="27"/>
      <c r="C1607" t="s">
        <v>681</v>
      </c>
    </row>
    <row r="1608" spans="1:3" x14ac:dyDescent="0.25">
      <c r="A1608" s="5"/>
      <c r="B1608" s="27"/>
    </row>
    <row r="1609" spans="1:3" x14ac:dyDescent="0.25">
      <c r="A1609" s="5"/>
      <c r="B1609" s="27"/>
      <c r="C1609" t="str">
        <f>CONCATENATE( "    &lt;piechart percentage=",B1599," /&gt;")</f>
        <v xml:space="preserve">    &lt;piechart percentage=0.4 /&gt;</v>
      </c>
    </row>
    <row r="1610" spans="1:3" x14ac:dyDescent="0.25">
      <c r="A1610" s="5"/>
      <c r="B1610" s="27"/>
      <c r="C1610" t="str">
        <f>"  &lt;/Genotype&gt;"</f>
        <v xml:space="preserve">  &lt;/Genotype&gt;</v>
      </c>
    </row>
    <row r="1611" spans="1:3" x14ac:dyDescent="0.25">
      <c r="A1611" s="5" t="s">
        <v>50</v>
      </c>
      <c r="B1611" s="27" t="str">
        <f>CONCATENATE("Your ",B1520," gene has no variants. A normal gene is referred to as a ",CHAR(34),"wild-type",CHAR(34)," gene.")</f>
        <v>Your UBAC2 gene has no variants. A normal gene is referred to as a "wild-type" gene.</v>
      </c>
      <c r="C1611" t="str">
        <f>CONCATENATE("  &lt;Genotype hgvs=",CHAR(34),B1583,B1585,";",B1585,CHAR(34)," name=",CHAR(34),B1534,CHAR(34),"&gt; ")</f>
        <v xml:space="preserve">  &lt;Genotype hgvs="CM000675.2:g.[99394905=];[99394905=]" name="A99394905T"&gt; </v>
      </c>
    </row>
    <row r="1612" spans="1:3" x14ac:dyDescent="0.25">
      <c r="A1612" s="6" t="s">
        <v>51</v>
      </c>
      <c r="B1612" s="27" t="s">
        <v>152</v>
      </c>
      <c r="C1612" t="s">
        <v>17</v>
      </c>
    </row>
    <row r="1613" spans="1:3" x14ac:dyDescent="0.25">
      <c r="A1613" s="6" t="s">
        <v>47</v>
      </c>
      <c r="B1613" s="27">
        <v>98.1</v>
      </c>
      <c r="C1613" t="s">
        <v>679</v>
      </c>
    </row>
    <row r="1614" spans="1:3" x14ac:dyDescent="0.25">
      <c r="A1614" s="5"/>
      <c r="B1614" s="27"/>
    </row>
    <row r="1615" spans="1:3" x14ac:dyDescent="0.25">
      <c r="A1615" s="6"/>
      <c r="B1615" s="27"/>
      <c r="C1615" t="str">
        <f>CONCATENATE("    ",B1611)</f>
        <v xml:space="preserve">    Your UBAC2 gene has no variants. A normal gene is referred to as a "wild-type" gene.</v>
      </c>
    </row>
    <row r="1616" spans="1:3" x14ac:dyDescent="0.25">
      <c r="A1616" s="6"/>
      <c r="B1616" s="27"/>
    </row>
    <row r="1617" spans="1:3" x14ac:dyDescent="0.25">
      <c r="A1617" s="6"/>
      <c r="B1617" s="27"/>
      <c r="C1617" t="s">
        <v>680</v>
      </c>
    </row>
    <row r="1618" spans="1:3" x14ac:dyDescent="0.25">
      <c r="A1618" s="6"/>
      <c r="B1618" s="27"/>
    </row>
    <row r="1619" spans="1:3" x14ac:dyDescent="0.25">
      <c r="A1619" s="6"/>
      <c r="B1619" s="27"/>
      <c r="C1619" t="str">
        <f>CONCATENATE("    ",B1612)</f>
        <v xml:space="preserve">    This variant is not associated with increased risk.</v>
      </c>
    </row>
    <row r="1620" spans="1:3" x14ac:dyDescent="0.25">
      <c r="A1620" s="5"/>
      <c r="B1620" s="27"/>
    </row>
    <row r="1621" spans="1:3" x14ac:dyDescent="0.25">
      <c r="A1621" s="5"/>
      <c r="B1621" s="27"/>
      <c r="C1621" t="s">
        <v>681</v>
      </c>
    </row>
    <row r="1622" spans="1:3" x14ac:dyDescent="0.25">
      <c r="A1622" s="5"/>
      <c r="B1622" s="27"/>
    </row>
    <row r="1623" spans="1:3" x14ac:dyDescent="0.25">
      <c r="A1623" s="5"/>
      <c r="B1623" s="27"/>
      <c r="C1623" t="str">
        <f>CONCATENATE( "    &lt;piechart percentage=",B1613," /&gt;")</f>
        <v xml:space="preserve">    &lt;piechart percentage=98.1 /&gt;</v>
      </c>
    </row>
    <row r="1624" spans="1:3" x14ac:dyDescent="0.25">
      <c r="A1624" s="5"/>
      <c r="B1624" s="27"/>
      <c r="C1624" t="str">
        <f>"  &lt;/Genotype&gt;"</f>
        <v xml:space="preserve">  &lt;/Genotype&gt;</v>
      </c>
    </row>
    <row r="1625" spans="1:3" x14ac:dyDescent="0.25">
      <c r="A1625" s="5" t="s">
        <v>52</v>
      </c>
      <c r="B1625" s="27" t="str">
        <f>CONCATENATE("Your ",B1520," gene has an unknown variant.")</f>
        <v>Your UBAC2 gene has an unknown variant.</v>
      </c>
      <c r="C1625" t="str">
        <f>CONCATENATE("  &lt;Genotype hgvs=",CHAR(34),"unknown",CHAR(34),"&gt; ")</f>
        <v xml:space="preserve">  &lt;Genotype hgvs="unknown"&gt; </v>
      </c>
    </row>
    <row r="1626" spans="1:3" x14ac:dyDescent="0.25">
      <c r="A1626" s="6" t="s">
        <v>52</v>
      </c>
      <c r="B1626" s="27" t="s">
        <v>154</v>
      </c>
      <c r="C1626" t="s">
        <v>17</v>
      </c>
    </row>
    <row r="1627" spans="1:3" x14ac:dyDescent="0.25">
      <c r="A1627" s="6" t="s">
        <v>47</v>
      </c>
      <c r="B1627" s="27"/>
      <c r="C1627" t="s">
        <v>679</v>
      </c>
    </row>
    <row r="1628" spans="1:3" x14ac:dyDescent="0.25">
      <c r="A1628" s="6"/>
      <c r="B1628" s="27"/>
    </row>
    <row r="1629" spans="1:3" x14ac:dyDescent="0.25">
      <c r="A1629" s="6"/>
      <c r="B1629" s="27"/>
      <c r="C1629" t="str">
        <f>CONCATENATE("    ",B1625)</f>
        <v xml:space="preserve">    Your UBAC2 gene has an unknown variant.</v>
      </c>
    </row>
    <row r="1630" spans="1:3" x14ac:dyDescent="0.25">
      <c r="A1630" s="6"/>
      <c r="B1630" s="27"/>
    </row>
    <row r="1631" spans="1:3" x14ac:dyDescent="0.25">
      <c r="A1631" s="6"/>
      <c r="B1631" s="27"/>
      <c r="C1631" t="s">
        <v>680</v>
      </c>
    </row>
    <row r="1632" spans="1:3" x14ac:dyDescent="0.25">
      <c r="A1632" s="6"/>
      <c r="B1632" s="27"/>
    </row>
    <row r="1633" spans="1:3" x14ac:dyDescent="0.25">
      <c r="A1633" s="5"/>
      <c r="B1633" s="27"/>
      <c r="C1633" t="str">
        <f>CONCATENATE("    ",B1626)</f>
        <v xml:space="preserve">    The effect is unknown.</v>
      </c>
    </row>
    <row r="1634" spans="1:3" x14ac:dyDescent="0.25">
      <c r="A1634" s="6"/>
      <c r="B1634" s="27"/>
    </row>
    <row r="1635" spans="1:3" x14ac:dyDescent="0.25">
      <c r="A1635" s="5"/>
      <c r="B1635" s="27"/>
      <c r="C1635" t="s">
        <v>681</v>
      </c>
    </row>
    <row r="1636" spans="1:3" x14ac:dyDescent="0.25">
      <c r="A1636" s="5"/>
      <c r="B1636" s="27"/>
    </row>
    <row r="1637" spans="1:3" x14ac:dyDescent="0.25">
      <c r="A1637" s="5"/>
      <c r="B1637" s="27"/>
      <c r="C1637" t="str">
        <f>CONCATENATE( "    &lt;piechart percentage=",B1627," /&gt;")</f>
        <v xml:space="preserve">    &lt;piechart percentage= /&gt;</v>
      </c>
    </row>
    <row r="1638" spans="1:3" x14ac:dyDescent="0.25">
      <c r="A1638" s="5"/>
      <c r="B1638" s="27"/>
      <c r="C1638" t="str">
        <f>"  &lt;/Genotype&gt;"</f>
        <v xml:space="preserve">  &lt;/Genotype&gt;</v>
      </c>
    </row>
    <row r="1639" spans="1:3" x14ac:dyDescent="0.25">
      <c r="A1639" s="5" t="s">
        <v>50</v>
      </c>
      <c r="B1639" s="27" t="str">
        <f>CONCATENATE("Your ",B1520," gene has no variants. A normal gene is referred to as a ",CHAR(34),"wild-type",CHAR(34)," gene.")</f>
        <v>Your UBAC2 gene has no variants. A normal gene is referred to as a "wild-type" gene.</v>
      </c>
      <c r="C1639" t="str">
        <f>CONCATENATE("  &lt;Genotype hgvs=",CHAR(34),"wild-type",CHAR(34),"&gt;")</f>
        <v xml:space="preserve">  &lt;Genotype hgvs="wild-type"&gt;</v>
      </c>
    </row>
    <row r="1640" spans="1:3" x14ac:dyDescent="0.25">
      <c r="A1640" s="6" t="s">
        <v>51</v>
      </c>
      <c r="B1640" s="27" t="s">
        <v>224</v>
      </c>
      <c r="C1640" t="s">
        <v>17</v>
      </c>
    </row>
    <row r="1641" spans="1:3" x14ac:dyDescent="0.25">
      <c r="A1641" s="6" t="s">
        <v>47</v>
      </c>
      <c r="B1641" s="27"/>
      <c r="C1641" t="s">
        <v>679</v>
      </c>
    </row>
    <row r="1642" spans="1:3" x14ac:dyDescent="0.25">
      <c r="A1642" s="6"/>
      <c r="B1642" s="27"/>
    </row>
    <row r="1643" spans="1:3" x14ac:dyDescent="0.25">
      <c r="A1643" s="6"/>
      <c r="B1643" s="27"/>
      <c r="C1643" t="str">
        <f>CONCATENATE("    ",B1639)</f>
        <v xml:space="preserve">    Your UBAC2 gene has no variants. A normal gene is referred to as a "wild-type" gene.</v>
      </c>
    </row>
    <row r="1644" spans="1:3" x14ac:dyDescent="0.25">
      <c r="A1644" s="6"/>
      <c r="B1644" s="27"/>
    </row>
    <row r="1645" spans="1:3" x14ac:dyDescent="0.25">
      <c r="A1645" s="6"/>
      <c r="B1645" s="27"/>
      <c r="C1645" t="s">
        <v>680</v>
      </c>
    </row>
    <row r="1646" spans="1:3" x14ac:dyDescent="0.25">
      <c r="A1646" s="6"/>
      <c r="B1646" s="27"/>
    </row>
    <row r="1647" spans="1:3" x14ac:dyDescent="0.25">
      <c r="A1647" s="6"/>
      <c r="B1647" s="27"/>
      <c r="C1647" t="str">
        <f>CONCATENATE("    ",B1640)</f>
        <v xml:space="preserve">    Your variant is not associated with any loss of function.</v>
      </c>
    </row>
    <row r="1648" spans="1:3" x14ac:dyDescent="0.25">
      <c r="A1648" s="6"/>
      <c r="B1648" s="27"/>
    </row>
    <row r="1649" spans="1:3" x14ac:dyDescent="0.25">
      <c r="A1649" s="6"/>
      <c r="B1649" s="27"/>
      <c r="C1649" t="s">
        <v>681</v>
      </c>
    </row>
    <row r="1650" spans="1:3" x14ac:dyDescent="0.25">
      <c r="A1650" s="5"/>
      <c r="B1650" s="27"/>
    </row>
    <row r="1651" spans="1:3" x14ac:dyDescent="0.25">
      <c r="A1651" s="6"/>
      <c r="B1651" s="27"/>
      <c r="C1651" t="str">
        <f>CONCATENATE( "    &lt;piechart percentage=",B1641," /&gt;")</f>
        <v xml:space="preserve">    &lt;piechart percentage= /&gt;</v>
      </c>
    </row>
    <row r="1652" spans="1:3" x14ac:dyDescent="0.25">
      <c r="A1652" s="6"/>
      <c r="B1652" s="27"/>
      <c r="C1652" t="str">
        <f>"  &lt;/Genotype&gt;"</f>
        <v xml:space="preserve">  &lt;/Genotype&gt;</v>
      </c>
    </row>
    <row r="1653" spans="1:3" x14ac:dyDescent="0.25">
      <c r="A1653" s="6"/>
      <c r="B1653" s="27"/>
      <c r="C1653" t="str">
        <f>"&lt;/GeneAnalysis&gt;"</f>
        <v>&lt;/GeneAnalysis&gt;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D98E-91B2-4D4C-AE55-15953AD88817}">
  <dimension ref="A1:I23"/>
  <sheetViews>
    <sheetView workbookViewId="0">
      <selection activeCell="D5" sqref="D5"/>
    </sheetView>
  </sheetViews>
  <sheetFormatPr defaultRowHeight="15" x14ac:dyDescent="0.25"/>
  <cols>
    <col min="3" max="3" width="15.28515625" customWidth="1"/>
    <col min="5" max="5" width="23.140625" customWidth="1"/>
  </cols>
  <sheetData>
    <row r="1" spans="1:9" ht="25.5" x14ac:dyDescent="0.25">
      <c r="A1" s="21">
        <v>12</v>
      </c>
      <c r="B1" s="22" t="s">
        <v>94</v>
      </c>
      <c r="C1" s="23" t="s">
        <v>93</v>
      </c>
      <c r="D1" s="25" t="s">
        <v>69</v>
      </c>
      <c r="E1" s="22"/>
      <c r="F1" s="22"/>
      <c r="G1" s="22"/>
      <c r="H1" s="22"/>
      <c r="I1" s="22"/>
    </row>
    <row r="2" spans="1:9" ht="25.5" x14ac:dyDescent="0.25">
      <c r="A2" s="21">
        <v>14</v>
      </c>
      <c r="B2" s="22" t="s">
        <v>102</v>
      </c>
      <c r="C2" s="23" t="s">
        <v>93</v>
      </c>
      <c r="D2" s="25" t="s">
        <v>73</v>
      </c>
      <c r="E2" s="22"/>
      <c r="F2" s="22"/>
      <c r="G2" s="22"/>
      <c r="H2" s="22"/>
      <c r="I2" s="22"/>
    </row>
    <row r="3" spans="1:9" ht="25.5" x14ac:dyDescent="0.25">
      <c r="A3" s="21">
        <v>20</v>
      </c>
      <c r="B3" s="22" t="s">
        <v>111</v>
      </c>
      <c r="C3" s="23" t="s">
        <v>93</v>
      </c>
      <c r="D3" s="25" t="s">
        <v>76</v>
      </c>
      <c r="E3" s="22"/>
      <c r="F3" s="22"/>
      <c r="G3" s="22"/>
      <c r="H3" s="22"/>
      <c r="I3" s="22"/>
    </row>
    <row r="4" spans="1:9" x14ac:dyDescent="0.25">
      <c r="A4" s="21">
        <v>9</v>
      </c>
      <c r="B4" s="22" t="s">
        <v>92</v>
      </c>
      <c r="C4" s="23" t="s">
        <v>93</v>
      </c>
      <c r="D4" s="25" t="s">
        <v>69</v>
      </c>
      <c r="E4" s="22"/>
      <c r="F4" s="22"/>
      <c r="G4" s="22"/>
      <c r="H4" s="22"/>
      <c r="I4" s="22"/>
    </row>
    <row r="5" spans="1:9" x14ac:dyDescent="0.25">
      <c r="A5" s="21">
        <v>21</v>
      </c>
      <c r="B5" s="22" t="s">
        <v>112</v>
      </c>
      <c r="C5" s="23" t="s">
        <v>113</v>
      </c>
      <c r="D5" s="25" t="s">
        <v>74</v>
      </c>
      <c r="E5" s="22"/>
      <c r="F5" s="22"/>
      <c r="G5" s="22"/>
      <c r="H5" s="22"/>
      <c r="I5" s="22"/>
    </row>
    <row r="6" spans="1:9" x14ac:dyDescent="0.25">
      <c r="A6" s="21">
        <v>3</v>
      </c>
      <c r="B6" s="22" t="s">
        <v>79</v>
      </c>
      <c r="C6" s="23" t="s">
        <v>80</v>
      </c>
      <c r="D6" s="25" t="s">
        <v>76</v>
      </c>
      <c r="E6" s="22"/>
      <c r="F6" s="22"/>
      <c r="G6" s="22"/>
      <c r="H6" s="22"/>
      <c r="I6" s="22"/>
    </row>
    <row r="7" spans="1:9" ht="25.5" x14ac:dyDescent="0.25">
      <c r="A7" s="21">
        <v>2</v>
      </c>
      <c r="B7" s="22" t="s">
        <v>77</v>
      </c>
      <c r="C7" s="23" t="s">
        <v>78</v>
      </c>
      <c r="D7" s="25" t="s">
        <v>69</v>
      </c>
      <c r="E7" s="22"/>
      <c r="F7" s="22"/>
      <c r="G7" s="22"/>
      <c r="H7" s="22"/>
      <c r="I7" s="22"/>
    </row>
    <row r="8" spans="1:9" x14ac:dyDescent="0.25">
      <c r="A8" s="21">
        <v>5</v>
      </c>
      <c r="B8" s="22" t="s">
        <v>84</v>
      </c>
      <c r="C8" s="23" t="s">
        <v>85</v>
      </c>
      <c r="D8" s="25" t="s">
        <v>115</v>
      </c>
      <c r="E8" s="22"/>
      <c r="F8" s="22"/>
      <c r="G8" s="22"/>
      <c r="H8" s="22"/>
      <c r="I8" s="22"/>
    </row>
    <row r="9" spans="1:9" ht="25.5" x14ac:dyDescent="0.25">
      <c r="A9" s="21">
        <v>6</v>
      </c>
      <c r="B9" s="22" t="s">
        <v>86</v>
      </c>
      <c r="C9" s="23" t="s">
        <v>87</v>
      </c>
      <c r="D9" s="25" t="s">
        <v>116</v>
      </c>
      <c r="E9" s="22"/>
      <c r="F9" s="22"/>
      <c r="G9" s="22"/>
      <c r="H9" s="22"/>
      <c r="I9" s="22"/>
    </row>
    <row r="10" spans="1:9" x14ac:dyDescent="0.25">
      <c r="A10" s="21">
        <v>18</v>
      </c>
      <c r="B10" s="22" t="s">
        <v>109</v>
      </c>
      <c r="C10" s="23" t="s">
        <v>110</v>
      </c>
      <c r="D10" s="25" t="s">
        <v>118</v>
      </c>
      <c r="E10" s="22"/>
      <c r="F10" s="22"/>
      <c r="G10" s="22"/>
      <c r="H10" s="22"/>
      <c r="I10" s="22"/>
    </row>
    <row r="11" spans="1:9" x14ac:dyDescent="0.25">
      <c r="A11" s="21">
        <v>3</v>
      </c>
      <c r="B11" s="22" t="s">
        <v>81</v>
      </c>
      <c r="C11" s="23" t="s">
        <v>82</v>
      </c>
      <c r="D11" s="25" t="s">
        <v>83</v>
      </c>
      <c r="E11" s="22"/>
      <c r="F11" s="22"/>
      <c r="G11" s="22"/>
      <c r="H11" s="22"/>
      <c r="I11" s="22"/>
    </row>
    <row r="12" spans="1:9" x14ac:dyDescent="0.25">
      <c r="A12" s="21">
        <v>14</v>
      </c>
      <c r="B12" s="22" t="s">
        <v>103</v>
      </c>
      <c r="C12" s="23" t="s">
        <v>104</v>
      </c>
      <c r="D12" s="25" t="s">
        <v>119</v>
      </c>
      <c r="E12" s="22"/>
      <c r="F12" s="22"/>
      <c r="G12" s="22"/>
      <c r="H12" s="22"/>
      <c r="I12" s="22"/>
    </row>
    <row r="13" spans="1:9" x14ac:dyDescent="0.25">
      <c r="A13" s="21">
        <v>1</v>
      </c>
      <c r="B13" s="22" t="s">
        <v>70</v>
      </c>
      <c r="C13" s="23" t="s">
        <v>33</v>
      </c>
      <c r="D13" s="25" t="s">
        <v>69</v>
      </c>
      <c r="E13" s="22"/>
      <c r="F13" s="22"/>
      <c r="G13" s="22"/>
      <c r="H13" s="22"/>
      <c r="I13" s="22"/>
    </row>
    <row r="14" spans="1:9" x14ac:dyDescent="0.25">
      <c r="A14" s="21">
        <v>2</v>
      </c>
      <c r="B14" s="22" t="s">
        <v>75</v>
      </c>
      <c r="C14" s="23" t="s">
        <v>121</v>
      </c>
      <c r="D14" s="25" t="s">
        <v>114</v>
      </c>
      <c r="E14" s="24" t="s">
        <v>120</v>
      </c>
      <c r="F14" s="24" t="s">
        <v>122</v>
      </c>
      <c r="G14" s="22"/>
      <c r="H14" s="22"/>
      <c r="I14" s="22"/>
    </row>
    <row r="15" spans="1:9" x14ac:dyDescent="0.25">
      <c r="A15" s="21">
        <v>2</v>
      </c>
      <c r="B15" s="22" t="s">
        <v>71</v>
      </c>
      <c r="C15" s="23" t="s">
        <v>72</v>
      </c>
      <c r="D15" s="25" t="s">
        <v>74</v>
      </c>
      <c r="E15" s="22"/>
      <c r="F15" s="22"/>
      <c r="G15" s="22"/>
      <c r="H15" s="22"/>
      <c r="I15" s="22"/>
    </row>
    <row r="16" spans="1:9" x14ac:dyDescent="0.25">
      <c r="A16" s="21">
        <v>8</v>
      </c>
      <c r="B16" s="22" t="s">
        <v>88</v>
      </c>
      <c r="C16" s="23" t="s">
        <v>89</v>
      </c>
      <c r="D16" s="25" t="s">
        <v>76</v>
      </c>
      <c r="E16" s="22"/>
      <c r="F16" s="22"/>
      <c r="G16" s="22"/>
      <c r="H16" s="22"/>
      <c r="I16" s="22"/>
    </row>
    <row r="17" spans="1:9" ht="25.5" x14ac:dyDescent="0.25">
      <c r="A17" s="21">
        <v>9</v>
      </c>
      <c r="B17" s="22" t="s">
        <v>90</v>
      </c>
      <c r="C17" s="23" t="s">
        <v>91</v>
      </c>
      <c r="D17" s="25" t="s">
        <v>69</v>
      </c>
      <c r="E17" s="22"/>
      <c r="F17" s="22"/>
      <c r="G17" s="22"/>
      <c r="H17" s="22"/>
      <c r="I17" s="22"/>
    </row>
    <row r="18" spans="1:9" x14ac:dyDescent="0.25">
      <c r="A18" s="21">
        <v>15</v>
      </c>
      <c r="B18" s="22" t="s">
        <v>105</v>
      </c>
      <c r="C18" s="23" t="s">
        <v>106</v>
      </c>
      <c r="D18" s="25" t="s">
        <v>116</v>
      </c>
      <c r="E18" s="22"/>
      <c r="F18" s="22"/>
      <c r="G18" s="22"/>
      <c r="H18" s="22"/>
      <c r="I18" s="22"/>
    </row>
    <row r="19" spans="1:9" x14ac:dyDescent="0.25">
      <c r="A19" s="21">
        <v>16</v>
      </c>
      <c r="B19" s="22" t="s">
        <v>107</v>
      </c>
      <c r="C19" s="23" t="s">
        <v>108</v>
      </c>
      <c r="D19" s="25" t="s">
        <v>116</v>
      </c>
      <c r="E19" s="22"/>
      <c r="F19" s="22"/>
      <c r="G19" s="22"/>
      <c r="H19" s="22"/>
      <c r="I19" s="22"/>
    </row>
    <row r="20" spans="1:9" ht="25.5" x14ac:dyDescent="0.25">
      <c r="A20" s="21">
        <v>14</v>
      </c>
      <c r="B20" s="22" t="s">
        <v>99</v>
      </c>
      <c r="C20" s="23" t="s">
        <v>98</v>
      </c>
      <c r="D20" s="25" t="s">
        <v>76</v>
      </c>
      <c r="E20" s="22"/>
      <c r="F20" s="22"/>
      <c r="G20" s="22"/>
      <c r="H20" s="22"/>
      <c r="I20" s="22"/>
    </row>
    <row r="21" spans="1:9" ht="25.5" x14ac:dyDescent="0.25">
      <c r="A21" s="21">
        <v>14</v>
      </c>
      <c r="B21" s="22" t="s">
        <v>97</v>
      </c>
      <c r="C21" s="23" t="s">
        <v>98</v>
      </c>
      <c r="D21" s="25" t="s">
        <v>118</v>
      </c>
      <c r="E21" s="22"/>
      <c r="F21" s="22"/>
      <c r="G21" s="22"/>
      <c r="H21" s="22"/>
      <c r="I21" s="22"/>
    </row>
    <row r="22" spans="1:9" ht="25.5" x14ac:dyDescent="0.25">
      <c r="A22" s="21">
        <v>14</v>
      </c>
      <c r="B22" s="22" t="s">
        <v>100</v>
      </c>
      <c r="C22" s="23" t="s">
        <v>101</v>
      </c>
      <c r="D22" s="25" t="s">
        <v>69</v>
      </c>
      <c r="E22" s="22"/>
      <c r="F22" s="22"/>
      <c r="G22" s="22"/>
      <c r="H22" s="22"/>
      <c r="I22" s="22"/>
    </row>
    <row r="23" spans="1:9" x14ac:dyDescent="0.25">
      <c r="A23" s="21">
        <v>13</v>
      </c>
      <c r="B23" s="22" t="s">
        <v>95</v>
      </c>
      <c r="C23" s="23" t="s">
        <v>96</v>
      </c>
      <c r="D23" s="25" t="s">
        <v>117</v>
      </c>
      <c r="E23" s="22"/>
      <c r="F23" s="22"/>
      <c r="G23" s="22"/>
      <c r="H23" s="22"/>
      <c r="I23" s="22"/>
    </row>
  </sheetData>
  <sortState ref="A1:J62">
    <sortCondition ref="C1:C62"/>
    <sortCondition ref="B1:B6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F5C6B-B0E8-4D48-81F7-CCA1A745BFFC}">
  <dimension ref="A1:C213"/>
  <sheetViews>
    <sheetView topLeftCell="A196" workbookViewId="0">
      <selection activeCell="C170" sqref="C170"/>
    </sheetView>
  </sheetViews>
  <sheetFormatPr defaultRowHeight="15" x14ac:dyDescent="0.25"/>
  <cols>
    <col min="1" max="1" width="16.28515625" customWidth="1"/>
    <col min="2" max="2" width="35.28515625" customWidth="1"/>
  </cols>
  <sheetData>
    <row r="1" spans="1:3" x14ac:dyDescent="0.25">
      <c r="A1" s="4" t="s">
        <v>18</v>
      </c>
      <c r="B1" s="4" t="s">
        <v>19</v>
      </c>
      <c r="C1" s="4" t="s">
        <v>20</v>
      </c>
    </row>
    <row r="2" spans="1:3" x14ac:dyDescent="0.25">
      <c r="A2" s="6" t="s">
        <v>4</v>
      </c>
      <c r="B2" t="s">
        <v>33</v>
      </c>
      <c r="C2" t="str">
        <f>CONCATENATE("# What does the ",B2," gene do?")</f>
        <v># What does the GRIK3 gene do?</v>
      </c>
    </row>
    <row r="3" spans="1:3" x14ac:dyDescent="0.25">
      <c r="A3" s="6"/>
    </row>
    <row r="4" spans="1:3" ht="17.25" x14ac:dyDescent="0.3">
      <c r="A4" s="6" t="s">
        <v>22</v>
      </c>
      <c r="B4" s="3" t="s">
        <v>513</v>
      </c>
      <c r="C4" t="str">
        <f>B4</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v>
      </c>
    </row>
    <row r="5" spans="1:3" ht="17.25" x14ac:dyDescent="0.3">
      <c r="A5" s="6"/>
      <c r="B5" s="3"/>
    </row>
    <row r="6" spans="1:3" x14ac:dyDescent="0.25">
      <c r="A6" s="6" t="s">
        <v>23</v>
      </c>
      <c r="B6">
        <v>1</v>
      </c>
      <c r="C6" t="str">
        <f>CONCATENATE("This gene is located on chromosome ",B6,". The ",B7," it creates acts in your ",B8)</f>
        <v>This gene is located on chromosome 1. The protein it creates acts in your brain and nervous system.</v>
      </c>
    </row>
    <row r="7" spans="1:3" x14ac:dyDescent="0.25">
      <c r="A7" s="6" t="s">
        <v>24</v>
      </c>
      <c r="B7" t="s">
        <v>25</v>
      </c>
    </row>
    <row r="8" spans="1:3" x14ac:dyDescent="0.25">
      <c r="A8" s="6" t="s">
        <v>21</v>
      </c>
      <c r="B8" t="s">
        <v>16</v>
      </c>
    </row>
    <row r="9" spans="1:3" x14ac:dyDescent="0.25">
      <c r="A9" s="5" t="s">
        <v>26</v>
      </c>
      <c r="B9" t="s">
        <v>514</v>
      </c>
      <c r="C9" t="str">
        <f>CONCATENATE("&lt;TissueList ",B9," /&gt;")</f>
        <v>&lt;TissueList brain  /&gt;</v>
      </c>
    </row>
    <row r="10" spans="1:3" x14ac:dyDescent="0.25">
      <c r="A10" s="6"/>
    </row>
    <row r="11" spans="1:3" x14ac:dyDescent="0.25">
      <c r="A11" s="6" t="s">
        <v>4</v>
      </c>
      <c r="B11" t="s">
        <v>33</v>
      </c>
      <c r="C11" t="str">
        <f>CONCATENATE("&lt;GeneAnalysis gene=",CHAR(34),B11,CHAR(34)," interval=",CHAR(34),B12,CHAR(34),"&gt; ")</f>
        <v xml:space="preserve">&lt;GeneAnalysis gene="GRIK3" interval="NC000001_1.11:g.1111_9999"&gt; </v>
      </c>
    </row>
    <row r="12" spans="1:3" x14ac:dyDescent="0.25">
      <c r="A12" s="6" t="s">
        <v>27</v>
      </c>
      <c r="B12" t="s">
        <v>34</v>
      </c>
    </row>
    <row r="13" spans="1:3" x14ac:dyDescent="0.25">
      <c r="A13" s="6" t="s">
        <v>28</v>
      </c>
      <c r="B13" t="s">
        <v>337</v>
      </c>
      <c r="C13" t="str">
        <f>CONCATENATE("# What are some common mutations of ",B11,"?")</f>
        <v># What are some common mutations of GRIK3?</v>
      </c>
    </row>
    <row r="14" spans="1:3" x14ac:dyDescent="0.25">
      <c r="A14" s="6" t="s">
        <v>515</v>
      </c>
      <c r="B14" t="s">
        <v>44</v>
      </c>
      <c r="C14" t="s">
        <v>17</v>
      </c>
    </row>
    <row r="15" spans="1:3" x14ac:dyDescent="0.25">
      <c r="C15" t="str">
        <f>CONCATENATE("There are ",B13," well-known variants in ",B11,": ",B14,", [C36983994T](https://www.ncbi.nlm.nih.gov/pubmed/27835969), and [A7783504C](https://www.ncbi.nlm.nih.gov/pubmed/26859813).")</f>
        <v>There are three well-known variants in GRIK3: [T928G](https://www.ncbi.nlm.nih.gov/gene?Db=gene&amp;Cmd=ShowDetailView&amp;TermToSearch=2899) [(Ser310Ala)](https://www.ncbi.nlm.nih.gov/pubmed/11986986) [polymorphism](https://www.ncbi.nlm.nih.gov/pubmed/25054019?dopt=Abstract), [C36983994T](https://www.ncbi.nlm.nih.gov/pubmed/27835969), and [A7783504C](https://www.ncbi.nlm.nih.gov/pubmed/26859813).</v>
      </c>
    </row>
    <row r="17" spans="1:3" x14ac:dyDescent="0.25">
      <c r="A17" s="6"/>
      <c r="C17" t="s">
        <v>173</v>
      </c>
    </row>
    <row r="18" spans="1:3" x14ac:dyDescent="0.25">
      <c r="A18" s="6" t="s">
        <v>29</v>
      </c>
      <c r="B18" t="s">
        <v>35</v>
      </c>
      <c r="C18" t="str">
        <f>CONCATENATE("  &lt;Variant hgvs=",CHAR(34),B18,CHAR(34)," name=",CHAR(34),B19,CHAR(34),"&gt; ")</f>
        <v xml:space="preserve">  &lt;Variant hgvs="NC000001_1.11:g.2222T&gt;G" name="T928G"&gt; </v>
      </c>
    </row>
    <row r="19" spans="1:3" x14ac:dyDescent="0.25">
      <c r="A19" s="5" t="s">
        <v>30</v>
      </c>
      <c r="B19" t="s">
        <v>36</v>
      </c>
    </row>
    <row r="20" spans="1:3" x14ac:dyDescent="0.25">
      <c r="A20" s="5" t="s">
        <v>31</v>
      </c>
      <c r="B20" t="s">
        <v>37</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row>
    <row r="21" spans="1:3" x14ac:dyDescent="0.25">
      <c r="A21" s="5" t="s">
        <v>32</v>
      </c>
      <c r="B21" t="s">
        <v>38</v>
      </c>
      <c r="C21" t="s">
        <v>17</v>
      </c>
    </row>
    <row r="22" spans="1:3" x14ac:dyDescent="0.25">
      <c r="C22" t="str">
        <f>"  &lt;/Variant&gt;"</f>
        <v xml:space="preserve">  &lt;/Variant&gt;</v>
      </c>
    </row>
    <row r="23" spans="1:3" x14ac:dyDescent="0.25">
      <c r="C23" t="s">
        <v>174</v>
      </c>
    </row>
    <row r="24" spans="1:3" x14ac:dyDescent="0.25">
      <c r="A24" s="6" t="s">
        <v>29</v>
      </c>
      <c r="B24" s="1" t="s">
        <v>67</v>
      </c>
      <c r="C24" t="str">
        <f>CONCATENATE("  &lt;Variant hgvs=",CHAR(34),B24,CHAR(34)," name=",CHAR(34),B25,CHAR(34),"&gt; ")</f>
        <v xml:space="preserve">  &lt;Variant hgvs="NC_000001.11:g.36983994C&gt;T" name="C36983994T"&gt; </v>
      </c>
    </row>
    <row r="25" spans="1:3" x14ac:dyDescent="0.25">
      <c r="A25" s="5" t="s">
        <v>30</v>
      </c>
      <c r="B25" t="s">
        <v>64</v>
      </c>
    </row>
    <row r="26" spans="1:3" x14ac:dyDescent="0.25">
      <c r="A26" s="5" t="s">
        <v>31</v>
      </c>
      <c r="B26"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27" spans="1:3" x14ac:dyDescent="0.25">
      <c r="A27" s="5" t="s">
        <v>32</v>
      </c>
      <c r="B27" t="s">
        <v>37</v>
      </c>
    </row>
    <row r="28" spans="1:3" x14ac:dyDescent="0.25">
      <c r="A28" s="6"/>
      <c r="C28" t="str">
        <f>"  &lt;/Variant&gt;"</f>
        <v xml:space="preserve">  &lt;/Variant&gt;</v>
      </c>
    </row>
    <row r="29" spans="1:3" x14ac:dyDescent="0.25">
      <c r="C29" t="s">
        <v>17</v>
      </c>
    </row>
    <row r="30" spans="1:3" x14ac:dyDescent="0.25">
      <c r="A30" s="6"/>
      <c r="C30" t="s">
        <v>175</v>
      </c>
    </row>
    <row r="31" spans="1:3" x14ac:dyDescent="0.25">
      <c r="A31" s="6" t="s">
        <v>29</v>
      </c>
      <c r="B31" t="s">
        <v>68</v>
      </c>
      <c r="C31" t="str">
        <f>CONCATENATE("  &lt;Variant hgvs=",CHAR(34),B31,CHAR(34)," name=",CHAR(34),B32,CHAR(34),"&gt; ")</f>
        <v xml:space="preserve">  &lt;Variant hgvs="NC_000002.11:g.7783504A&gt;C" name="A7783504C"&gt; </v>
      </c>
    </row>
    <row r="32" spans="1:3" x14ac:dyDescent="0.25">
      <c r="A32" s="5" t="s">
        <v>30</v>
      </c>
      <c r="B32" t="s">
        <v>65</v>
      </c>
    </row>
    <row r="33" spans="1:3" x14ac:dyDescent="0.25">
      <c r="A33" s="5" t="s">
        <v>31</v>
      </c>
      <c r="B33" t="s">
        <v>66</v>
      </c>
      <c r="C33" t="str">
        <f>CONCATENATE("    This variant is a change at a specific point in the ",B11," gene from ",B33," to ",B34," resulting in incorrect ",B7,"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4" spans="1:3" x14ac:dyDescent="0.25">
      <c r="A34" s="5" t="s">
        <v>32</v>
      </c>
      <c r="B34" t="str">
        <f>"cytosine (C)"</f>
        <v>cytosine (C)</v>
      </c>
    </row>
    <row r="35" spans="1:3" x14ac:dyDescent="0.25">
      <c r="A35" s="5"/>
      <c r="C35" t="str">
        <f>"  &lt;/Variant&gt;"</f>
        <v xml:space="preserve">  &lt;/Variant&gt;</v>
      </c>
    </row>
    <row r="36" spans="1:3" s="33" customFormat="1" x14ac:dyDescent="0.25">
      <c r="A36" s="31"/>
      <c r="C36" s="33" t="s">
        <v>173</v>
      </c>
    </row>
    <row r="37" spans="1:3" x14ac:dyDescent="0.25">
      <c r="A37" s="5" t="s">
        <v>39</v>
      </c>
      <c r="B37" t="s">
        <v>41</v>
      </c>
      <c r="C37" t="str">
        <f>CONCATENATE("  &lt;Genotype hgvs=",CHAR(34),B37,B38,";",B39,CHAR(34)," name=",CHAR(34),B19,CHAR(34),"&gt; ")</f>
        <v xml:space="preserve">  &lt;Genotype hgvs="NC000001_1.11:g.[2222T&gt;G];[2222=]" name="T928G"&gt; </v>
      </c>
    </row>
    <row r="38" spans="1:3" x14ac:dyDescent="0.25">
      <c r="A38" s="5" t="s">
        <v>40</v>
      </c>
      <c r="B38" t="s">
        <v>42</v>
      </c>
    </row>
    <row r="39" spans="1:3" x14ac:dyDescent="0.25">
      <c r="A39" s="5" t="s">
        <v>31</v>
      </c>
      <c r="B39" t="s">
        <v>43</v>
      </c>
      <c r="C39" t="s">
        <v>679</v>
      </c>
    </row>
    <row r="40" spans="1:3" x14ac:dyDescent="0.25">
      <c r="A40" s="5" t="s">
        <v>45</v>
      </c>
      <c r="B40" t="str">
        <f>CONCATENATE("People with this variant have one copy of the ",B19," variant. This substitution of a single nucleotide is known as a missense mutation.")</f>
        <v>People with this variant have one copy of the T928G variant. This substitution of a single nucleotide is known as a missense mutation.</v>
      </c>
      <c r="C40" t="s">
        <v>17</v>
      </c>
    </row>
    <row r="41" spans="1:3" x14ac:dyDescent="0.25">
      <c r="A41" s="6" t="s">
        <v>46</v>
      </c>
      <c r="B41" t="s">
        <v>516</v>
      </c>
      <c r="C41" t="str">
        <f>CONCATENATE("    ",B40)</f>
        <v xml:space="preserve">    People with this variant have one copy of the T928G variant. This substitution of a single nucleotide is known as a missense mutation.</v>
      </c>
    </row>
    <row r="42" spans="1:3" x14ac:dyDescent="0.25">
      <c r="A42" s="6" t="s">
        <v>47</v>
      </c>
      <c r="B42">
        <v>43</v>
      </c>
    </row>
    <row r="43" spans="1:3" x14ac:dyDescent="0.25">
      <c r="A43" s="5"/>
      <c r="C43" t="s">
        <v>680</v>
      </c>
    </row>
    <row r="44" spans="1:3" x14ac:dyDescent="0.25">
      <c r="A44" s="6"/>
    </row>
    <row r="45" spans="1:3" x14ac:dyDescent="0.25">
      <c r="A45" s="6"/>
      <c r="C45" t="str">
        <f>CONCATENATE("    ",B41)</f>
        <v xml:space="preserve">    You are at greater risk for schizophrenia, depression, and glutamate problems. See below for more information.</v>
      </c>
    </row>
    <row r="46" spans="1:3" x14ac:dyDescent="0.25">
      <c r="A46" s="6"/>
    </row>
    <row r="47" spans="1:3" x14ac:dyDescent="0.25">
      <c r="A47" s="6"/>
      <c r="C47" t="s">
        <v>681</v>
      </c>
    </row>
    <row r="48" spans="1:3" x14ac:dyDescent="0.25">
      <c r="A48" s="5"/>
    </row>
    <row r="49" spans="1:3" x14ac:dyDescent="0.25">
      <c r="A49" s="5"/>
      <c r="C49" t="str">
        <f>CONCATENATE( "    &lt;piechart percentage=",B42," /&gt;")</f>
        <v xml:space="preserve">    &lt;piechart percentage=43 /&gt;</v>
      </c>
    </row>
    <row r="50" spans="1:3" x14ac:dyDescent="0.25">
      <c r="A50" s="5"/>
      <c r="C50" t="str">
        <f>"  &lt;/Genotype&gt;"</f>
        <v xml:space="preserve">  &lt;/Genotype&gt;</v>
      </c>
    </row>
    <row r="51" spans="1:3" x14ac:dyDescent="0.25">
      <c r="A51" s="5" t="s">
        <v>48</v>
      </c>
      <c r="B51" t="str">
        <f>CONCATENATE("People with this variant have two copies of the ",B19," variant. This substitution of a single nucleotide is known as a missense mutation.")</f>
        <v>People with this variant have two copies of the T928G variant. This substitution of a single nucleotide is known as a missense mutation.</v>
      </c>
      <c r="C51" t="str">
        <f>CONCATENATE("  &lt;Genotype hgvs=",CHAR(34),B37,B38,";",B38,CHAR(34)," name=",CHAR(34),B19,CHAR(34),"&gt; ")</f>
        <v xml:space="preserve">  &lt;Genotype hgvs="NC000001_1.11:g.[2222T&gt;G];[2222T&gt;G]" name="T928G"&gt; </v>
      </c>
    </row>
    <row r="52" spans="1:3" x14ac:dyDescent="0.25">
      <c r="A52" s="6" t="s">
        <v>49</v>
      </c>
      <c r="B52" t="s">
        <v>516</v>
      </c>
      <c r="C52" t="s">
        <v>17</v>
      </c>
    </row>
    <row r="53" spans="1:3" x14ac:dyDescent="0.25">
      <c r="A53" s="6" t="s">
        <v>47</v>
      </c>
      <c r="B53">
        <v>19.899999999999999</v>
      </c>
      <c r="C53" t="s">
        <v>679</v>
      </c>
    </row>
    <row r="54" spans="1:3" x14ac:dyDescent="0.25">
      <c r="A54" s="6"/>
    </row>
    <row r="55" spans="1:3" x14ac:dyDescent="0.25">
      <c r="A55" s="5"/>
      <c r="C55" t="str">
        <f>CONCATENATE("    ",B51)</f>
        <v xml:space="preserve">    People with this variant have two copies of the T928G variant. This substitution of a single nucleotide is known as a missense mutation.</v>
      </c>
    </row>
    <row r="56" spans="1:3" x14ac:dyDescent="0.25">
      <c r="A56" s="6"/>
    </row>
    <row r="57" spans="1:3" x14ac:dyDescent="0.25">
      <c r="A57" s="6"/>
      <c r="C57" t="s">
        <v>680</v>
      </c>
    </row>
    <row r="58" spans="1:3" x14ac:dyDescent="0.25">
      <c r="A58" s="6"/>
    </row>
    <row r="59" spans="1:3" x14ac:dyDescent="0.25">
      <c r="A59" s="6"/>
      <c r="C59" t="str">
        <f>CONCATENATE("    ",B52)</f>
        <v xml:space="preserve">    You are at greater risk for schizophrenia, depression, and glutamate problems. See below for more information.</v>
      </c>
    </row>
    <row r="60" spans="1:3" x14ac:dyDescent="0.25">
      <c r="A60" s="6"/>
    </row>
    <row r="61" spans="1:3" x14ac:dyDescent="0.25">
      <c r="A61" s="5"/>
      <c r="C61" t="s">
        <v>681</v>
      </c>
    </row>
    <row r="62" spans="1:3" x14ac:dyDescent="0.25">
      <c r="A62" s="5"/>
    </row>
    <row r="63" spans="1:3" x14ac:dyDescent="0.25">
      <c r="A63" s="5"/>
      <c r="C63" t="str">
        <f>CONCATENATE( "    &lt;piechart percentage=",B53," /&gt;")</f>
        <v xml:space="preserve">    &lt;piechart percentage=19.9 /&gt;</v>
      </c>
    </row>
    <row r="64" spans="1:3" x14ac:dyDescent="0.25">
      <c r="A64" s="5"/>
      <c r="C64" t="str">
        <f>"  &lt;/Genotype&gt;"</f>
        <v xml:space="preserve">  &lt;/Genotype&gt;</v>
      </c>
    </row>
    <row r="65" spans="1:3" x14ac:dyDescent="0.25">
      <c r="A65" s="5" t="s">
        <v>50</v>
      </c>
      <c r="B65" t="str">
        <f>CONCATENATE("Your ",B11," gene has no variants. A normal gene is referred to as a ",CHAR(34),"wild-type",CHAR(34)," gene.")</f>
        <v>Your GRIK3 gene has no variants. A normal gene is referred to as a "wild-type" gene.</v>
      </c>
      <c r="C65" t="str">
        <f>CONCATENATE("  &lt;Genotype hgvs=",CHAR(34),B37,B39,";",B39,CHAR(34)," name=",CHAR(34),B19,CHAR(34),"&gt; ")</f>
        <v xml:space="preserve">  &lt;Genotype hgvs="NC000001_1.11:g.[2222=];[2222=]" name="T928G"&gt; </v>
      </c>
    </row>
    <row r="66" spans="1:3" x14ac:dyDescent="0.25">
      <c r="A66" s="6" t="s">
        <v>51</v>
      </c>
      <c r="B66" s="27" t="s">
        <v>224</v>
      </c>
      <c r="C66" t="s">
        <v>17</v>
      </c>
    </row>
    <row r="67" spans="1:3" x14ac:dyDescent="0.25">
      <c r="A67" s="6" t="s">
        <v>47</v>
      </c>
      <c r="B67">
        <v>37.1</v>
      </c>
      <c r="C67" t="s">
        <v>679</v>
      </c>
    </row>
    <row r="68" spans="1:3" x14ac:dyDescent="0.25">
      <c r="A68" s="5"/>
    </row>
    <row r="69" spans="1:3" x14ac:dyDescent="0.25">
      <c r="A69" s="6"/>
      <c r="C69" t="str">
        <f>CONCATENATE("    ",B65)</f>
        <v xml:space="preserve">    Your GRIK3 gene has no variants. A normal gene is referred to as a "wild-type" gene.</v>
      </c>
    </row>
    <row r="70" spans="1:3" x14ac:dyDescent="0.25">
      <c r="A70" s="6"/>
    </row>
    <row r="71" spans="1:3" x14ac:dyDescent="0.25">
      <c r="A71" s="6"/>
      <c r="C71" t="s">
        <v>680</v>
      </c>
    </row>
    <row r="72" spans="1:3" x14ac:dyDescent="0.25">
      <c r="A72" s="6"/>
    </row>
    <row r="73" spans="1:3" x14ac:dyDescent="0.25">
      <c r="A73" s="6"/>
      <c r="C73" t="str">
        <f>CONCATENATE("    ",B66)</f>
        <v xml:space="preserve">    Your variant is not associated with any loss of function.</v>
      </c>
    </row>
    <row r="74" spans="1:3" x14ac:dyDescent="0.25">
      <c r="A74" s="5"/>
    </row>
    <row r="75" spans="1:3" x14ac:dyDescent="0.25">
      <c r="A75" s="5"/>
      <c r="C75" t="s">
        <v>681</v>
      </c>
    </row>
    <row r="76" spans="1:3" x14ac:dyDescent="0.25">
      <c r="A76" s="5"/>
    </row>
    <row r="77" spans="1:3" x14ac:dyDescent="0.25">
      <c r="A77" s="5"/>
      <c r="C77" t="str">
        <f>CONCATENATE( "    &lt;piechart percentage=",B67," /&gt;")</f>
        <v xml:space="preserve">    &lt;piechart percentage=37.1 /&gt;</v>
      </c>
    </row>
    <row r="78" spans="1:3" x14ac:dyDescent="0.25">
      <c r="A78" s="5"/>
      <c r="C78" t="str">
        <f>"  &lt;/Genotype&gt;"</f>
        <v xml:space="preserve">  &lt;/Genotype&gt;</v>
      </c>
    </row>
    <row r="79" spans="1:3" x14ac:dyDescent="0.25">
      <c r="A79" s="5"/>
      <c r="C79" t="s">
        <v>174</v>
      </c>
    </row>
    <row r="80" spans="1:3" x14ac:dyDescent="0.25">
      <c r="A80" s="5" t="s">
        <v>39</v>
      </c>
      <c r="B80" s="1" t="s">
        <v>58</v>
      </c>
      <c r="C80" t="str">
        <f>CONCATENATE("  &lt;Genotype hgvs=",CHAR(34),B80,B81,";",B82,CHAR(34)," name=",CHAR(34),B25,CHAR(34),"&gt; ")</f>
        <v xml:space="preserve">  &lt;Genotype hgvs="NC_000002.11:g[7783504A&gt;C];[7783504=]" name="C36983994T"&gt; </v>
      </c>
    </row>
    <row r="81" spans="1:3" x14ac:dyDescent="0.25">
      <c r="A81" s="5" t="s">
        <v>40</v>
      </c>
      <c r="B81" s="1" t="s">
        <v>59</v>
      </c>
    </row>
    <row r="82" spans="1:3" x14ac:dyDescent="0.25">
      <c r="A82" s="5" t="s">
        <v>31</v>
      </c>
      <c r="B82" s="1" t="s">
        <v>60</v>
      </c>
      <c r="C82" t="s">
        <v>679</v>
      </c>
    </row>
    <row r="83" spans="1:3" x14ac:dyDescent="0.25">
      <c r="A83" s="5" t="s">
        <v>45</v>
      </c>
      <c r="B83" t="str">
        <f>CONCATENATE("People with this variant have one copy of the ",B25," variant. This substitution of a single nucleotide is known as a missense mutation.")</f>
        <v>People with this variant have one copy of the C36983994T variant. This substitution of a single nucleotide is known as a missense mutation.</v>
      </c>
      <c r="C83" t="s">
        <v>17</v>
      </c>
    </row>
    <row r="84" spans="1:3" x14ac:dyDescent="0.25">
      <c r="A84" s="6" t="s">
        <v>46</v>
      </c>
      <c r="B84" t="s">
        <v>517</v>
      </c>
      <c r="C84" t="str">
        <f>CONCATENATE("    ",B83)</f>
        <v xml:space="preserve">    People with this variant have one copy of the C36983994T variant. This substitution of a single nucleotide is known as a missense mutation.</v>
      </c>
    </row>
    <row r="85" spans="1:3" x14ac:dyDescent="0.25">
      <c r="A85" s="6" t="s">
        <v>47</v>
      </c>
      <c r="B85">
        <v>15.8</v>
      </c>
    </row>
    <row r="86" spans="1:3" x14ac:dyDescent="0.25">
      <c r="A86" s="5"/>
      <c r="C86" t="s">
        <v>680</v>
      </c>
    </row>
    <row r="87" spans="1:3" x14ac:dyDescent="0.25">
      <c r="A87" s="6"/>
    </row>
    <row r="88" spans="1:3" x14ac:dyDescent="0.25">
      <c r="A88" s="6"/>
      <c r="C88" t="str">
        <f>CONCATENATE("    ",B84)</f>
        <v xml:space="preserve">    People with this variant have an increased risk of CFS. See below for more information.</v>
      </c>
    </row>
    <row r="89" spans="1:3" x14ac:dyDescent="0.25">
      <c r="A89" s="6"/>
    </row>
    <row r="90" spans="1:3" x14ac:dyDescent="0.25">
      <c r="A90" s="6"/>
      <c r="C90" t="s">
        <v>681</v>
      </c>
    </row>
    <row r="91" spans="1:3" x14ac:dyDescent="0.25">
      <c r="A91" s="5"/>
    </row>
    <row r="92" spans="1:3" x14ac:dyDescent="0.25">
      <c r="A92" s="5"/>
      <c r="C92" t="str">
        <f>CONCATENATE( "    &lt;piechart percentage=",B85," /&gt;")</f>
        <v xml:space="preserve">    &lt;piechart percentage=15.8 /&gt;</v>
      </c>
    </row>
    <row r="93" spans="1:3" x14ac:dyDescent="0.25">
      <c r="A93" s="5"/>
      <c r="C93" t="str">
        <f>"  &lt;/Genotype&gt;"</f>
        <v xml:space="preserve">  &lt;/Genotype&gt;</v>
      </c>
    </row>
    <row r="94" spans="1:3" x14ac:dyDescent="0.25">
      <c r="A94" s="5" t="s">
        <v>48</v>
      </c>
      <c r="B94" t="str">
        <f>CONCATENATE("People with this variant have two copies of the ",B25," variant. This substitution of a single nucleotide is known as a missense mutation.")</f>
        <v>People with this variant have two copies of the C36983994T variant. This substitution of a single nucleotide is known as a missense mutation.</v>
      </c>
      <c r="C94" t="str">
        <f>CONCATENATE("  &lt;Genotype hgvs=",CHAR(34),B80,B81,";",B81,CHAR(34)," name=",CHAR(34),B25,CHAR(34),"&gt; ")</f>
        <v xml:space="preserve">  &lt;Genotype hgvs="NC_000002.11:g[7783504A&gt;C];[7783504A&gt;C]" name="C36983994T"&gt; </v>
      </c>
    </row>
    <row r="95" spans="1:3" x14ac:dyDescent="0.25">
      <c r="A95" s="6" t="s">
        <v>49</v>
      </c>
      <c r="B95" s="27" t="s">
        <v>224</v>
      </c>
      <c r="C95" t="s">
        <v>17</v>
      </c>
    </row>
    <row r="96" spans="1:3" x14ac:dyDescent="0.25">
      <c r="A96" s="6" t="s">
        <v>47</v>
      </c>
      <c r="B96">
        <v>4.7</v>
      </c>
      <c r="C96" t="s">
        <v>679</v>
      </c>
    </row>
    <row r="97" spans="1:3" x14ac:dyDescent="0.25">
      <c r="A97" s="6"/>
    </row>
    <row r="98" spans="1:3" x14ac:dyDescent="0.25">
      <c r="A98" s="5"/>
      <c r="C98" t="str">
        <f>CONCATENATE("    ",B94)</f>
        <v xml:space="preserve">    People with this variant have two copies of the C36983994T variant. This substitution of a single nucleotide is known as a missense mutation.</v>
      </c>
    </row>
    <row r="99" spans="1:3" x14ac:dyDescent="0.25">
      <c r="A99" s="6"/>
    </row>
    <row r="100" spans="1:3" x14ac:dyDescent="0.25">
      <c r="A100" s="6"/>
      <c r="C100" t="s">
        <v>680</v>
      </c>
    </row>
    <row r="101" spans="1:3" x14ac:dyDescent="0.25">
      <c r="A101" s="6"/>
    </row>
    <row r="102" spans="1:3" x14ac:dyDescent="0.25">
      <c r="A102" s="6"/>
      <c r="C102" t="str">
        <f>CONCATENATE("    ",B95)</f>
        <v xml:space="preserve">    Your variant is not associated with any loss of function.</v>
      </c>
    </row>
    <row r="103" spans="1:3" x14ac:dyDescent="0.25">
      <c r="A103" s="6"/>
    </row>
    <row r="104" spans="1:3" x14ac:dyDescent="0.25">
      <c r="A104" s="5"/>
      <c r="C104" t="s">
        <v>681</v>
      </c>
    </row>
    <row r="105" spans="1:3" x14ac:dyDescent="0.25">
      <c r="A105" s="5"/>
    </row>
    <row r="106" spans="1:3" x14ac:dyDescent="0.25">
      <c r="A106" s="5"/>
      <c r="C106" t="str">
        <f>CONCATENATE( "    &lt;piechart percentage=",B96," /&gt;")</f>
        <v xml:space="preserve">    &lt;piechart percentage=4.7 /&gt;</v>
      </c>
    </row>
    <row r="107" spans="1:3" x14ac:dyDescent="0.25">
      <c r="A107" s="5"/>
      <c r="C107" t="str">
        <f>"  &lt;/Genotype&gt;"</f>
        <v xml:space="preserve">  &lt;/Genotype&gt;</v>
      </c>
    </row>
    <row r="108" spans="1:3" x14ac:dyDescent="0.25">
      <c r="A108" s="5" t="s">
        <v>50</v>
      </c>
      <c r="B108" t="str">
        <f>CONCATENATE("Your ",B11," gene has no variants. A normal gene is referred to as a ",CHAR(34),"wild-type",CHAR(34)," gene.")</f>
        <v>Your GRIK3 gene has no variants. A normal gene is referred to as a "wild-type" gene.</v>
      </c>
      <c r="C108" t="str">
        <f>CONCATENATE("  &lt;Genotype hgvs=",CHAR(34),B80,B82,";",B82,CHAR(34)," name=",CHAR(34),B25,CHAR(34),"&gt; ")</f>
        <v xml:space="preserve">  &lt;Genotype hgvs="NC_000002.11:g[7783504=];[7783504=]" name="C36983994T"&gt; </v>
      </c>
    </row>
    <row r="109" spans="1:3" x14ac:dyDescent="0.25">
      <c r="A109" s="6" t="s">
        <v>51</v>
      </c>
      <c r="B109" s="27" t="s">
        <v>224</v>
      </c>
      <c r="C109" t="s">
        <v>17</v>
      </c>
    </row>
    <row r="110" spans="1:3" x14ac:dyDescent="0.25">
      <c r="A110" s="6" t="s">
        <v>47</v>
      </c>
      <c r="B110">
        <v>79.5</v>
      </c>
      <c r="C110" t="s">
        <v>679</v>
      </c>
    </row>
    <row r="111" spans="1:3" x14ac:dyDescent="0.25">
      <c r="A111" s="5"/>
    </row>
    <row r="112" spans="1:3" x14ac:dyDescent="0.25">
      <c r="A112" s="6"/>
      <c r="C112" t="str">
        <f>CONCATENATE("    ",B108)</f>
        <v xml:space="preserve">    Your GRIK3 gene has no variants. A normal gene is referred to as a "wild-type" gene.</v>
      </c>
    </row>
    <row r="113" spans="1:3" x14ac:dyDescent="0.25">
      <c r="A113" s="6"/>
    </row>
    <row r="114" spans="1:3" x14ac:dyDescent="0.25">
      <c r="A114" s="6"/>
      <c r="C114" t="s">
        <v>680</v>
      </c>
    </row>
    <row r="115" spans="1:3" x14ac:dyDescent="0.25">
      <c r="A115" s="6"/>
    </row>
    <row r="116" spans="1:3" x14ac:dyDescent="0.25">
      <c r="A116" s="6"/>
      <c r="C116" t="str">
        <f>CONCATENATE("    ",B109)</f>
        <v xml:space="preserve">    Your variant is not associated with any loss of function.</v>
      </c>
    </row>
    <row r="117" spans="1:3" x14ac:dyDescent="0.25">
      <c r="A117" s="5"/>
    </row>
    <row r="118" spans="1:3" x14ac:dyDescent="0.25">
      <c r="A118" s="5"/>
      <c r="C118" t="s">
        <v>681</v>
      </c>
    </row>
    <row r="119" spans="1:3" x14ac:dyDescent="0.25">
      <c r="A119" s="5"/>
    </row>
    <row r="120" spans="1:3" x14ac:dyDescent="0.25">
      <c r="A120" s="5"/>
      <c r="C120" t="str">
        <f>CONCATENATE( "    &lt;piechart percentage=",B110," /&gt;")</f>
        <v xml:space="preserve">    &lt;piechart percentage=79.5 /&gt;</v>
      </c>
    </row>
    <row r="121" spans="1:3" x14ac:dyDescent="0.25">
      <c r="A121" s="5"/>
      <c r="C121" t="str">
        <f>"  &lt;/Genotype&gt;"</f>
        <v xml:space="preserve">  &lt;/Genotype&gt;</v>
      </c>
    </row>
    <row r="122" spans="1:3" x14ac:dyDescent="0.25">
      <c r="A122" s="5"/>
      <c r="C122" t="s">
        <v>175</v>
      </c>
    </row>
    <row r="123" spans="1:3" x14ac:dyDescent="0.25">
      <c r="A123" s="5" t="s">
        <v>39</v>
      </c>
      <c r="B123" s="1" t="s">
        <v>61</v>
      </c>
      <c r="C123" t="str">
        <f>CONCATENATE("  &lt;Genotype hgvs=",CHAR(34),B123,B124,";",B125,CHAR(34)," name=",CHAR(34),B32,CHAR(34),"&gt; ")</f>
        <v xml:space="preserve">  &lt;Genotype hgvs="NC_000001.11:g.[36983994C&gt;T];[36983994=]" name="A7783504C"&gt; </v>
      </c>
    </row>
    <row r="124" spans="1:3" x14ac:dyDescent="0.25">
      <c r="A124" s="5" t="s">
        <v>40</v>
      </c>
      <c r="B124" s="1" t="s">
        <v>62</v>
      </c>
    </row>
    <row r="125" spans="1:3" x14ac:dyDescent="0.25">
      <c r="A125" s="5" t="s">
        <v>31</v>
      </c>
      <c r="B125" s="1" t="s">
        <v>63</v>
      </c>
      <c r="C125" t="s">
        <v>679</v>
      </c>
    </row>
    <row r="126" spans="1:3" x14ac:dyDescent="0.25">
      <c r="A126" s="5" t="s">
        <v>45</v>
      </c>
      <c r="B126" t="str">
        <f>CONCATENATE("People with this variant have one copy of the ",B32," variant. This substitution of a single nucleotide is known as a missense mutation.")</f>
        <v>People with this variant have one copy of the A7783504C variant. This substitution of a single nucleotide is known as a missense mutation.</v>
      </c>
      <c r="C126" t="s">
        <v>17</v>
      </c>
    </row>
    <row r="127" spans="1:3" x14ac:dyDescent="0.25">
      <c r="A127" s="6" t="s">
        <v>46</v>
      </c>
      <c r="B127" t="s">
        <v>517</v>
      </c>
      <c r="C127" t="str">
        <f>CONCATENATE("    ",B126)</f>
        <v xml:space="preserve">    People with this variant have one copy of the A7783504C variant. This substitution of a single nucleotide is known as a missense mutation.</v>
      </c>
    </row>
    <row r="128" spans="1:3" x14ac:dyDescent="0.25">
      <c r="A128" s="6" t="s">
        <v>47</v>
      </c>
      <c r="B128">
        <v>1.8</v>
      </c>
    </row>
    <row r="129" spans="1:3" x14ac:dyDescent="0.25">
      <c r="A129" s="5"/>
      <c r="C129" t="s">
        <v>680</v>
      </c>
    </row>
    <row r="130" spans="1:3" x14ac:dyDescent="0.25">
      <c r="A130" s="6"/>
    </row>
    <row r="131" spans="1:3" x14ac:dyDescent="0.25">
      <c r="A131" s="6"/>
      <c r="C131" t="str">
        <f>CONCATENATE("    ",B127)</f>
        <v xml:space="preserve">    People with this variant have an increased risk of CFS. See below for more information.</v>
      </c>
    </row>
    <row r="132" spans="1:3" x14ac:dyDescent="0.25">
      <c r="A132" s="6"/>
    </row>
    <row r="133" spans="1:3" x14ac:dyDescent="0.25">
      <c r="A133" s="6"/>
      <c r="C133" t="s">
        <v>681</v>
      </c>
    </row>
    <row r="134" spans="1:3" x14ac:dyDescent="0.25">
      <c r="A134" s="5"/>
    </row>
    <row r="135" spans="1:3" x14ac:dyDescent="0.25">
      <c r="A135" s="5"/>
      <c r="C135" t="str">
        <f>CONCATENATE( "    &lt;piechart percentage=",B128," /&gt;")</f>
        <v xml:space="preserve">    &lt;piechart percentage=1.8 /&gt;</v>
      </c>
    </row>
    <row r="136" spans="1:3" x14ac:dyDescent="0.25">
      <c r="A136" s="5"/>
      <c r="C136" t="str">
        <f>"  &lt;/Genotype&gt;"</f>
        <v xml:space="preserve">  &lt;/Genotype&gt;</v>
      </c>
    </row>
    <row r="137" spans="1:3" x14ac:dyDescent="0.25">
      <c r="A137" s="5" t="s">
        <v>48</v>
      </c>
      <c r="B137" t="str">
        <f>CONCATENATE("People with this variant have two copies of the ",B32," variant. This substitution of a single nucleotide is known as a missense mutation.")</f>
        <v>People with this variant have two copies of the A7783504C variant. This substitution of a single nucleotide is known as a missense mutation.</v>
      </c>
      <c r="C137" t="str">
        <f>CONCATENATE("  &lt;Genotype hgvs=",CHAR(34),B123,B124,";",B124,CHAR(34)," name=",CHAR(34),B32,CHAR(34),"&gt; ")</f>
        <v xml:space="preserve">  &lt;Genotype hgvs="NC_000001.11:g.[36983994C&gt;T];[36983994C&gt;T]" name="A7783504C"&gt; </v>
      </c>
    </row>
    <row r="138" spans="1:3" x14ac:dyDescent="0.25">
      <c r="A138" s="6" t="s">
        <v>49</v>
      </c>
      <c r="B138" s="27" t="s">
        <v>224</v>
      </c>
      <c r="C138" t="s">
        <v>17</v>
      </c>
    </row>
    <row r="139" spans="1:3" x14ac:dyDescent="0.25">
      <c r="A139" s="6" t="s">
        <v>47</v>
      </c>
      <c r="B139">
        <v>0.5</v>
      </c>
      <c r="C139" t="s">
        <v>679</v>
      </c>
    </row>
    <row r="140" spans="1:3" x14ac:dyDescent="0.25">
      <c r="A140" s="6"/>
    </row>
    <row r="141" spans="1:3" x14ac:dyDescent="0.25">
      <c r="A141" s="5"/>
      <c r="C141" t="str">
        <f>CONCATENATE("    ",B137)</f>
        <v xml:space="preserve">    People with this variant have two copies of the A7783504C variant. This substitution of a single nucleotide is known as a missense mutation.</v>
      </c>
    </row>
    <row r="142" spans="1:3" x14ac:dyDescent="0.25">
      <c r="A142" s="6"/>
    </row>
    <row r="143" spans="1:3" x14ac:dyDescent="0.25">
      <c r="A143" s="6"/>
      <c r="C143" t="s">
        <v>680</v>
      </c>
    </row>
    <row r="144" spans="1:3" x14ac:dyDescent="0.25">
      <c r="A144" s="6"/>
    </row>
    <row r="145" spans="1:3" x14ac:dyDescent="0.25">
      <c r="A145" s="6"/>
      <c r="C145" t="str">
        <f>CONCATENATE("    ",B138)</f>
        <v xml:space="preserve">    Your variant is not associated with any loss of function.</v>
      </c>
    </row>
    <row r="146" spans="1:3" x14ac:dyDescent="0.25">
      <c r="A146" s="6"/>
    </row>
    <row r="147" spans="1:3" x14ac:dyDescent="0.25">
      <c r="A147" s="5"/>
      <c r="C147" t="s">
        <v>681</v>
      </c>
    </row>
    <row r="148" spans="1:3" x14ac:dyDescent="0.25">
      <c r="A148" s="5"/>
    </row>
    <row r="149" spans="1:3" x14ac:dyDescent="0.25">
      <c r="A149" s="5"/>
      <c r="C149" t="str">
        <f>CONCATENATE( "    &lt;piechart percentage=",B139," /&gt;")</f>
        <v xml:space="preserve">    &lt;piechart percentage=0.5 /&gt;</v>
      </c>
    </row>
    <row r="150" spans="1:3" x14ac:dyDescent="0.25">
      <c r="A150" s="5"/>
      <c r="C150" t="str">
        <f>"  &lt;/Genotype&gt;"</f>
        <v xml:space="preserve">  &lt;/Genotype&gt;</v>
      </c>
    </row>
    <row r="151" spans="1:3" x14ac:dyDescent="0.25">
      <c r="A151" s="5" t="s">
        <v>50</v>
      </c>
      <c r="B151" t="str">
        <f>CONCATENATE("Your ",B11," gene has no variants. A normal gene is referred to as a ",CHAR(34),"wild-type",CHAR(34)," gene.")</f>
        <v>Your GRIK3 gene has no variants. A normal gene is referred to as a "wild-type" gene.</v>
      </c>
      <c r="C151" t="str">
        <f>CONCATENATE("  &lt;Genotype hgvs=",CHAR(34),B123,B125,";",B125,CHAR(34)," name=",CHAR(34),B32,CHAR(34),"&gt; ")</f>
        <v xml:space="preserve">  &lt;Genotype hgvs="NC_000001.11:g.[36983994=];[36983994=]" name="A7783504C"&gt; </v>
      </c>
    </row>
    <row r="152" spans="1:3" x14ac:dyDescent="0.25">
      <c r="A152" s="6" t="s">
        <v>51</v>
      </c>
      <c r="B152" s="27" t="s">
        <v>224</v>
      </c>
      <c r="C152" t="s">
        <v>17</v>
      </c>
    </row>
    <row r="153" spans="1:3" x14ac:dyDescent="0.25">
      <c r="A153" s="6" t="s">
        <v>47</v>
      </c>
      <c r="B153">
        <v>97.8</v>
      </c>
      <c r="C153" t="s">
        <v>679</v>
      </c>
    </row>
    <row r="154" spans="1:3" x14ac:dyDescent="0.25">
      <c r="A154" s="5"/>
    </row>
    <row r="155" spans="1:3" x14ac:dyDescent="0.25">
      <c r="A155" s="6"/>
      <c r="C155" t="str">
        <f>CONCATENATE("    ",B151)</f>
        <v xml:space="preserve">    Your GRIK3 gene has no variants. A normal gene is referred to as a "wild-type" gene.</v>
      </c>
    </row>
    <row r="156" spans="1:3" x14ac:dyDescent="0.25">
      <c r="A156" s="6"/>
    </row>
    <row r="157" spans="1:3" x14ac:dyDescent="0.25">
      <c r="A157" s="6"/>
      <c r="C157" t="s">
        <v>680</v>
      </c>
    </row>
    <row r="158" spans="1:3" x14ac:dyDescent="0.25">
      <c r="A158" s="6"/>
    </row>
    <row r="159" spans="1:3" x14ac:dyDescent="0.25">
      <c r="A159" s="6"/>
      <c r="C159" t="str">
        <f>CONCATENATE("    ",B152)</f>
        <v xml:space="preserve">    Your variant is not associated with any loss of function.</v>
      </c>
    </row>
    <row r="160" spans="1:3" x14ac:dyDescent="0.25">
      <c r="A160" s="5"/>
    </row>
    <row r="161" spans="1:3" x14ac:dyDescent="0.25">
      <c r="A161" s="5"/>
      <c r="C161" t="s">
        <v>681</v>
      </c>
    </row>
    <row r="162" spans="1:3" x14ac:dyDescent="0.25">
      <c r="A162" s="5"/>
    </row>
    <row r="163" spans="1:3" x14ac:dyDescent="0.25">
      <c r="A163" s="5"/>
      <c r="C163" t="str">
        <f>CONCATENATE( "    &lt;piechart percentage=",B153," /&gt;")</f>
        <v xml:space="preserve">    &lt;piechart percentage=97.8 /&gt;</v>
      </c>
    </row>
    <row r="164" spans="1:3" x14ac:dyDescent="0.25">
      <c r="A164" s="5"/>
      <c r="C164" t="str">
        <f>"  &lt;/Genotype&gt;"</f>
        <v xml:space="preserve">  &lt;/Genotype&gt;</v>
      </c>
    </row>
    <row r="165" spans="1:3" x14ac:dyDescent="0.25">
      <c r="A165" s="5"/>
      <c r="C165" t="s">
        <v>683</v>
      </c>
    </row>
    <row r="166" spans="1:3" x14ac:dyDescent="0.25">
      <c r="A166" s="5" t="s">
        <v>52</v>
      </c>
      <c r="B166" t="str">
        <f>CONCATENATE("Your ",B11," gene has an unknown variant.")</f>
        <v>Your GRIK3 gene has an unknown variant.</v>
      </c>
      <c r="C166" t="str">
        <f>CONCATENATE("  &lt;Genotype hgvs=",CHAR(34),"unknown",CHAR(34),"&gt; ")</f>
        <v xml:space="preserve">  &lt;Genotype hgvs="unknown"&gt; </v>
      </c>
    </row>
    <row r="167" spans="1:3" x14ac:dyDescent="0.25">
      <c r="A167" s="6" t="s">
        <v>53</v>
      </c>
      <c r="B167" t="str">
        <f>"The effect of this variant is unknown."</f>
        <v>The effect of this variant is unknown.</v>
      </c>
      <c r="C167" t="s">
        <v>17</v>
      </c>
    </row>
    <row r="168" spans="1:3" x14ac:dyDescent="0.25">
      <c r="A168" s="6" t="s">
        <v>47</v>
      </c>
      <c r="B168">
        <v>0</v>
      </c>
      <c r="C168" t="s">
        <v>679</v>
      </c>
    </row>
    <row r="169" spans="1:3" x14ac:dyDescent="0.25">
      <c r="A169" s="6"/>
    </row>
    <row r="170" spans="1:3" x14ac:dyDescent="0.25">
      <c r="A170" s="6"/>
      <c r="C170" t="str">
        <f>CONCATENATE("    ",B166)</f>
        <v xml:space="preserve">    Your GRIK3 gene has an unknown variant.</v>
      </c>
    </row>
    <row r="171" spans="1:3" x14ac:dyDescent="0.25">
      <c r="A171" s="6"/>
    </row>
    <row r="172" spans="1:3" x14ac:dyDescent="0.25">
      <c r="A172" s="6"/>
      <c r="C172" t="s">
        <v>680</v>
      </c>
    </row>
    <row r="173" spans="1:3" x14ac:dyDescent="0.25">
      <c r="A173" s="6"/>
    </row>
    <row r="174" spans="1:3" x14ac:dyDescent="0.25">
      <c r="A174" s="5"/>
      <c r="C174" t="str">
        <f>CONCATENATE("    ",B167)</f>
        <v xml:space="preserve">    The effect of this variant is unknown.</v>
      </c>
    </row>
    <row r="175" spans="1:3" x14ac:dyDescent="0.25">
      <c r="A175" s="6"/>
    </row>
    <row r="176" spans="1:3" x14ac:dyDescent="0.25">
      <c r="A176" s="5"/>
      <c r="C176" t="s">
        <v>681</v>
      </c>
    </row>
    <row r="177" spans="1:3" x14ac:dyDescent="0.25">
      <c r="A177" s="5"/>
    </row>
    <row r="178" spans="1:3" x14ac:dyDescent="0.25">
      <c r="A178" s="5"/>
      <c r="C178" t="str">
        <f>CONCATENATE( "    &lt;piechart percentage=",B168," /&gt;")</f>
        <v xml:space="preserve">    &lt;piechart percentage=0 /&gt;</v>
      </c>
    </row>
    <row r="179" spans="1:3" x14ac:dyDescent="0.25">
      <c r="A179" s="5"/>
      <c r="C179" t="str">
        <f>"  &lt;/Genotype&gt;"</f>
        <v xml:space="preserve">  &lt;/Genotype&gt;</v>
      </c>
    </row>
    <row r="180" spans="1:3" x14ac:dyDescent="0.25">
      <c r="A180" s="5"/>
      <c r="C180" t="s">
        <v>684</v>
      </c>
    </row>
    <row r="181" spans="1:3" x14ac:dyDescent="0.25">
      <c r="A181" s="5" t="s">
        <v>50</v>
      </c>
      <c r="B181" t="str">
        <f>CONCATENATE("Your ",B11," gene has no variants. A normal gene is referred to as a ",CHAR(34),"wild-type",CHAR(34)," gene.")</f>
        <v>Your GRIK3 gene has no variants. A normal gene is referred to as a "wild-type" gene.</v>
      </c>
      <c r="C181" t="str">
        <f>CONCATENATE("  &lt;Genotype hgvs=",CHAR(34),"wildtype",CHAR(34),"&gt;")</f>
        <v xml:space="preserve">  &lt;Genotype hgvs="wildtype"&gt;</v>
      </c>
    </row>
    <row r="182" spans="1:3" x14ac:dyDescent="0.25">
      <c r="A182" s="6" t="s">
        <v>51</v>
      </c>
      <c r="B182" s="27" t="s">
        <v>224</v>
      </c>
      <c r="C182" t="s">
        <v>17</v>
      </c>
    </row>
    <row r="183" spans="1:3" x14ac:dyDescent="0.25">
      <c r="A183" s="6" t="s">
        <v>47</v>
      </c>
      <c r="B183">
        <v>37.1</v>
      </c>
      <c r="C183" t="s">
        <v>679</v>
      </c>
    </row>
    <row r="184" spans="1:3" x14ac:dyDescent="0.25">
      <c r="A184" s="6"/>
    </row>
    <row r="185" spans="1:3" x14ac:dyDescent="0.25">
      <c r="A185" s="6"/>
      <c r="C185" t="str">
        <f>CONCATENATE("    ",B181)</f>
        <v xml:space="preserve">    Your GRIK3 gene has no variants. A normal gene is referred to as a "wild-type" gene.</v>
      </c>
    </row>
    <row r="186" spans="1:3" x14ac:dyDescent="0.25">
      <c r="A186" s="6"/>
    </row>
    <row r="187" spans="1:3" x14ac:dyDescent="0.25">
      <c r="A187" s="6"/>
      <c r="C187" t="s">
        <v>680</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681</v>
      </c>
    </row>
    <row r="192" spans="1:3" x14ac:dyDescent="0.25">
      <c r="A192" s="5"/>
    </row>
    <row r="193" spans="1:3" x14ac:dyDescent="0.25">
      <c r="A193" s="6"/>
      <c r="C193" t="str">
        <f>CONCATENATE( "    &lt;piechart percentage=",B183," /&gt;")</f>
        <v xml:space="preserve">    &lt;piechart percentage=37.1 /&gt;</v>
      </c>
    </row>
    <row r="194" spans="1:3" x14ac:dyDescent="0.25">
      <c r="A194" s="6"/>
      <c r="C194" t="str">
        <f>"  &lt;/Genotype&gt;"</f>
        <v xml:space="preserve">  &lt;/Genotype&gt;</v>
      </c>
    </row>
    <row r="195" spans="1:3" x14ac:dyDescent="0.25">
      <c r="A195" s="6"/>
      <c r="C195" t="str">
        <f>"&lt;/GeneAnalysis&gt;"</f>
        <v>&lt;/GeneAnalysis&gt;</v>
      </c>
    </row>
    <row r="196" spans="1:3" x14ac:dyDescent="0.25">
      <c r="A196" s="6"/>
    </row>
    <row r="197" spans="1:3" x14ac:dyDescent="0.25">
      <c r="A197" s="5"/>
      <c r="C197" t="str">
        <f>CONCATENATE("# How do changes in ",B11," affect people?")</f>
        <v># How do changes in GRIK3 affect people?</v>
      </c>
    </row>
    <row r="198" spans="1:3" x14ac:dyDescent="0.25">
      <c r="A198" s="5"/>
    </row>
    <row r="199" spans="1:3" x14ac:dyDescent="0.25">
      <c r="A199" s="5" t="s">
        <v>54</v>
      </c>
      <c r="B199" t="s">
        <v>670</v>
      </c>
      <c r="C199" t="str">
        <f>B199</f>
        <v>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v>
      </c>
    </row>
    <row r="200" spans="1:3" x14ac:dyDescent="0.25">
      <c r="A200" s="5"/>
    </row>
    <row r="201" spans="1:3" x14ac:dyDescent="0.25">
      <c r="A201" s="5"/>
      <c r="B201" s="8" t="s">
        <v>518</v>
      </c>
      <c r="C201" t="str">
        <f>B201</f>
        <v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v>
      </c>
    </row>
    <row r="202" spans="1:3" x14ac:dyDescent="0.25">
      <c r="A202" s="5"/>
      <c r="B202" s="8"/>
    </row>
    <row r="203" spans="1:3" x14ac:dyDescent="0.25">
      <c r="A203" s="5" t="s">
        <v>17</v>
      </c>
      <c r="B203" t="s">
        <v>519</v>
      </c>
      <c r="C203" t="str">
        <f>B203</f>
        <v>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v>
      </c>
    </row>
    <row r="204" spans="1:3" x14ac:dyDescent="0.25">
      <c r="A204" s="5"/>
    </row>
    <row r="205" spans="1:3" x14ac:dyDescent="0.25">
      <c r="A205" s="5"/>
      <c r="B205" t="s">
        <v>520</v>
      </c>
      <c r="C205" t="str">
        <f>B205</f>
        <v>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v>
      </c>
    </row>
    <row r="206" spans="1:3" x14ac:dyDescent="0.25">
      <c r="A206" s="5"/>
    </row>
    <row r="207" spans="1:3" x14ac:dyDescent="0.25">
      <c r="A207" s="5"/>
      <c r="C207" t="s">
        <v>55</v>
      </c>
    </row>
    <row r="208" spans="1:3" x14ac:dyDescent="0.25">
      <c r="A208" s="5"/>
    </row>
    <row r="209" spans="1:3" x14ac:dyDescent="0.25">
      <c r="A209" s="6"/>
      <c r="B209" t="s">
        <v>521</v>
      </c>
      <c r="C209" t="str">
        <f>B209</f>
        <v>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v>
      </c>
    </row>
    <row r="210" spans="1:3" x14ac:dyDescent="0.25">
      <c r="A210" s="6"/>
    </row>
    <row r="211" spans="1:3" x14ac:dyDescent="0.25">
      <c r="B211" t="s">
        <v>522</v>
      </c>
      <c r="C211" t="str">
        <f>B211</f>
        <v xml:space="preserve">Helpful dietary supplements may include: [Omega-3 PUFAs, CoQ10, N-acetylcysteine, vitamin B12, curcumin, zinc, magnesium, L-Taurine, and L-carnitine.](https://www.ncbi.nlm.nih.gov/pmc/articles/PMC5314655/) </v>
      </c>
    </row>
    <row r="213" spans="1:3" ht="30" x14ac:dyDescent="0.25">
      <c r="A213" t="s">
        <v>56</v>
      </c>
      <c r="B213" s="7" t="s">
        <v>57</v>
      </c>
      <c r="C213" t="str">
        <f>CONCATENATE("&lt;symptoms ",B213," /&gt;")</f>
        <v>&lt;symptoms depression, stress, problems with thinking or memory, brain fog, pain /&gt;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A66C-3F94-445F-8DEB-3C5332C0AD8D}">
  <dimension ref="A1:C374"/>
  <sheetViews>
    <sheetView topLeftCell="A352" workbookViewId="0">
      <selection activeCell="B359" sqref="B359"/>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123</v>
      </c>
      <c r="C2" t="str">
        <f>CONCATENATE("# What does the ",B2," gene do?")</f>
        <v># What does the TPRM8 gene do?</v>
      </c>
    </row>
    <row r="3" spans="1:3" x14ac:dyDescent="0.25">
      <c r="A3" s="6"/>
    </row>
    <row r="4" spans="1:3" x14ac:dyDescent="0.25">
      <c r="A4" s="6" t="s">
        <v>22</v>
      </c>
      <c r="B4" s="27" t="s">
        <v>671</v>
      </c>
      <c r="C4" t="str">
        <f>B4</f>
        <v>The TRPM8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v>
      </c>
    </row>
    <row r="5" spans="1:3" ht="17.25" x14ac:dyDescent="0.3">
      <c r="A5" s="6"/>
      <c r="B5" s="28"/>
    </row>
    <row r="6" spans="1:3" x14ac:dyDescent="0.25">
      <c r="A6" s="6" t="s">
        <v>23</v>
      </c>
      <c r="B6" s="27">
        <v>2</v>
      </c>
      <c r="C6" t="str">
        <f>CONCATENATE("This gene is located on chromosome ",B6,". The ",B7," it creates acts in your ",B8)</f>
        <v>This gene is located on chromosome 2. The cation channel it creates acts in your nervous, immune, and sensory systems</v>
      </c>
    </row>
    <row r="7" spans="1:3" x14ac:dyDescent="0.25">
      <c r="A7" s="6" t="s">
        <v>24</v>
      </c>
      <c r="B7" s="27" t="s">
        <v>124</v>
      </c>
    </row>
    <row r="8" spans="1:3" x14ac:dyDescent="0.25">
      <c r="A8" s="6" t="s">
        <v>21</v>
      </c>
      <c r="B8" s="27" t="s">
        <v>125</v>
      </c>
    </row>
    <row r="9" spans="1:3" x14ac:dyDescent="0.25">
      <c r="A9" s="5" t="s">
        <v>26</v>
      </c>
      <c r="B9" s="27" t="s">
        <v>131</v>
      </c>
      <c r="C9" t="str">
        <f>CONCATENATE("&lt;TissueList ",B9," /&gt;")</f>
        <v>&lt;TissueList brain, bone marrow and immune system, circulatory and cardiovascular system, respiratory system and lung /&gt;</v>
      </c>
    </row>
    <row r="10" spans="1:3" s="33" customFormat="1" x14ac:dyDescent="0.25">
      <c r="A10" s="34"/>
      <c r="B10" s="32"/>
    </row>
    <row r="11" spans="1:3" x14ac:dyDescent="0.25">
      <c r="A11" s="6" t="s">
        <v>4</v>
      </c>
      <c r="B11" s="27" t="s">
        <v>123</v>
      </c>
      <c r="C11" t="str">
        <f>CONCATENATE("&lt;GeneAnalysis gene=",CHAR(34),B11,CHAR(34)," interval=",CHAR(34),B12,CHAR(34),"&gt; ")</f>
        <v xml:space="preserve">&lt;GeneAnalysis gene="TPRM8" interval="NC_000002.12:g.233917342_234019522"&gt; </v>
      </c>
    </row>
    <row r="12" spans="1:3" x14ac:dyDescent="0.25">
      <c r="A12" s="6" t="s">
        <v>27</v>
      </c>
      <c r="B12" s="27" t="s">
        <v>682</v>
      </c>
    </row>
    <row r="13" spans="1:3" x14ac:dyDescent="0.25">
      <c r="A13" s="6" t="s">
        <v>28</v>
      </c>
      <c r="B13" s="27" t="s">
        <v>338</v>
      </c>
      <c r="C13" t="str">
        <f>CONCATENATE("# What are some common mutations of ",B11,"?")</f>
        <v># What are some common mutations of TPRM8?</v>
      </c>
    </row>
    <row r="14" spans="1:3" x14ac:dyDescent="0.25">
      <c r="A14" s="6"/>
      <c r="C14" t="s">
        <v>17</v>
      </c>
    </row>
    <row r="15" spans="1:3" x14ac:dyDescent="0.25">
      <c r="C15" t="str">
        <f>CONCATENATE("There are ",B13," well-known variants in ",B11,": ",B22,", ",B28,", ",B34,", ",B40,", and ",B46,".")</f>
        <v>There are five well-known variants in TPRM8: [G3264+630A](https://www.ncbi.nlm.nih.gov/pubmed/27099524), [G3264+2567A](https://www.ncbi.nlm.nih.gov/pubmed/27099524), [G750C](https://www.ncbi.nlm.nih.gov/pubmed/22072275?dopt=Abstract), [T-990C](https://www.ncbi.nlm.nih.gov/pubmed/27099524), and [A7783504C](https://www.ncbi.nlm.nih.gov/pubmed/27835969).</v>
      </c>
    </row>
    <row r="17" spans="1:3" x14ac:dyDescent="0.25">
      <c r="A17" s="6"/>
      <c r="C17" t="s">
        <v>168</v>
      </c>
    </row>
    <row r="18" spans="1:3" x14ac:dyDescent="0.25">
      <c r="A18" s="6" t="s">
        <v>29</v>
      </c>
      <c r="B18" s="1" t="s">
        <v>127</v>
      </c>
      <c r="C18" t="str">
        <f>CONCATENATE("  &lt;Variant hgvs=",CHAR(34),B18,CHAR(34)," name=",CHAR(34),B19,CHAR(34),"&gt; ")</f>
        <v xml:space="preserve">  &lt;Variant hgvs="NC_000002.12:g.234008733G&gt;A" name="G3264+630A"&gt; </v>
      </c>
    </row>
    <row r="19" spans="1:3" x14ac:dyDescent="0.25">
      <c r="A19" s="5" t="s">
        <v>30</v>
      </c>
      <c r="B19" s="30" t="s">
        <v>126</v>
      </c>
    </row>
    <row r="20" spans="1:3" x14ac:dyDescent="0.25">
      <c r="A20" s="5" t="s">
        <v>31</v>
      </c>
      <c r="B20" s="27"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1" spans="1:3" x14ac:dyDescent="0.25">
      <c r="A21" s="5" t="s">
        <v>32</v>
      </c>
      <c r="B21" s="27" t="s">
        <v>66</v>
      </c>
      <c r="C21" t="s">
        <v>17</v>
      </c>
    </row>
    <row r="22" spans="1:3" x14ac:dyDescent="0.25">
      <c r="A22" s="5" t="s">
        <v>40</v>
      </c>
      <c r="B22" s="30" t="s">
        <v>147</v>
      </c>
      <c r="C22" t="str">
        <f>"  &lt;/Variant&gt;"</f>
        <v xml:space="preserve">  &lt;/Variant&gt;</v>
      </c>
    </row>
    <row r="23" spans="1:3" x14ac:dyDescent="0.25">
      <c r="C23" t="s">
        <v>169</v>
      </c>
    </row>
    <row r="24" spans="1:3" x14ac:dyDescent="0.25">
      <c r="A24" s="6" t="s">
        <v>29</v>
      </c>
      <c r="B24" s="1" t="s">
        <v>133</v>
      </c>
      <c r="C24" t="str">
        <f>CONCATENATE("  &lt;Variant hgvs=",CHAR(34),B24,CHAR(34)," name=",CHAR(34),B25,CHAR(34),"&gt; ")</f>
        <v xml:space="preserve">  &lt;Variant hgvs="NC_000002.12:g.234010670G&gt;A" name="G3264+2567A"&gt; </v>
      </c>
    </row>
    <row r="25" spans="1:3" x14ac:dyDescent="0.25">
      <c r="A25" s="5" t="s">
        <v>30</v>
      </c>
      <c r="B25" s="30" t="s">
        <v>132</v>
      </c>
    </row>
    <row r="26" spans="1:3" x14ac:dyDescent="0.25">
      <c r="A26" s="5" t="s">
        <v>31</v>
      </c>
      <c r="B26" s="27" t="s">
        <v>38</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7" spans="1:3" x14ac:dyDescent="0.25">
      <c r="A27" s="5" t="s">
        <v>32</v>
      </c>
      <c r="B27" s="27" t="s">
        <v>66</v>
      </c>
    </row>
    <row r="28" spans="1:3" x14ac:dyDescent="0.25">
      <c r="A28" s="6" t="s">
        <v>40</v>
      </c>
      <c r="B28" s="30" t="s">
        <v>148</v>
      </c>
      <c r="C28" t="str">
        <f>"  &lt;/Variant&gt;"</f>
        <v xml:space="preserve">  &lt;/Variant&gt;</v>
      </c>
    </row>
    <row r="29" spans="1:3" x14ac:dyDescent="0.25">
      <c r="C29" t="s">
        <v>170</v>
      </c>
    </row>
    <row r="30" spans="1:3" x14ac:dyDescent="0.25">
      <c r="A30" s="6" t="s">
        <v>29</v>
      </c>
      <c r="B30" s="1" t="s">
        <v>136</v>
      </c>
      <c r="C30" t="str">
        <f>CONCATENATE("  &lt;Variant hgvs=",CHAR(34),B30,CHAR(34)," name=",CHAR(34),B31,CHAR(34),"&gt; ")</f>
        <v xml:space="preserve">  &lt;Variant hgvs="NC_000002.12:g.233945906G&gt;C" name="G750C"&gt; </v>
      </c>
    </row>
    <row r="31" spans="1:3" x14ac:dyDescent="0.25">
      <c r="A31" s="5" t="s">
        <v>30</v>
      </c>
      <c r="B31" s="1" t="s">
        <v>134</v>
      </c>
    </row>
    <row r="32" spans="1:3" x14ac:dyDescent="0.25">
      <c r="A32" s="5" t="s">
        <v>31</v>
      </c>
      <c r="B32" s="27" t="s">
        <v>38</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TPRM8 gene from guanine (G) to cytosine (C) resulting in incorrect cation channel function. This substitution of a single nucleotide is known as a missense variant.</v>
      </c>
    </row>
    <row r="33" spans="1:3" x14ac:dyDescent="0.25">
      <c r="A33" s="5" t="s">
        <v>32</v>
      </c>
      <c r="B33" s="27" t="str">
        <f>"cytosine (C)"</f>
        <v>cytosine (C)</v>
      </c>
    </row>
    <row r="34" spans="1:3" x14ac:dyDescent="0.25">
      <c r="A34" s="5" t="s">
        <v>40</v>
      </c>
      <c r="B34" s="1" t="s">
        <v>149</v>
      </c>
      <c r="C34" t="str">
        <f>"  &lt;/Variant&gt;"</f>
        <v xml:space="preserve">  &lt;/Variant&gt;</v>
      </c>
    </row>
    <row r="35" spans="1:3" x14ac:dyDescent="0.25">
      <c r="A35" s="5"/>
      <c r="C35" t="s">
        <v>171</v>
      </c>
    </row>
    <row r="36" spans="1:3" x14ac:dyDescent="0.25">
      <c r="A36" s="6" t="s">
        <v>29</v>
      </c>
      <c r="B36" s="1" t="s">
        <v>137</v>
      </c>
      <c r="C36" t="str">
        <f>CONCATENATE("  &lt;Variant hgvs=",CHAR(34),B36,CHAR(34)," name=",CHAR(34),B37,CHAR(34),"&gt; ")</f>
        <v xml:space="preserve">  &lt;Variant hgvs="NC_000002.12:g.233916448T&gt;C" name="T-990C"&gt; </v>
      </c>
    </row>
    <row r="37" spans="1:3" x14ac:dyDescent="0.25">
      <c r="A37" s="5" t="s">
        <v>30</v>
      </c>
      <c r="B37" s="30" t="s">
        <v>135</v>
      </c>
    </row>
    <row r="38" spans="1:3" x14ac:dyDescent="0.25">
      <c r="A38" s="5" t="s">
        <v>31</v>
      </c>
      <c r="B38" s="27" t="s">
        <v>37</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TPRM8 gene from thymine (T) to cytosine (C) resulting in incorrect cation channel function. This substitution of a single nucleotide is known as a missense variant.</v>
      </c>
    </row>
    <row r="39" spans="1:3" x14ac:dyDescent="0.25">
      <c r="A39" s="5" t="s">
        <v>32</v>
      </c>
      <c r="B39" s="27" t="str">
        <f>"cytosine (C)"</f>
        <v>cytosine (C)</v>
      </c>
      <c r="C39" t="str">
        <f>CONCATENATE("    ",B35)</f>
        <v xml:space="preserve">    </v>
      </c>
    </row>
    <row r="40" spans="1:3" x14ac:dyDescent="0.25">
      <c r="A40" s="5" t="s">
        <v>40</v>
      </c>
      <c r="B40" s="30" t="s">
        <v>150</v>
      </c>
      <c r="C40" t="str">
        <f>"  &lt;/Variant&gt;"</f>
        <v xml:space="preserve">  &lt;/Variant&gt;</v>
      </c>
    </row>
    <row r="41" spans="1:3" x14ac:dyDescent="0.25">
      <c r="A41" s="6"/>
      <c r="C41" t="s">
        <v>678</v>
      </c>
    </row>
    <row r="42" spans="1:3" x14ac:dyDescent="0.25">
      <c r="A42" s="6" t="s">
        <v>29</v>
      </c>
      <c r="B42" s="1" t="s">
        <v>138</v>
      </c>
      <c r="C42" t="str">
        <f>CONCATENATE("  &lt;Variant hgvs=",CHAR(34),B42,CHAR(34)," name=",CHAR(34),B43,CHAR(34),"&gt; ")</f>
        <v xml:space="preserve">  &lt;Variant hgvs="NC_000002.12:g.233974736A&gt;G" name="A7783504C"&gt; </v>
      </c>
    </row>
    <row r="43" spans="1:3" x14ac:dyDescent="0.25">
      <c r="A43" s="5" t="s">
        <v>30</v>
      </c>
      <c r="B43" s="27" t="s">
        <v>65</v>
      </c>
    </row>
    <row r="44" spans="1:3" x14ac:dyDescent="0.25">
      <c r="A44" s="5" t="s">
        <v>31</v>
      </c>
      <c r="B44" s="27" t="s">
        <v>66</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TPRM8 gene from adenine (A) to guanine (G) resulting in incorrect cation channel function. This substitution of a single nucleotide is known as a missense variant.</v>
      </c>
    </row>
    <row r="45" spans="1:3" x14ac:dyDescent="0.25">
      <c r="A45" s="5" t="s">
        <v>32</v>
      </c>
      <c r="B45" s="27" t="s">
        <v>38</v>
      </c>
      <c r="C45" t="str">
        <f>CONCATENATE("    ",B41)</f>
        <v xml:space="preserve">    </v>
      </c>
    </row>
    <row r="46" spans="1:3" x14ac:dyDescent="0.25">
      <c r="A46" s="5" t="s">
        <v>40</v>
      </c>
      <c r="B46" s="27" t="s">
        <v>151</v>
      </c>
      <c r="C46" t="str">
        <f>"  &lt;/Variant&gt;"</f>
        <v xml:space="preserve">  &lt;/Variant&gt;</v>
      </c>
    </row>
    <row r="47" spans="1:3" s="33" customFormat="1" x14ac:dyDescent="0.25">
      <c r="A47" s="31"/>
      <c r="B47" s="32"/>
    </row>
    <row r="48" spans="1:3" s="33" customFormat="1" x14ac:dyDescent="0.25">
      <c r="A48" s="31"/>
      <c r="B48" s="32"/>
      <c r="C48" t="s">
        <v>168</v>
      </c>
    </row>
    <row r="49" spans="1:3" x14ac:dyDescent="0.25">
      <c r="A49" s="5" t="s">
        <v>39</v>
      </c>
      <c r="B49" s="27" t="s">
        <v>41</v>
      </c>
      <c r="C49" t="str">
        <f>CONCATENATE("  &lt;Genotype hgvs=",CHAR(34),B49,B50,";",B51,CHAR(34)," name=",CHAR(34),B19,CHAR(34),"&gt; ")</f>
        <v xml:space="preserve">  &lt;Genotype hgvs="NC000001_1.11:g.[234008733G&gt;A];[234008733=]" name="G3264+630A"&gt; </v>
      </c>
    </row>
    <row r="50" spans="1:3" x14ac:dyDescent="0.25">
      <c r="A50" s="5" t="s">
        <v>40</v>
      </c>
      <c r="B50" s="27" t="s">
        <v>129</v>
      </c>
    </row>
    <row r="51" spans="1:3" x14ac:dyDescent="0.25">
      <c r="A51" s="5" t="s">
        <v>31</v>
      </c>
      <c r="B51" s="27" t="s">
        <v>130</v>
      </c>
      <c r="C51" t="s">
        <v>679</v>
      </c>
    </row>
    <row r="52" spans="1:3" x14ac:dyDescent="0.25">
      <c r="A52" s="5" t="s">
        <v>45</v>
      </c>
      <c r="B52" s="27" t="str">
        <f>CONCATENATE("People with this variant have one copy of the ",B22," variant. This substitution of a single nucleotide is known as a missense mutation.")</f>
        <v>People with this variant have one copy of the [G3264+630A](https://www.ncbi.nlm.nih.gov/pubmed/27099524) variant. This substitution of a single nucleotide is known as a missense mutation.</v>
      </c>
      <c r="C52" t="s">
        <v>17</v>
      </c>
    </row>
    <row r="53" spans="1:3" x14ac:dyDescent="0.25">
      <c r="A53" s="6" t="s">
        <v>46</v>
      </c>
      <c r="B53" s="27" t="s">
        <v>523</v>
      </c>
      <c r="C53" t="str">
        <f>CONCATENATE("    ",B52)</f>
        <v xml:space="preserve">    People with this variant have one copy of the [G3264+630A](https://www.ncbi.nlm.nih.gov/pubmed/27099524) variant. This substitution of a single nucleotide is known as a missense mutation.</v>
      </c>
    </row>
    <row r="54" spans="1:3" x14ac:dyDescent="0.25">
      <c r="A54" s="6" t="s">
        <v>47</v>
      </c>
      <c r="B54" s="27">
        <v>28.2</v>
      </c>
    </row>
    <row r="55" spans="1:3" x14ac:dyDescent="0.25">
      <c r="A55" s="5"/>
      <c r="C55" t="s">
        <v>680</v>
      </c>
    </row>
    <row r="56" spans="1:3" x14ac:dyDescent="0.25">
      <c r="A56" s="6"/>
    </row>
    <row r="57" spans="1:3" x14ac:dyDescent="0.25">
      <c r="A57" s="6"/>
      <c r="C57" t="str">
        <f>CONCATENATE("    ",B53)</f>
        <v xml:space="preserve">    You are in the Severe Risk category. See below for more information</v>
      </c>
    </row>
    <row r="58" spans="1:3" x14ac:dyDescent="0.25">
      <c r="A58" s="6"/>
    </row>
    <row r="59" spans="1:3" x14ac:dyDescent="0.25">
      <c r="A59" s="6"/>
      <c r="C59" t="s">
        <v>681</v>
      </c>
    </row>
    <row r="60" spans="1:3" x14ac:dyDescent="0.25">
      <c r="A60" s="5"/>
    </row>
    <row r="61" spans="1:3" x14ac:dyDescent="0.25">
      <c r="A61" s="5"/>
      <c r="C61" t="str">
        <f>CONCATENATE( "    &lt;piechart percentage=",B54," /&gt;")</f>
        <v xml:space="preserve">    &lt;piechart percentage=28.2 /&gt;</v>
      </c>
    </row>
    <row r="62" spans="1:3" x14ac:dyDescent="0.25">
      <c r="A62" s="5"/>
      <c r="C62" t="str">
        <f>"  &lt;/Genotype&gt;"</f>
        <v xml:space="preserve">  &lt;/Genotype&gt;</v>
      </c>
    </row>
    <row r="63" spans="1:3" x14ac:dyDescent="0.25">
      <c r="A63" s="5" t="s">
        <v>48</v>
      </c>
      <c r="B63" s="27" t="str">
        <f>CONCATENATE("People with this variant have two copies of the ",B22," variant. This substitution of a single nucleotide is known as a missense mutation.")</f>
        <v>People with this variant have two copies of the [G3264+630A](https://www.ncbi.nlm.nih.gov/pubmed/27099524) variant. This substitution of a single nucleotide is known as a missense mutation.</v>
      </c>
      <c r="C63" t="str">
        <f>CONCATENATE("  &lt;Genotype hgvs=",CHAR(34),B49,B50,";",B50,CHAR(34)," name=",CHAR(34),B19,CHAR(34),"&gt; ")</f>
        <v xml:space="preserve">  &lt;Genotype hgvs="NC000001_1.11:g.[234008733G&gt;A];[234008733G&gt;A]" name="G3264+630A"&gt; </v>
      </c>
    </row>
    <row r="64" spans="1:3" x14ac:dyDescent="0.25">
      <c r="A64" s="6" t="s">
        <v>49</v>
      </c>
      <c r="B64" s="27" t="s">
        <v>224</v>
      </c>
      <c r="C64" t="s">
        <v>17</v>
      </c>
    </row>
    <row r="65" spans="1:3" x14ac:dyDescent="0.25">
      <c r="A65" s="6" t="s">
        <v>47</v>
      </c>
      <c r="B65" s="27">
        <v>10</v>
      </c>
      <c r="C65" t="s">
        <v>679</v>
      </c>
    </row>
    <row r="66" spans="1:3" x14ac:dyDescent="0.25">
      <c r="A66" s="6"/>
    </row>
    <row r="67" spans="1:3" x14ac:dyDescent="0.25">
      <c r="A67" s="5"/>
      <c r="C67" t="str">
        <f>CONCATENATE("    ",B63)</f>
        <v xml:space="preserve">    People with this variant have two copies of the [G3264+630A](https://www.ncbi.nlm.nih.gov/pubmed/27099524) variant. This substitution of a single nucleotide is known as a missense mutation.</v>
      </c>
    </row>
    <row r="68" spans="1:3" x14ac:dyDescent="0.25">
      <c r="A68" s="6"/>
    </row>
    <row r="69" spans="1:3" x14ac:dyDescent="0.25">
      <c r="A69" s="6"/>
      <c r="C69" t="s">
        <v>680</v>
      </c>
    </row>
    <row r="70" spans="1:3" x14ac:dyDescent="0.25">
      <c r="A70" s="6"/>
    </row>
    <row r="71" spans="1:3" x14ac:dyDescent="0.25">
      <c r="A71" s="6"/>
      <c r="C71" t="str">
        <f>CONCATENATE("    ",B64)</f>
        <v xml:space="preserve">    Your variant is not associated with any loss of function.</v>
      </c>
    </row>
    <row r="72" spans="1:3" x14ac:dyDescent="0.25">
      <c r="A72" s="6"/>
    </row>
    <row r="73" spans="1:3" x14ac:dyDescent="0.25">
      <c r="A73" s="5"/>
      <c r="C73" t="s">
        <v>681</v>
      </c>
    </row>
    <row r="74" spans="1:3" x14ac:dyDescent="0.25">
      <c r="A74" s="5"/>
    </row>
    <row r="75" spans="1:3" x14ac:dyDescent="0.25">
      <c r="A75" s="5"/>
      <c r="C75" t="str">
        <f>CONCATENATE( "    &lt;piechart percentage=",B65," /&gt;")</f>
        <v xml:space="preserve">    &lt;piechart percentage=10 /&gt;</v>
      </c>
    </row>
    <row r="76" spans="1:3" x14ac:dyDescent="0.25">
      <c r="A76" s="5"/>
      <c r="C76" t="str">
        <f>"  &lt;/Genotype&gt;"</f>
        <v xml:space="preserve">  &lt;/Genotype&gt;</v>
      </c>
    </row>
    <row r="77" spans="1:3" x14ac:dyDescent="0.25">
      <c r="A77" s="5" t="s">
        <v>50</v>
      </c>
      <c r="B77" s="27" t="str">
        <f>CONCATENATE("Your ",B11," gene has no variants. A normal gene is referred to as a ",CHAR(34),"wild-type",CHAR(34)," gene.")</f>
        <v>Your TPRM8 gene has no variants. A normal gene is referred to as a "wild-type" gene.</v>
      </c>
      <c r="C77" t="str">
        <f>CONCATENATE("  &lt;Genotype hgvs=",CHAR(34),B49,B51,";",B51,CHAR(34)," name=",CHAR(34),B19,CHAR(34),"&gt; ")</f>
        <v xml:space="preserve">  &lt;Genotype hgvs="NC000001_1.11:g.[234008733=];[234008733=]" name="G3264+630A"&gt; </v>
      </c>
    </row>
    <row r="78" spans="1:3" x14ac:dyDescent="0.25">
      <c r="A78" s="6" t="s">
        <v>51</v>
      </c>
      <c r="B78" s="27" t="s">
        <v>224</v>
      </c>
    </row>
    <row r="79" spans="1:3" x14ac:dyDescent="0.25">
      <c r="A79" s="6" t="s">
        <v>47</v>
      </c>
      <c r="B79" s="27">
        <v>61.8</v>
      </c>
      <c r="C79" t="s">
        <v>679</v>
      </c>
    </row>
    <row r="80" spans="1:3" x14ac:dyDescent="0.25">
      <c r="A80" s="5"/>
    </row>
    <row r="81" spans="1:3" x14ac:dyDescent="0.25">
      <c r="A81" s="6"/>
      <c r="C81" t="str">
        <f>CONCATENATE("    ",B77)</f>
        <v xml:space="preserve">    Your TPRM8 gene has no variants. A normal gene is referred to as a "wild-type" gene.</v>
      </c>
    </row>
    <row r="82" spans="1:3" x14ac:dyDescent="0.25">
      <c r="A82" s="6"/>
    </row>
    <row r="83" spans="1:3" x14ac:dyDescent="0.25">
      <c r="A83" s="6"/>
      <c r="C83" t="s">
        <v>680</v>
      </c>
    </row>
    <row r="84" spans="1:3" x14ac:dyDescent="0.25">
      <c r="A84" s="6"/>
      <c r="C84" t="str">
        <f>CONCATENATE("    ",B83)</f>
        <v xml:space="preserve">    </v>
      </c>
    </row>
    <row r="85" spans="1:3" x14ac:dyDescent="0.25">
      <c r="A85" s="6"/>
      <c r="C85" t="str">
        <f>CONCATENATE("    ",B78)</f>
        <v xml:space="preserve">    Your variant is not associated with any loss of function.</v>
      </c>
    </row>
    <row r="86" spans="1:3" x14ac:dyDescent="0.25">
      <c r="A86" s="5"/>
    </row>
    <row r="87" spans="1:3" x14ac:dyDescent="0.25">
      <c r="A87" s="5"/>
      <c r="C87" t="s">
        <v>681</v>
      </c>
    </row>
    <row r="88" spans="1:3" x14ac:dyDescent="0.25">
      <c r="A88" s="5"/>
      <c r="C88" t="str">
        <f>CONCATENATE("    ",B84)</f>
        <v xml:space="preserve">    </v>
      </c>
    </row>
    <row r="89" spans="1:3" x14ac:dyDescent="0.25">
      <c r="A89" s="5"/>
      <c r="C89" t="str">
        <f>CONCATENATE( "    &lt;piechart percentage=",B79," /&gt;")</f>
        <v xml:space="preserve">    &lt;piechart percentage=61.8 /&gt;</v>
      </c>
    </row>
    <row r="90" spans="1:3" x14ac:dyDescent="0.25">
      <c r="A90" s="5"/>
      <c r="C90" t="str">
        <f>"  &lt;/Genotype&gt;"</f>
        <v xml:space="preserve">  &lt;/Genotype&gt;</v>
      </c>
    </row>
    <row r="91" spans="1:3" x14ac:dyDescent="0.25">
      <c r="A91" s="5"/>
      <c r="C91" t="s">
        <v>169</v>
      </c>
    </row>
    <row r="92" spans="1:3" x14ac:dyDescent="0.25">
      <c r="A92" s="5" t="s">
        <v>39</v>
      </c>
      <c r="B92" s="1" t="s">
        <v>128</v>
      </c>
      <c r="C92" t="str">
        <f>CONCATENATE("  &lt;Genotype hgvs=",CHAR(34),B92,B93,";",B94,CHAR(34)," name=",CHAR(34),B25,CHAR(34),"&gt; ")</f>
        <v xml:space="preserve">  &lt;Genotype hgvs="NC_000002.12:g.[234010670G&gt;A];[234010670=]" name="G3264+2567A"&gt; </v>
      </c>
    </row>
    <row r="93" spans="1:3" x14ac:dyDescent="0.25">
      <c r="A93" s="5" t="s">
        <v>40</v>
      </c>
      <c r="B93" s="27" t="s">
        <v>139</v>
      </c>
    </row>
    <row r="94" spans="1:3" x14ac:dyDescent="0.25">
      <c r="A94" s="5" t="s">
        <v>31</v>
      </c>
      <c r="B94" s="27" t="s">
        <v>140</v>
      </c>
      <c r="C94" t="s">
        <v>679</v>
      </c>
    </row>
    <row r="95" spans="1:3" x14ac:dyDescent="0.25">
      <c r="A95" s="5" t="s">
        <v>45</v>
      </c>
      <c r="B95" s="27" t="str">
        <f>CONCATENATE("People with this variant have one copy of the ",B28," variant. This substitution of a single nucleotide is known as a missense mutation.")</f>
        <v>People with this variant have one copy of the [G3264+2567A](https://www.ncbi.nlm.nih.gov/pubmed/27099524) variant. This substitution of a single nucleotide is known as a missense mutation.</v>
      </c>
      <c r="C95" t="s">
        <v>17</v>
      </c>
    </row>
    <row r="96" spans="1:3" x14ac:dyDescent="0.25">
      <c r="A96" s="6" t="s">
        <v>46</v>
      </c>
      <c r="B96" s="27" t="s">
        <v>524</v>
      </c>
      <c r="C96" t="str">
        <f>CONCATENATE("    ",B95)</f>
        <v xml:space="preserve">    People with this variant have one copy of the [G3264+2567A](https://www.ncbi.nlm.nih.gov/pubmed/27099524) variant. This substitution of a single nucleotide is known as a missense mutation.</v>
      </c>
    </row>
    <row r="97" spans="1:3" x14ac:dyDescent="0.25">
      <c r="A97" s="6" t="s">
        <v>47</v>
      </c>
      <c r="B97" s="27">
        <v>43.2</v>
      </c>
    </row>
    <row r="98" spans="1:3" x14ac:dyDescent="0.25">
      <c r="A98" s="5"/>
      <c r="C98" t="s">
        <v>680</v>
      </c>
    </row>
    <row r="99" spans="1:3" x14ac:dyDescent="0.25">
      <c r="A99" s="6"/>
    </row>
    <row r="100" spans="1:3" x14ac:dyDescent="0.25">
      <c r="A100" s="6"/>
      <c r="C100" t="str">
        <f>CONCATENATE("    ",B96)</f>
        <v xml:space="preserve">    You are in the Severe Risk category. See below for more information.</v>
      </c>
    </row>
    <row r="101" spans="1:3" x14ac:dyDescent="0.25">
      <c r="A101" s="6"/>
    </row>
    <row r="102" spans="1:3" x14ac:dyDescent="0.25">
      <c r="A102" s="6"/>
      <c r="C102" t="s">
        <v>681</v>
      </c>
    </row>
    <row r="103" spans="1:3" x14ac:dyDescent="0.25">
      <c r="A103" s="5"/>
    </row>
    <row r="104" spans="1:3" x14ac:dyDescent="0.25">
      <c r="A104" s="5"/>
      <c r="C104" t="str">
        <f>CONCATENATE( "    &lt;piechart percentage=",B97," /&gt;")</f>
        <v xml:space="preserve">    &lt;piechart percentage=43.2 /&gt;</v>
      </c>
    </row>
    <row r="105" spans="1:3" x14ac:dyDescent="0.25">
      <c r="A105" s="5"/>
      <c r="C105" t="str">
        <f>"  &lt;/Genotype&gt;"</f>
        <v xml:space="preserve">  &lt;/Genotype&gt;</v>
      </c>
    </row>
    <row r="106" spans="1:3" x14ac:dyDescent="0.25">
      <c r="A106" s="5" t="s">
        <v>48</v>
      </c>
      <c r="B106" s="27" t="str">
        <f>CONCATENATE("People with this variant have two copies of the ",B28," variant. This substitution of a single nucleotide is known as a missense mutation.")</f>
        <v>People with this variant have two copies of the [G3264+2567A](https://www.ncbi.nlm.nih.gov/pubmed/27099524) variant. This substitution of a single nucleotide is known as a missense mutation.</v>
      </c>
      <c r="C106" t="str">
        <f>CONCATENATE("  &lt;Genotype hgvs=",CHAR(34),B92,B93,";",B93,CHAR(34)," name=",CHAR(34),B25,CHAR(34),"&gt; ")</f>
        <v xml:space="preserve">  &lt;Genotype hgvs="NC_000002.12:g.[234010670G&gt;A];[234010670G&gt;A]" name="G3264+2567A"&gt; </v>
      </c>
    </row>
    <row r="107" spans="1:3" x14ac:dyDescent="0.25">
      <c r="A107" s="6" t="s">
        <v>49</v>
      </c>
      <c r="B107" s="27" t="s">
        <v>224</v>
      </c>
      <c r="C107" t="s">
        <v>17</v>
      </c>
    </row>
    <row r="108" spans="1:3" x14ac:dyDescent="0.25">
      <c r="A108" s="6" t="s">
        <v>47</v>
      </c>
      <c r="B108" s="27">
        <v>19.600000000000001</v>
      </c>
      <c r="C108" t="s">
        <v>679</v>
      </c>
    </row>
    <row r="109" spans="1:3" x14ac:dyDescent="0.25">
      <c r="A109" s="6"/>
    </row>
    <row r="110" spans="1:3" x14ac:dyDescent="0.25">
      <c r="A110" s="5"/>
      <c r="C110" t="str">
        <f>CONCATENATE("    ",B106)</f>
        <v xml:space="preserve">    People with this variant have two copies of the [G3264+2567A](https://www.ncbi.nlm.nih.gov/pubmed/27099524) variant. This substitution of a single nucleotide is known as a missense mutation.</v>
      </c>
    </row>
    <row r="111" spans="1:3" x14ac:dyDescent="0.25">
      <c r="A111" s="6"/>
    </row>
    <row r="112" spans="1:3" x14ac:dyDescent="0.25">
      <c r="A112" s="6"/>
      <c r="C112" t="s">
        <v>680</v>
      </c>
    </row>
    <row r="113" spans="1:3" x14ac:dyDescent="0.25">
      <c r="A113" s="6"/>
    </row>
    <row r="114" spans="1:3" x14ac:dyDescent="0.25">
      <c r="A114" s="6"/>
      <c r="C114" t="str">
        <f>CONCATENATE("    ",B107)</f>
        <v xml:space="preserve">    Your variant is not associated with any loss of function.</v>
      </c>
    </row>
    <row r="115" spans="1:3" x14ac:dyDescent="0.25">
      <c r="A115" s="6"/>
    </row>
    <row r="116" spans="1:3" x14ac:dyDescent="0.25">
      <c r="A116" s="5"/>
      <c r="C116" t="s">
        <v>681</v>
      </c>
    </row>
    <row r="117" spans="1:3" x14ac:dyDescent="0.25">
      <c r="A117" s="5"/>
    </row>
    <row r="118" spans="1:3" x14ac:dyDescent="0.25">
      <c r="A118" s="5"/>
      <c r="C118" t="str">
        <f>CONCATENATE( "    &lt;piechart percentage=",B108," /&gt;")</f>
        <v xml:space="preserve">    &lt;piechart percentage=19.6 /&gt;</v>
      </c>
    </row>
    <row r="119" spans="1:3" x14ac:dyDescent="0.25">
      <c r="A119" s="5"/>
      <c r="C119" t="str">
        <f>"  &lt;/Genotype&gt;"</f>
        <v xml:space="preserve">  &lt;/Genotype&gt;</v>
      </c>
    </row>
    <row r="120" spans="1:3" x14ac:dyDescent="0.25">
      <c r="A120" s="5" t="s">
        <v>50</v>
      </c>
      <c r="B120" s="27" t="str">
        <f>CONCATENATE("Your ",B11," gene has no variants. A normal gene is referred to as a ",CHAR(34),"wild-type",CHAR(34)," gene.")</f>
        <v>Your TPRM8 gene has no variants. A normal gene is referred to as a "wild-type" gene.</v>
      </c>
      <c r="C120" t="str">
        <f>CONCATENATE("  &lt;Genotype hgvs=",CHAR(34),B92,B94,";",B94,CHAR(34)," name=",CHAR(34),B25,CHAR(34),"&gt; ")</f>
        <v xml:space="preserve">  &lt;Genotype hgvs="NC_000002.12:g.[234010670=];[234010670=]" name="G3264+2567A"&gt; </v>
      </c>
    </row>
    <row r="121" spans="1:3" x14ac:dyDescent="0.25">
      <c r="A121" s="6" t="s">
        <v>51</v>
      </c>
      <c r="B121" s="27" t="s">
        <v>224</v>
      </c>
    </row>
    <row r="122" spans="1:3" x14ac:dyDescent="0.25">
      <c r="A122" s="6" t="s">
        <v>47</v>
      </c>
      <c r="B122" s="27">
        <v>37.200000000000003</v>
      </c>
      <c r="C122" t="s">
        <v>679</v>
      </c>
    </row>
    <row r="123" spans="1:3" x14ac:dyDescent="0.25">
      <c r="A123" s="5"/>
    </row>
    <row r="124" spans="1:3" x14ac:dyDescent="0.25">
      <c r="A124" s="6"/>
      <c r="C124" t="str">
        <f>CONCATENATE("    ",B120)</f>
        <v xml:space="preserve">    Your TPRM8 gene has no variants. A normal gene is referred to as a "wild-type" gene.</v>
      </c>
    </row>
    <row r="125" spans="1:3" x14ac:dyDescent="0.25">
      <c r="A125" s="6"/>
    </row>
    <row r="126" spans="1:3" x14ac:dyDescent="0.25">
      <c r="A126" s="6"/>
      <c r="C126" t="s">
        <v>680</v>
      </c>
    </row>
    <row r="127" spans="1:3" x14ac:dyDescent="0.25">
      <c r="A127" s="6"/>
      <c r="C127" t="str">
        <f>CONCATENATE("    ",B126)</f>
        <v xml:space="preserve">    </v>
      </c>
    </row>
    <row r="128" spans="1:3" x14ac:dyDescent="0.25">
      <c r="A128" s="6"/>
      <c r="C128" t="str">
        <f>CONCATENATE("    ",B121)</f>
        <v xml:space="preserve">    Your variant is not associated with any loss of function.</v>
      </c>
    </row>
    <row r="129" spans="1:3" x14ac:dyDescent="0.25">
      <c r="A129" s="5"/>
    </row>
    <row r="130" spans="1:3" x14ac:dyDescent="0.25">
      <c r="A130" s="5"/>
      <c r="C130" t="s">
        <v>681</v>
      </c>
    </row>
    <row r="131" spans="1:3" x14ac:dyDescent="0.25">
      <c r="A131" s="5"/>
      <c r="C131" t="str">
        <f>CONCATENATE("    ",B127)</f>
        <v xml:space="preserve">    </v>
      </c>
    </row>
    <row r="132" spans="1:3" x14ac:dyDescent="0.25">
      <c r="A132" s="5"/>
      <c r="C132" t="str">
        <f>CONCATENATE( "    &lt;piechart percentage=",B122," /&gt;")</f>
        <v xml:space="preserve">    &lt;piechart percentage=37.2 /&gt;</v>
      </c>
    </row>
    <row r="133" spans="1:3" x14ac:dyDescent="0.25">
      <c r="A133" s="5"/>
      <c r="C133" t="str">
        <f>"  &lt;/Genotype&gt;"</f>
        <v xml:space="preserve">  &lt;/Genotype&gt;</v>
      </c>
    </row>
    <row r="134" spans="1:3" x14ac:dyDescent="0.25">
      <c r="A134" s="5"/>
      <c r="C134" t="str">
        <f>C29</f>
        <v>&lt;# G750C #&gt;</v>
      </c>
    </row>
    <row r="135" spans="1:3" x14ac:dyDescent="0.25">
      <c r="A135" s="5" t="s">
        <v>39</v>
      </c>
      <c r="B135" s="1" t="s">
        <v>128</v>
      </c>
      <c r="C135" t="str">
        <f>CONCATENATE("  &lt;Genotype hgvs=",CHAR(34),B135,B136,";",B137,CHAR(34)," name=",CHAR(34),B31,CHAR(34),"&gt; ")</f>
        <v xml:space="preserve">  &lt;Genotype hgvs="NC_000002.12:g.[233945906G&gt;C];[233945906=]" name="G750C"&gt; </v>
      </c>
    </row>
    <row r="136" spans="1:3" x14ac:dyDescent="0.25">
      <c r="A136" s="5" t="s">
        <v>40</v>
      </c>
      <c r="B136" s="27" t="s">
        <v>141</v>
      </c>
    </row>
    <row r="137" spans="1:3" x14ac:dyDescent="0.25">
      <c r="A137" s="5" t="s">
        <v>31</v>
      </c>
      <c r="B137" s="27" t="s">
        <v>142</v>
      </c>
      <c r="C137" t="s">
        <v>679</v>
      </c>
    </row>
    <row r="138" spans="1:3" x14ac:dyDescent="0.25">
      <c r="A138" s="5" t="s">
        <v>45</v>
      </c>
      <c r="B138" s="27" t="str">
        <f>CONCATENATE("People with this variant have one copy of the ",B31," variant. This substitution of a single nucleotide is known as a missense mutation.")</f>
        <v>People with this variant have one copy of the G750C variant. This substitution of a single nucleotide is known as a missense mutation.</v>
      </c>
      <c r="C138" t="s">
        <v>17</v>
      </c>
    </row>
    <row r="139" spans="1:3" x14ac:dyDescent="0.25">
      <c r="A139" s="6" t="s">
        <v>46</v>
      </c>
      <c r="B139" s="27" t="s">
        <v>153</v>
      </c>
      <c r="C139" t="str">
        <f>CONCATENATE("    ",B138)</f>
        <v xml:space="preserve">    People with this variant have one copy of the G750C variant. This substitution of a single nucleotide is known as a missense mutation.</v>
      </c>
    </row>
    <row r="140" spans="1:3" x14ac:dyDescent="0.25">
      <c r="A140" s="6" t="s">
        <v>47</v>
      </c>
      <c r="B140" s="27">
        <v>22.1</v>
      </c>
    </row>
    <row r="141" spans="1:3" x14ac:dyDescent="0.25">
      <c r="A141" s="5"/>
      <c r="C141" t="s">
        <v>680</v>
      </c>
    </row>
    <row r="142" spans="1:3" x14ac:dyDescent="0.25">
      <c r="A142" s="6"/>
    </row>
    <row r="143" spans="1:3" x14ac:dyDescent="0.25">
      <c r="A143" s="6"/>
      <c r="C143" t="str">
        <f>CONCATENATE("    ",B139)</f>
        <v xml:space="preserve">    This variant is not associated with Moderate Loss of Function.</v>
      </c>
    </row>
    <row r="144" spans="1:3" x14ac:dyDescent="0.25">
      <c r="A144" s="6"/>
    </row>
    <row r="145" spans="1:3" x14ac:dyDescent="0.25">
      <c r="A145" s="6"/>
      <c r="C145" t="s">
        <v>681</v>
      </c>
    </row>
    <row r="146" spans="1:3" x14ac:dyDescent="0.25">
      <c r="A146" s="5"/>
    </row>
    <row r="147" spans="1:3" x14ac:dyDescent="0.25">
      <c r="A147" s="5"/>
      <c r="C147" t="str">
        <f>CONCATENATE( "    &lt;piechart percentage=",B140," /&gt;")</f>
        <v xml:space="preserve">    &lt;piechart percentage=22.1 /&gt;</v>
      </c>
    </row>
    <row r="148" spans="1:3" x14ac:dyDescent="0.25">
      <c r="A148" s="5"/>
      <c r="C148" t="str">
        <f>"  &lt;/Genotype&gt;"</f>
        <v xml:space="preserve">  &lt;/Genotype&gt;</v>
      </c>
    </row>
    <row r="149" spans="1:3" x14ac:dyDescent="0.25">
      <c r="A149" s="5" t="s">
        <v>48</v>
      </c>
      <c r="B149" s="27" t="str">
        <f>CONCATENATE("People with this variant have two copies of the ",B31," variant. This substitution of a single nucleotide is known as a missense mutation.")</f>
        <v>People with this variant have two copies of the G750C variant. This substitution of a single nucleotide is known as a missense mutation.</v>
      </c>
      <c r="C149" t="str">
        <f>CONCATENATE("  &lt;Genotype hgvs=",CHAR(34),B135,B136,";",B136,CHAR(34)," name=",CHAR(34),B31,CHAR(34),"&gt; ")</f>
        <v xml:space="preserve">  &lt;Genotype hgvs="NC_000002.12:g.[233945906G&gt;C];[233945906G&gt;C]" name="G750C"&gt; </v>
      </c>
    </row>
    <row r="150" spans="1:3" x14ac:dyDescent="0.25">
      <c r="A150" s="6" t="s">
        <v>49</v>
      </c>
      <c r="B150" s="27" t="s">
        <v>199</v>
      </c>
      <c r="C150" t="s">
        <v>17</v>
      </c>
    </row>
    <row r="151" spans="1:3" x14ac:dyDescent="0.25">
      <c r="A151" s="6" t="s">
        <v>47</v>
      </c>
      <c r="B151" s="27">
        <v>7.5</v>
      </c>
      <c r="C151" t="s">
        <v>679</v>
      </c>
    </row>
    <row r="152" spans="1:3" x14ac:dyDescent="0.25">
      <c r="A152" s="6"/>
    </row>
    <row r="153" spans="1:3" x14ac:dyDescent="0.25">
      <c r="A153" s="5"/>
      <c r="C153" t="str">
        <f>CONCATENATE("    ",B149)</f>
        <v xml:space="preserve">    People with this variant have two copies of the G750C variant. This substitution of a single nucleotide is known as a missense mutation.</v>
      </c>
    </row>
    <row r="154" spans="1:3" x14ac:dyDescent="0.25">
      <c r="A154" s="6"/>
    </row>
    <row r="155" spans="1:3" x14ac:dyDescent="0.25">
      <c r="A155" s="6"/>
      <c r="C155" t="s">
        <v>680</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681</v>
      </c>
    </row>
    <row r="160" spans="1:3" x14ac:dyDescent="0.25">
      <c r="A160" s="5"/>
    </row>
    <row r="161" spans="1:3" x14ac:dyDescent="0.25">
      <c r="A161" s="5"/>
      <c r="C161" t="str">
        <f>CONCATENATE( "    &lt;piechart percentage=",B151," /&gt;")</f>
        <v xml:space="preserve">    &lt;piechart percentage=7.5 /&gt;</v>
      </c>
    </row>
    <row r="162" spans="1:3" x14ac:dyDescent="0.25">
      <c r="A162" s="5"/>
      <c r="C162" t="str">
        <f>"  &lt;/Genotype&gt;"</f>
        <v xml:space="preserve">  &lt;/Genotype&gt;</v>
      </c>
    </row>
    <row r="163" spans="1:3" x14ac:dyDescent="0.25">
      <c r="A163" s="5" t="s">
        <v>50</v>
      </c>
      <c r="B163" s="27" t="str">
        <f>CONCATENATE("Your ",B11," gene has no variants. A normal gene is referred to as a ",CHAR(34),"wild-type",CHAR(34)," gene.")</f>
        <v>Your TPRM8 gene has no variants. A normal gene is referred to as a "wild-type" gene.</v>
      </c>
      <c r="C163" t="str">
        <f>CONCATENATE("  &lt;Genotype hgvs=",CHAR(34),B135,B137,";",B137,CHAR(34)," name=",CHAR(34),B31,CHAR(34),"&gt; ")</f>
        <v xml:space="preserve">  &lt;Genotype hgvs="NC_000002.12:g.[233945906=];[233945906=]" name="G750C"&gt; </v>
      </c>
    </row>
    <row r="164" spans="1:3" x14ac:dyDescent="0.25">
      <c r="A164" s="6" t="s">
        <v>51</v>
      </c>
      <c r="B164" s="27" t="s">
        <v>224</v>
      </c>
    </row>
    <row r="165" spans="1:3" x14ac:dyDescent="0.25">
      <c r="A165" s="6" t="s">
        <v>47</v>
      </c>
      <c r="B165" s="27">
        <v>70.400000000000006</v>
      </c>
      <c r="C165" t="s">
        <v>679</v>
      </c>
    </row>
    <row r="166" spans="1:3" x14ac:dyDescent="0.25">
      <c r="A166" s="5"/>
    </row>
    <row r="167" spans="1:3" x14ac:dyDescent="0.25">
      <c r="A167" s="6"/>
      <c r="C167" t="str">
        <f>CONCATENATE("    ",B163)</f>
        <v xml:space="preserve">    Your TPRM8 gene has no variants. A normal gene is referred to as a "wild-type" gene.</v>
      </c>
    </row>
    <row r="168" spans="1:3" x14ac:dyDescent="0.25">
      <c r="A168" s="6"/>
    </row>
    <row r="169" spans="1:3" x14ac:dyDescent="0.25">
      <c r="A169" s="6"/>
      <c r="C169" t="s">
        <v>680</v>
      </c>
    </row>
    <row r="170" spans="1:3" x14ac:dyDescent="0.25">
      <c r="A170" s="6"/>
      <c r="C170" t="str">
        <f>CONCATENATE("    ",B169)</f>
        <v xml:space="preserve">    </v>
      </c>
    </row>
    <row r="171" spans="1:3" x14ac:dyDescent="0.25">
      <c r="A171" s="6"/>
      <c r="C171" t="str">
        <f>CONCATENATE("    ",B164)</f>
        <v xml:space="preserve">    Your variant is not associated with any loss of function.</v>
      </c>
    </row>
    <row r="172" spans="1:3" x14ac:dyDescent="0.25">
      <c r="A172" s="5"/>
    </row>
    <row r="173" spans="1:3" x14ac:dyDescent="0.25">
      <c r="A173" s="5"/>
      <c r="C173" t="s">
        <v>681</v>
      </c>
    </row>
    <row r="174" spans="1:3" x14ac:dyDescent="0.25">
      <c r="A174" s="5"/>
      <c r="C174" t="str">
        <f>CONCATENATE("    ",B170)</f>
        <v xml:space="preserve">    </v>
      </c>
    </row>
    <row r="175" spans="1:3" x14ac:dyDescent="0.25">
      <c r="A175" s="5"/>
      <c r="C175" t="str">
        <f>CONCATENATE( "    &lt;piechart percentage=",B165," /&gt;")</f>
        <v xml:space="preserve">    &lt;piechart percentage=70.4 /&gt;</v>
      </c>
    </row>
    <row r="176" spans="1:3" x14ac:dyDescent="0.25">
      <c r="A176" s="5"/>
      <c r="C176" t="str">
        <f>"  &lt;/Genotype&gt;"</f>
        <v xml:space="preserve">  &lt;/Genotype&gt;</v>
      </c>
    </row>
    <row r="177" spans="1:3" x14ac:dyDescent="0.25">
      <c r="A177" s="5"/>
      <c r="C177" t="s">
        <v>171</v>
      </c>
    </row>
    <row r="178" spans="1:3" x14ac:dyDescent="0.25">
      <c r="A178" s="5" t="s">
        <v>39</v>
      </c>
      <c r="B178" s="1" t="s">
        <v>128</v>
      </c>
      <c r="C178" t="str">
        <f>CONCATENATE("  &lt;Genotype hgvs=",CHAR(34),B178,B179,";",B180,CHAR(34)," name=",CHAR(34),B37,CHAR(34),"&gt; ")</f>
        <v xml:space="preserve">  &lt;Genotype hgvs="NC_000002.12:g.[233916448T&gt;C];[233916448=]" name="T-990C"&gt; </v>
      </c>
    </row>
    <row r="179" spans="1:3" x14ac:dyDescent="0.25">
      <c r="A179" s="5" t="s">
        <v>40</v>
      </c>
      <c r="B179" s="27" t="s">
        <v>143</v>
      </c>
    </row>
    <row r="180" spans="1:3" x14ac:dyDescent="0.25">
      <c r="A180" s="5" t="s">
        <v>31</v>
      </c>
      <c r="B180" s="27" t="s">
        <v>144</v>
      </c>
      <c r="C180" t="s">
        <v>679</v>
      </c>
    </row>
    <row r="181" spans="1:3" x14ac:dyDescent="0.25">
      <c r="A181" s="5" t="s">
        <v>45</v>
      </c>
      <c r="B181" s="27" t="str">
        <f>CONCATENATE("People with this variant have one copy of the ",B40," variant. This substitution of a single nucleotide is known as a missense mutation.")</f>
        <v>People with this variant have one copy of the [T-990C](https://www.ncbi.nlm.nih.gov/pubmed/27099524) variant. This substitution of a single nucleotide is known as a missense mutation.</v>
      </c>
      <c r="C181" t="s">
        <v>17</v>
      </c>
    </row>
    <row r="182" spans="1:3" x14ac:dyDescent="0.25">
      <c r="A182" s="6" t="s">
        <v>46</v>
      </c>
      <c r="B182" s="27" t="s">
        <v>224</v>
      </c>
      <c r="C182" t="str">
        <f>CONCATENATE("    ",B181)</f>
        <v xml:space="preserve">    People with this variant have one copy of the [T-990C](https://www.ncbi.nlm.nih.gov/pubmed/27099524) variant. This substitution of a single nucleotide is known as a missense mutation.</v>
      </c>
    </row>
    <row r="183" spans="1:3" x14ac:dyDescent="0.25">
      <c r="A183" s="6" t="s">
        <v>47</v>
      </c>
      <c r="B183" s="27">
        <v>49.7</v>
      </c>
    </row>
    <row r="184" spans="1:3" x14ac:dyDescent="0.25">
      <c r="A184" s="5"/>
      <c r="C184" t="s">
        <v>680</v>
      </c>
    </row>
    <row r="185" spans="1:3" x14ac:dyDescent="0.25">
      <c r="A185" s="6"/>
    </row>
    <row r="186" spans="1:3" x14ac:dyDescent="0.25">
      <c r="A186" s="6"/>
      <c r="C186" t="str">
        <f>CONCATENATE("    ",B182)</f>
        <v xml:space="preserve">    Your variant is not associated with any loss of function.</v>
      </c>
    </row>
    <row r="187" spans="1:3" x14ac:dyDescent="0.25">
      <c r="A187" s="6"/>
    </row>
    <row r="188" spans="1:3" x14ac:dyDescent="0.25">
      <c r="A188" s="6"/>
      <c r="C188" t="s">
        <v>681</v>
      </c>
    </row>
    <row r="189" spans="1:3" x14ac:dyDescent="0.25">
      <c r="A189" s="5"/>
    </row>
    <row r="190" spans="1:3" x14ac:dyDescent="0.25">
      <c r="A190" s="5"/>
      <c r="C190" t="str">
        <f>CONCATENATE( "    &lt;piechart percentage=",B183," /&gt;")</f>
        <v xml:space="preserve">    &lt;piechart percentage=49.7 /&gt;</v>
      </c>
    </row>
    <row r="191" spans="1:3" x14ac:dyDescent="0.25">
      <c r="A191" s="5"/>
      <c r="C191" t="str">
        <f>"  &lt;/Genotype&gt;"</f>
        <v xml:space="preserve">  &lt;/Genotype&gt;</v>
      </c>
    </row>
    <row r="192" spans="1:3" x14ac:dyDescent="0.25">
      <c r="A192" s="5" t="s">
        <v>48</v>
      </c>
      <c r="B192" s="27" t="str">
        <f>CONCATENATE("People with this variant have two copies of the ",B40," variant. This substitution of a single nucleotide is known as a missense mutation.")</f>
        <v>People with this variant have two copies of the [T-990C](https://www.ncbi.nlm.nih.gov/pubmed/27099524) variant. This substitution of a single nucleotide is known as a missense mutation.</v>
      </c>
      <c r="C192" t="str">
        <f>CONCATENATE("  &lt;Genotype hgvs=",CHAR(34),B178,B179,";",B179,CHAR(34)," name=",CHAR(34),B37,CHAR(34),"&gt; ")</f>
        <v xml:space="preserve">  &lt;Genotype hgvs="NC_000002.12:g.[233916448T&gt;C];[233916448T&gt;C]" name="T-990C"&gt; </v>
      </c>
    </row>
    <row r="193" spans="1:3" x14ac:dyDescent="0.25">
      <c r="A193" s="6" t="s">
        <v>49</v>
      </c>
      <c r="B193" s="27" t="s">
        <v>199</v>
      </c>
      <c r="C193" t="s">
        <v>17</v>
      </c>
    </row>
    <row r="194" spans="1:3" x14ac:dyDescent="0.25">
      <c r="A194" s="6" t="s">
        <v>47</v>
      </c>
      <c r="B194" s="27">
        <v>30.4</v>
      </c>
      <c r="C194" t="s">
        <v>679</v>
      </c>
    </row>
    <row r="195" spans="1:3" x14ac:dyDescent="0.25">
      <c r="A195" s="6"/>
    </row>
    <row r="196" spans="1:3" x14ac:dyDescent="0.25">
      <c r="A196" s="5"/>
      <c r="C196" t="str">
        <f>CONCATENATE("    ",B192)</f>
        <v xml:space="preserve">    People with this variant have two copies of the [T-990C](https://www.ncbi.nlm.nih.gov/pubmed/27099524) variant. This substitution of a single nucleotide is known as a missense mutation.</v>
      </c>
    </row>
    <row r="197" spans="1:3" x14ac:dyDescent="0.25">
      <c r="A197" s="6"/>
    </row>
    <row r="198" spans="1:3" x14ac:dyDescent="0.25">
      <c r="A198" s="6"/>
      <c r="C198" t="s">
        <v>680</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681</v>
      </c>
    </row>
    <row r="203" spans="1:3" x14ac:dyDescent="0.25">
      <c r="A203" s="5"/>
    </row>
    <row r="204" spans="1:3" x14ac:dyDescent="0.25">
      <c r="A204" s="5"/>
      <c r="C204" t="str">
        <f>CONCATENATE( "    &lt;piechart percentage=",B194," /&gt;")</f>
        <v xml:space="preserve">    &lt;piechart percentage=30.4 /&gt;</v>
      </c>
    </row>
    <row r="205" spans="1:3" x14ac:dyDescent="0.25">
      <c r="A205" s="5"/>
      <c r="C205" t="str">
        <f>"  &lt;/Genotype&gt;"</f>
        <v xml:space="preserve">  &lt;/Genotype&gt;</v>
      </c>
    </row>
    <row r="206" spans="1:3" x14ac:dyDescent="0.25">
      <c r="A206" s="5" t="s">
        <v>50</v>
      </c>
      <c r="B206" s="27" t="str">
        <f>CONCATENATE("Your ",B11," gene has no variants. A normal gene is referred to as a ",CHAR(34),"wild-type",CHAR(34)," gene.")</f>
        <v>Your TPRM8 gene has no variants. A normal gene is referred to as a "wild-type" gene.</v>
      </c>
      <c r="C206" t="str">
        <f>CONCATENATE("  &lt;Genotype hgvs=",CHAR(34),B178,B180,";",B180,CHAR(34)," name=",CHAR(34),B37,CHAR(34),"&gt; ")</f>
        <v xml:space="preserve">  &lt;Genotype hgvs="NC_000002.12:g.[233916448=];[233916448=]" name="T-990C"&gt; </v>
      </c>
    </row>
    <row r="207" spans="1:3" x14ac:dyDescent="0.25">
      <c r="A207" s="6" t="s">
        <v>51</v>
      </c>
      <c r="B207" s="27" t="s">
        <v>224</v>
      </c>
    </row>
    <row r="208" spans="1:3" x14ac:dyDescent="0.25">
      <c r="A208" s="6" t="s">
        <v>47</v>
      </c>
      <c r="B208" s="27">
        <v>19.899999999999999</v>
      </c>
      <c r="C208" t="s">
        <v>679</v>
      </c>
    </row>
    <row r="209" spans="1:3" x14ac:dyDescent="0.25">
      <c r="A209" s="5"/>
    </row>
    <row r="210" spans="1:3" x14ac:dyDescent="0.25">
      <c r="A210" s="6"/>
      <c r="C210" t="str">
        <f>CONCATENATE("    ",B206)</f>
        <v xml:space="preserve">    Your TPRM8 gene has no variants. A normal gene is referred to as a "wild-type" gene.</v>
      </c>
    </row>
    <row r="211" spans="1:3" x14ac:dyDescent="0.25">
      <c r="A211" s="6"/>
    </row>
    <row r="212" spans="1:3" x14ac:dyDescent="0.25">
      <c r="A212" s="6"/>
      <c r="C212" t="s">
        <v>680</v>
      </c>
    </row>
    <row r="213" spans="1:3" x14ac:dyDescent="0.25">
      <c r="A213" s="6"/>
      <c r="C213" t="str">
        <f>CONCATENATE("    ",B212)</f>
        <v xml:space="preserve">    </v>
      </c>
    </row>
    <row r="214" spans="1:3" x14ac:dyDescent="0.25">
      <c r="A214" s="6"/>
      <c r="C214" t="str">
        <f>CONCATENATE("    ",B207)</f>
        <v xml:space="preserve">    Your variant is not associated with any loss of function.</v>
      </c>
    </row>
    <row r="215" spans="1:3" x14ac:dyDescent="0.25">
      <c r="A215" s="5"/>
    </row>
    <row r="216" spans="1:3" x14ac:dyDescent="0.25">
      <c r="A216" s="5"/>
      <c r="C216" t="s">
        <v>681</v>
      </c>
    </row>
    <row r="217" spans="1:3" x14ac:dyDescent="0.25">
      <c r="A217" s="5"/>
      <c r="C217" t="str">
        <f>CONCATENATE("    ",B213)</f>
        <v xml:space="preserve">    </v>
      </c>
    </row>
    <row r="218" spans="1:3" x14ac:dyDescent="0.25">
      <c r="A218" s="5"/>
      <c r="C218" t="str">
        <f>CONCATENATE( "    &lt;piechart percentage=",B208," /&gt;")</f>
        <v xml:space="preserve">    &lt;piechart percentage=19.9 /&gt;</v>
      </c>
    </row>
    <row r="219" spans="1:3" x14ac:dyDescent="0.25">
      <c r="A219" s="5"/>
      <c r="C219" t="str">
        <f>"  &lt;/Genotype&gt;"</f>
        <v xml:space="preserve">  &lt;/Genotype&gt;</v>
      </c>
    </row>
    <row r="220" spans="1:3" x14ac:dyDescent="0.25">
      <c r="A220" s="5"/>
    </row>
    <row r="221" spans="1:3" x14ac:dyDescent="0.25">
      <c r="A221" s="5"/>
      <c r="C221" t="s">
        <v>172</v>
      </c>
    </row>
    <row r="222" spans="1:3" x14ac:dyDescent="0.25">
      <c r="A222" s="5" t="s">
        <v>39</v>
      </c>
      <c r="B222" s="1" t="s">
        <v>128</v>
      </c>
      <c r="C222" t="str">
        <f>CONCATENATE("  &lt;Genotype hgvs=",CHAR(34),B222,B223,";",B224,CHAR(34)," name=",CHAR(34),B43,CHAR(34),"&gt; ")</f>
        <v xml:space="preserve">  &lt;Genotype hgvs="NC_000002.12:g.[233974736A&gt;G];[233974736=]" name="A7783504C"&gt; </v>
      </c>
    </row>
    <row r="223" spans="1:3" x14ac:dyDescent="0.25">
      <c r="A223" s="5" t="s">
        <v>40</v>
      </c>
      <c r="B223" s="29" t="s">
        <v>145</v>
      </c>
    </row>
    <row r="224" spans="1:3" x14ac:dyDescent="0.25">
      <c r="A224" s="5" t="s">
        <v>31</v>
      </c>
      <c r="B224" s="29" t="s">
        <v>146</v>
      </c>
      <c r="C224" t="s">
        <v>679</v>
      </c>
    </row>
    <row r="225" spans="1:3" x14ac:dyDescent="0.25">
      <c r="A225" s="5" t="s">
        <v>45</v>
      </c>
      <c r="B225" s="27" t="str">
        <f>CONCATENATE("People with this variant have one copy of the ",B46," variant. This substitution of a single nucleotide is known as a missense mutation.")</f>
        <v>People with this variant have one copy of the [A7783504C](https://www.ncbi.nlm.nih.gov/pubmed/27835969) variant. This substitution of a single nucleotide is known as a missense mutation.</v>
      </c>
      <c r="C225" t="s">
        <v>17</v>
      </c>
    </row>
    <row r="226" spans="1:3" x14ac:dyDescent="0.25">
      <c r="A226" s="6" t="s">
        <v>46</v>
      </c>
      <c r="B226" s="27" t="s">
        <v>517</v>
      </c>
      <c r="C226" t="str">
        <f>CONCATENATE("    ",B225)</f>
        <v xml:space="preserve">    People with this variant have one copy of the [A7783504C](https://www.ncbi.nlm.nih.gov/pubmed/27835969) variant. This substitution of a single nucleotide is known as a missense mutation.</v>
      </c>
    </row>
    <row r="227" spans="1:3" x14ac:dyDescent="0.25">
      <c r="A227" s="6" t="s">
        <v>47</v>
      </c>
      <c r="B227" s="27">
        <v>14.2</v>
      </c>
    </row>
    <row r="228" spans="1:3" x14ac:dyDescent="0.25">
      <c r="A228" s="5"/>
      <c r="C228" t="s">
        <v>680</v>
      </c>
    </row>
    <row r="229" spans="1:3" x14ac:dyDescent="0.25">
      <c r="A229" s="6"/>
    </row>
    <row r="230" spans="1:3" x14ac:dyDescent="0.25">
      <c r="A230" s="6"/>
      <c r="C230" t="str">
        <f>CONCATENATE("    ",B226)</f>
        <v xml:space="preserve">    People with this variant have an increased risk of CFS. See below for more information.</v>
      </c>
    </row>
    <row r="231" spans="1:3" x14ac:dyDescent="0.25">
      <c r="A231" s="6"/>
    </row>
    <row r="232" spans="1:3" x14ac:dyDescent="0.25">
      <c r="A232" s="6"/>
      <c r="C232" t="s">
        <v>681</v>
      </c>
    </row>
    <row r="233" spans="1:3" x14ac:dyDescent="0.25">
      <c r="A233" s="5"/>
    </row>
    <row r="234" spans="1:3" x14ac:dyDescent="0.25">
      <c r="A234" s="5"/>
      <c r="C234" t="str">
        <f>CONCATENATE( "    &lt;piechart percentage=",B227," /&gt;")</f>
        <v xml:space="preserve">    &lt;piechart percentage=14.2 /&gt;</v>
      </c>
    </row>
    <row r="235" spans="1:3" x14ac:dyDescent="0.25">
      <c r="A235" s="5"/>
      <c r="C235" t="str">
        <f>"  &lt;/Genotype&gt;"</f>
        <v xml:space="preserve">  &lt;/Genotype&gt;</v>
      </c>
    </row>
    <row r="236" spans="1:3" x14ac:dyDescent="0.25">
      <c r="A236" s="5" t="s">
        <v>48</v>
      </c>
      <c r="B236" s="27" t="str">
        <f>CONCATENATE("People with this variant have two copies of the ",B46," variant. This substitution of a single nucleotide is known as a missense mutation.")</f>
        <v>People with this variant have two copies of the [A7783504C](https://www.ncbi.nlm.nih.gov/pubmed/27835969) variant. This substitution of a single nucleotide is known as a missense mutation.</v>
      </c>
      <c r="C236" t="str">
        <f>CONCATENATE("  &lt;Genotype hgvs=",CHAR(34),B222,B223,";",B223,CHAR(34)," name=",CHAR(34),B43,CHAR(34),"&gt; ")</f>
        <v xml:space="preserve">  &lt;Genotype hgvs="NC_000002.12:g.[233974736A&gt;G];[233974736A&gt;G]" name="A7783504C"&gt; </v>
      </c>
    </row>
    <row r="237" spans="1:3" x14ac:dyDescent="0.25">
      <c r="A237" s="6" t="s">
        <v>49</v>
      </c>
      <c r="B237" s="27" t="s">
        <v>224</v>
      </c>
      <c r="C237" t="s">
        <v>17</v>
      </c>
    </row>
    <row r="238" spans="1:3" x14ac:dyDescent="0.25">
      <c r="A238" s="6" t="s">
        <v>47</v>
      </c>
      <c r="B238" s="27">
        <v>81.599999999999994</v>
      </c>
      <c r="C238" t="s">
        <v>679</v>
      </c>
    </row>
    <row r="239" spans="1:3" x14ac:dyDescent="0.25">
      <c r="A239" s="6"/>
    </row>
    <row r="240" spans="1:3" x14ac:dyDescent="0.25">
      <c r="A240" s="5"/>
      <c r="C240" t="str">
        <f>CONCATENATE("    ",B236)</f>
        <v xml:space="preserve">    People with this variant have two copies of the [A7783504C](https://www.ncbi.nlm.nih.gov/pubmed/27835969) variant. This substitution of a single nucleotide is known as a missense mutation.</v>
      </c>
    </row>
    <row r="241" spans="1:3" x14ac:dyDescent="0.25">
      <c r="A241" s="6"/>
    </row>
    <row r="242" spans="1:3" x14ac:dyDescent="0.25">
      <c r="A242" s="6"/>
      <c r="C242" t="s">
        <v>680</v>
      </c>
    </row>
    <row r="243" spans="1:3" x14ac:dyDescent="0.25">
      <c r="A243" s="6"/>
    </row>
    <row r="244" spans="1:3" x14ac:dyDescent="0.25">
      <c r="A244" s="6"/>
      <c r="C244" t="str">
        <f>CONCATENATE("    ",B237)</f>
        <v xml:space="preserve">    Your variant is not associated with any loss of function.</v>
      </c>
    </row>
    <row r="245" spans="1:3" x14ac:dyDescent="0.25">
      <c r="A245" s="6"/>
    </row>
    <row r="246" spans="1:3" x14ac:dyDescent="0.25">
      <c r="A246" s="5"/>
      <c r="C246" t="s">
        <v>681</v>
      </c>
    </row>
    <row r="247" spans="1:3" x14ac:dyDescent="0.25">
      <c r="A247" s="5"/>
    </row>
    <row r="248" spans="1:3" x14ac:dyDescent="0.25">
      <c r="A248" s="5"/>
      <c r="C248" t="str">
        <f>CONCATENATE( "    &lt;piechart percentage=",B238," /&gt;")</f>
        <v xml:space="preserve">    &lt;piechart percentage=81.6 /&gt;</v>
      </c>
    </row>
    <row r="249" spans="1:3" x14ac:dyDescent="0.25">
      <c r="A249" s="5"/>
      <c r="C249" t="str">
        <f>"  &lt;/Genotype&gt;"</f>
        <v xml:space="preserve">  &lt;/Genotype&gt;</v>
      </c>
    </row>
    <row r="250" spans="1:3" x14ac:dyDescent="0.25">
      <c r="A250" s="5" t="s">
        <v>50</v>
      </c>
      <c r="B250" s="27" t="str">
        <f>CONCATENATE("Your ",B11," gene has no variants. A normal gene is referred to as a ",CHAR(34),"wild-type",CHAR(34)," gene.")</f>
        <v>Your TPRM8 gene has no variants. A normal gene is referred to as a "wild-type" gene.</v>
      </c>
      <c r="C250" t="str">
        <f>CONCATENATE("  &lt;Genotype hgvs=",CHAR(34),B222,B224,";",B224,CHAR(34)," name=",CHAR(34),B43,CHAR(34),"&gt; ")</f>
        <v xml:space="preserve">  &lt;Genotype hgvs="NC_000002.12:g.[233974736=];[233974736=]" name="A7783504C"&gt; </v>
      </c>
    </row>
    <row r="251" spans="1:3" x14ac:dyDescent="0.25">
      <c r="A251" s="6" t="s">
        <v>51</v>
      </c>
      <c r="B251" s="27" t="s">
        <v>152</v>
      </c>
    </row>
    <row r="252" spans="1:3" x14ac:dyDescent="0.25">
      <c r="A252" s="6" t="s">
        <v>47</v>
      </c>
      <c r="B252" s="27">
        <v>4.2</v>
      </c>
      <c r="C252" t="s">
        <v>679</v>
      </c>
    </row>
    <row r="253" spans="1:3" x14ac:dyDescent="0.25">
      <c r="A253" s="5"/>
    </row>
    <row r="254" spans="1:3" x14ac:dyDescent="0.25">
      <c r="A254" s="6"/>
      <c r="C254" t="str">
        <f>CONCATENATE("    ",B250)</f>
        <v xml:space="preserve">    Your TPRM8 gene has no variants. A normal gene is referred to as a "wild-type" gene.</v>
      </c>
    </row>
    <row r="255" spans="1:3" x14ac:dyDescent="0.25">
      <c r="A255" s="6"/>
    </row>
    <row r="256" spans="1:3" x14ac:dyDescent="0.25">
      <c r="A256" s="6"/>
      <c r="C256" t="s">
        <v>680</v>
      </c>
    </row>
    <row r="257" spans="1:3" x14ac:dyDescent="0.25">
      <c r="A257" s="6"/>
      <c r="C257" t="str">
        <f>CONCATENATE("    ",B256)</f>
        <v xml:space="preserve">    </v>
      </c>
    </row>
    <row r="258" spans="1:3" x14ac:dyDescent="0.25">
      <c r="A258" s="6"/>
      <c r="C258" t="str">
        <f>CONCATENATE("    ",B251)</f>
        <v xml:space="preserve">    This variant is not associated with increased risk.</v>
      </c>
    </row>
    <row r="259" spans="1:3" x14ac:dyDescent="0.25">
      <c r="A259" s="5"/>
    </row>
    <row r="260" spans="1:3" x14ac:dyDescent="0.25">
      <c r="A260" s="5"/>
      <c r="C260" t="s">
        <v>681</v>
      </c>
    </row>
    <row r="261" spans="1:3" x14ac:dyDescent="0.25">
      <c r="A261" s="5"/>
      <c r="C261" t="str">
        <f>CONCATENATE("    ",B257)</f>
        <v xml:space="preserve">    </v>
      </c>
    </row>
    <row r="262" spans="1:3" x14ac:dyDescent="0.25">
      <c r="A262" s="5"/>
      <c r="C262" t="str">
        <f>CONCATENATE( "    &lt;piechart percentage=",B252," /&gt;")</f>
        <v xml:space="preserve">    &lt;piechart percentage=4.2 /&gt;</v>
      </c>
    </row>
    <row r="263" spans="1:3" x14ac:dyDescent="0.25">
      <c r="A263" s="5"/>
      <c r="C263" t="str">
        <f>"  &lt;/Genotype&gt;"</f>
        <v xml:space="preserve">  &lt;/Genotype&gt;</v>
      </c>
    </row>
    <row r="264" spans="1:3" x14ac:dyDescent="0.25">
      <c r="A264" s="5"/>
      <c r="C264" t="s">
        <v>683</v>
      </c>
    </row>
    <row r="265" spans="1:3" x14ac:dyDescent="0.25">
      <c r="A265" s="5" t="s">
        <v>52</v>
      </c>
      <c r="B265" s="27" t="str">
        <f>CONCATENATE("Your ",B11," gene has an unknown variant.")</f>
        <v>Your TPRM8 gene has an unknown variant.</v>
      </c>
      <c r="C265" t="str">
        <f>CONCATENATE("  &lt;Genotype hgvs=",CHAR(34),"unknown",CHAR(34),"&gt; ")</f>
        <v xml:space="preserve">  &lt;Genotype hgvs="unknown"&gt; </v>
      </c>
    </row>
    <row r="266" spans="1:3" x14ac:dyDescent="0.25">
      <c r="A266" s="6" t="s">
        <v>52</v>
      </c>
      <c r="B266" s="27" t="s">
        <v>154</v>
      </c>
      <c r="C266" t="s">
        <v>17</v>
      </c>
    </row>
    <row r="267" spans="1:3" x14ac:dyDescent="0.25">
      <c r="A267" s="6" t="s">
        <v>47</v>
      </c>
      <c r="C267" t="s">
        <v>679</v>
      </c>
    </row>
    <row r="268" spans="1:3" x14ac:dyDescent="0.25">
      <c r="A268" s="6"/>
    </row>
    <row r="269" spans="1:3" x14ac:dyDescent="0.25">
      <c r="A269" s="6"/>
      <c r="C269" t="str">
        <f>CONCATENATE("    ",B265)</f>
        <v xml:space="preserve">    Your TPRM8 gene has an unknown variant.</v>
      </c>
    </row>
    <row r="270" spans="1:3" x14ac:dyDescent="0.25">
      <c r="A270" s="6"/>
    </row>
    <row r="271" spans="1:3" x14ac:dyDescent="0.25">
      <c r="A271" s="6"/>
      <c r="C271" t="s">
        <v>680</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681</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684</v>
      </c>
    </row>
    <row r="280" spans="1:3" x14ac:dyDescent="0.25">
      <c r="A280" s="5" t="s">
        <v>50</v>
      </c>
      <c r="B280" s="27" t="str">
        <f>CONCATENATE("Your ",B11," gene has no variants. A normal gene is referred to as a ",CHAR(34),"wild-type",CHAR(34)," gene.")</f>
        <v>Your TPRM8 gene has no variants. A normal gene is referred to as a "wild-type" gene.</v>
      </c>
      <c r="C280" t="str">
        <f>CONCATENATE("  &lt;Genotype hgvs=",CHAR(34),"wildtype",CHAR(34),"&gt;")</f>
        <v xml:space="preserve">  &lt;Genotype hgvs="wildtype"&gt;</v>
      </c>
    </row>
    <row r="281" spans="1:3" x14ac:dyDescent="0.25">
      <c r="A281" s="6" t="s">
        <v>51</v>
      </c>
      <c r="B281" s="27" t="s">
        <v>224</v>
      </c>
      <c r="C281" t="s">
        <v>17</v>
      </c>
    </row>
    <row r="282" spans="1:3" x14ac:dyDescent="0.25">
      <c r="A282" s="6" t="s">
        <v>47</v>
      </c>
      <c r="C282" t="s">
        <v>679</v>
      </c>
    </row>
    <row r="283" spans="1:3" x14ac:dyDescent="0.25">
      <c r="A283" s="6"/>
    </row>
    <row r="284" spans="1:3" x14ac:dyDescent="0.25">
      <c r="A284" s="6"/>
      <c r="C284" t="str">
        <f>CONCATENATE("    ",B280)</f>
        <v xml:space="preserve">    Your TPRM8 gene has no variants. A normal gene is referred to as a "wild-type" gene.</v>
      </c>
    </row>
    <row r="285" spans="1:3" x14ac:dyDescent="0.25">
      <c r="A285" s="6"/>
    </row>
    <row r="286" spans="1:3" x14ac:dyDescent="0.25">
      <c r="A286" s="6"/>
      <c r="C286" t="s">
        <v>680</v>
      </c>
    </row>
    <row r="287" spans="1:3" x14ac:dyDescent="0.25">
      <c r="A287" s="6"/>
    </row>
    <row r="288" spans="1:3" x14ac:dyDescent="0.25">
      <c r="A288" s="6"/>
      <c r="C288" t="str">
        <f>CONCATENATE("    ",B281)</f>
        <v xml:space="preserve">    Your variant is not associated with any loss of function.</v>
      </c>
    </row>
    <row r="289" spans="1:3" x14ac:dyDescent="0.25">
      <c r="A289" s="6"/>
    </row>
    <row r="290" spans="1:3" x14ac:dyDescent="0.25">
      <c r="A290" s="6"/>
      <c r="C290" t="s">
        <v>681</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c r="C295" s="34"/>
    </row>
    <row r="296" spans="1:3" x14ac:dyDescent="0.25">
      <c r="A296" s="5"/>
      <c r="C296" t="str">
        <f>CONCATENATE("# How do changes in ",B11," affect people?")</f>
        <v># How do changes in TPRM8 affect people?</v>
      </c>
    </row>
    <row r="297" spans="1:3" x14ac:dyDescent="0.25">
      <c r="A297" s="5"/>
    </row>
    <row r="298" spans="1:3" x14ac:dyDescent="0.25">
      <c r="A298" s="5" t="s">
        <v>54</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TPRM8 variants is small and does not impact treatment. It is possible that variants in this gene interact with other gene variants, which is the reason for our inclusion of this gene.</v>
      </c>
      <c r="C298" t="str">
        <f>B298</f>
        <v>For the vast majority of people, the overall risk associated with the common TPRM8 variants is small and does not impact treatment. It is possible that variants in this gene interact with other gene variants, which is the reason for our inclusion of this gene.</v>
      </c>
    </row>
    <row r="299" spans="1:3" s="33" customFormat="1" x14ac:dyDescent="0.25">
      <c r="A299" s="31"/>
      <c r="B299" s="32"/>
      <c r="C299" s="33" t="str">
        <f>CONCATENATE("    ",B294)</f>
        <v xml:space="preserve">    </v>
      </c>
    </row>
    <row r="300" spans="1:3" s="33" customFormat="1" x14ac:dyDescent="0.25">
      <c r="A300" s="34"/>
      <c r="B300" s="32"/>
      <c r="C300" s="6" t="s">
        <v>162</v>
      </c>
    </row>
    <row r="301" spans="1:3" s="33" customFormat="1" x14ac:dyDescent="0.25">
      <c r="A301" s="34"/>
      <c r="B301" s="32"/>
      <c r="C301" s="34"/>
    </row>
    <row r="302" spans="1:3" s="33" customFormat="1" x14ac:dyDescent="0.25">
      <c r="A302" s="34"/>
      <c r="B302" s="32"/>
      <c r="C302" s="6" t="s">
        <v>763</v>
      </c>
    </row>
    <row r="303" spans="1:3" s="33" customFormat="1" x14ac:dyDescent="0.25">
      <c r="A303" s="34"/>
      <c r="B303" s="32"/>
      <c r="C303" s="6"/>
    </row>
    <row r="304" spans="1:3" x14ac:dyDescent="0.25">
      <c r="A304" s="5"/>
      <c r="C304" t="s">
        <v>155</v>
      </c>
    </row>
    <row r="305" spans="1:3" x14ac:dyDescent="0.25">
      <c r="A305" s="5"/>
      <c r="C305" t="str">
        <f>CONCATENATE("    ",B299)</f>
        <v xml:space="preserve">    </v>
      </c>
    </row>
    <row r="306" spans="1:3" x14ac:dyDescent="0.25">
      <c r="A306" s="5" t="s">
        <v>17</v>
      </c>
      <c r="B306" s="27" t="s">
        <v>161</v>
      </c>
      <c r="C306" t="str">
        <f>B306</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07" spans="1:3" x14ac:dyDescent="0.25">
      <c r="A307" s="5"/>
    </row>
    <row r="308" spans="1:3" x14ac:dyDescent="0.25">
      <c r="A308" s="5"/>
      <c r="C308" t="s">
        <v>55</v>
      </c>
    </row>
    <row r="309" spans="1:3" x14ac:dyDescent="0.25">
      <c r="A309" s="5"/>
    </row>
    <row r="310" spans="1:3" x14ac:dyDescent="0.25">
      <c r="A310" s="5"/>
      <c r="B310" s="27" t="s">
        <v>156</v>
      </c>
      <c r="C310" t="str">
        <f>B310</f>
        <v>No therapies are medically indicated at the moment.</v>
      </c>
    </row>
    <row r="311" spans="1:3" s="33" customFormat="1" x14ac:dyDescent="0.25">
      <c r="A311" s="31"/>
      <c r="B311" s="32"/>
    </row>
    <row r="312" spans="1:3" s="33" customFormat="1" x14ac:dyDescent="0.25">
      <c r="A312" s="34"/>
      <c r="B312" s="32"/>
      <c r="C312" s="6" t="s">
        <v>159</v>
      </c>
    </row>
    <row r="313" spans="1:3" s="33" customFormat="1" x14ac:dyDescent="0.25">
      <c r="A313" s="34"/>
      <c r="B313" s="32"/>
      <c r="C313" s="34"/>
    </row>
    <row r="314" spans="1:3" s="33" customFormat="1" x14ac:dyDescent="0.25">
      <c r="A314" s="34"/>
      <c r="B314" s="32"/>
      <c r="C314" s="6" t="s">
        <v>764</v>
      </c>
    </row>
    <row r="315" spans="1:3" s="33" customFormat="1" x14ac:dyDescent="0.25">
      <c r="A315" s="34"/>
      <c r="B315" s="32"/>
      <c r="C315" s="6"/>
    </row>
    <row r="316" spans="1:3" x14ac:dyDescent="0.25">
      <c r="A316" s="5"/>
      <c r="C316" t="s">
        <v>158</v>
      </c>
    </row>
    <row r="317" spans="1:3" x14ac:dyDescent="0.25">
      <c r="A317" s="5"/>
    </row>
    <row r="318" spans="1:3" x14ac:dyDescent="0.25">
      <c r="A318" s="5" t="s">
        <v>17</v>
      </c>
      <c r="B318" s="27" t="s">
        <v>672</v>
      </c>
      <c r="C318" t="str">
        <f>B318</f>
        <v>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for a decrease in forced expiratory volume.</v>
      </c>
    </row>
    <row r="319" spans="1:3" x14ac:dyDescent="0.25">
      <c r="A319" s="5"/>
    </row>
    <row r="320" spans="1:3" x14ac:dyDescent="0.25">
      <c r="A320" s="5"/>
      <c r="C320" t="s">
        <v>55</v>
      </c>
    </row>
    <row r="321" spans="1:3" x14ac:dyDescent="0.25">
      <c r="A321" s="5"/>
    </row>
    <row r="322" spans="1:3" x14ac:dyDescent="0.25">
      <c r="A322" s="5"/>
      <c r="B322" s="27" t="s">
        <v>673</v>
      </c>
      <c r="C322" t="str">
        <f>B322</f>
        <v>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v>
      </c>
    </row>
    <row r="323" spans="1:3" s="33" customFormat="1" x14ac:dyDescent="0.25">
      <c r="A323" s="31"/>
      <c r="B323" s="32"/>
    </row>
    <row r="324" spans="1:3" s="33" customFormat="1" x14ac:dyDescent="0.25">
      <c r="A324" s="34"/>
      <c r="B324" s="32"/>
      <c r="C324" s="6" t="s">
        <v>160</v>
      </c>
    </row>
    <row r="325" spans="1:3" s="33" customFormat="1" x14ac:dyDescent="0.25">
      <c r="A325" s="34"/>
      <c r="B325" s="32"/>
      <c r="C325" s="34"/>
    </row>
    <row r="326" spans="1:3" s="33" customFormat="1" x14ac:dyDescent="0.25">
      <c r="A326" s="34"/>
      <c r="B326" s="32"/>
      <c r="C326" s="6" t="s">
        <v>765</v>
      </c>
    </row>
    <row r="327" spans="1:3" s="33" customFormat="1" x14ac:dyDescent="0.25">
      <c r="A327" s="34"/>
      <c r="B327" s="32"/>
      <c r="C327" s="6"/>
    </row>
    <row r="328" spans="1:3" x14ac:dyDescent="0.25">
      <c r="A328" s="5"/>
      <c r="C328" t="s">
        <v>157</v>
      </c>
    </row>
    <row r="329" spans="1:3" x14ac:dyDescent="0.25">
      <c r="A329" s="5"/>
    </row>
    <row r="330" spans="1:3" x14ac:dyDescent="0.25">
      <c r="A330" s="5" t="s">
        <v>17</v>
      </c>
      <c r="B330" s="27" t="s">
        <v>525</v>
      </c>
      <c r="C330" t="str">
        <f>B330</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31" spans="1:3" x14ac:dyDescent="0.25">
      <c r="A331" s="5"/>
    </row>
    <row r="332" spans="1:3" x14ac:dyDescent="0.25">
      <c r="A332" s="5"/>
      <c r="C332" t="s">
        <v>55</v>
      </c>
    </row>
    <row r="333" spans="1:3" x14ac:dyDescent="0.25">
      <c r="A333" s="5"/>
    </row>
    <row r="334" spans="1:3" x14ac:dyDescent="0.25">
      <c r="A334" s="5"/>
      <c r="B334" s="27" t="s">
        <v>674</v>
      </c>
      <c r="C334" t="str">
        <f>B334</f>
        <v>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v>
      </c>
    </row>
    <row r="335" spans="1:3" s="33" customFormat="1" x14ac:dyDescent="0.25">
      <c r="A335" s="31"/>
      <c r="B335" s="32"/>
    </row>
    <row r="336" spans="1:3" s="33" customFormat="1" x14ac:dyDescent="0.25">
      <c r="A336" s="34"/>
      <c r="B336" s="32"/>
      <c r="C336" s="6" t="s">
        <v>163</v>
      </c>
    </row>
    <row r="337" spans="1:3" s="33" customFormat="1" x14ac:dyDescent="0.25">
      <c r="A337" s="34"/>
      <c r="B337" s="32"/>
      <c r="C337" s="34"/>
    </row>
    <row r="338" spans="1:3" s="33" customFormat="1" x14ac:dyDescent="0.25">
      <c r="A338" s="34"/>
      <c r="B338" s="32"/>
      <c r="C338" s="6" t="s">
        <v>766</v>
      </c>
    </row>
    <row r="339" spans="1:3" s="33" customFormat="1" x14ac:dyDescent="0.25">
      <c r="A339" s="34"/>
      <c r="B339" s="32"/>
      <c r="C339" s="6"/>
    </row>
    <row r="340" spans="1:3" x14ac:dyDescent="0.25">
      <c r="A340" s="5"/>
      <c r="C340" t="s">
        <v>157</v>
      </c>
    </row>
    <row r="341" spans="1:3" x14ac:dyDescent="0.25">
      <c r="A341" s="5"/>
    </row>
    <row r="342" spans="1:3" x14ac:dyDescent="0.25">
      <c r="A342" s="5" t="s">
        <v>17</v>
      </c>
      <c r="B342" s="27" t="s">
        <v>164</v>
      </c>
      <c r="C342" t="str">
        <f>B342</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43" spans="1:3" x14ac:dyDescent="0.25">
      <c r="A343" s="5"/>
    </row>
    <row r="344" spans="1:3" x14ac:dyDescent="0.25">
      <c r="A344" s="5"/>
      <c r="C344" t="s">
        <v>55</v>
      </c>
    </row>
    <row r="345" spans="1:3" x14ac:dyDescent="0.25">
      <c r="A345" s="5"/>
    </row>
    <row r="346" spans="1:3" ht="409.5" x14ac:dyDescent="0.25">
      <c r="A346" s="5"/>
      <c r="B346" s="41" t="s">
        <v>785</v>
      </c>
      <c r="C346" t="str">
        <f>B346</f>
        <v>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airNA, gene therapy](https://www.ncbi.nlm.nih.gov/pubmed/18511441), and avoiding air [below 25˚ C](http://www.uniprot.org/uniprot/Q7Z2W7).</v>
      </c>
    </row>
    <row r="348" spans="1:3" s="33" customFormat="1" x14ac:dyDescent="0.25">
      <c r="A348" s="31"/>
      <c r="B348" s="32"/>
    </row>
    <row r="349" spans="1:3" s="33" customFormat="1" x14ac:dyDescent="0.25">
      <c r="A349" s="34"/>
      <c r="B349" s="32"/>
      <c r="C349" s="6" t="s">
        <v>291</v>
      </c>
    </row>
    <row r="350" spans="1:3" s="33" customFormat="1" x14ac:dyDescent="0.25">
      <c r="A350" s="34"/>
      <c r="B350" s="32"/>
      <c r="C350" s="34"/>
    </row>
    <row r="351" spans="1:3" s="33" customFormat="1" x14ac:dyDescent="0.25">
      <c r="A351" s="34"/>
      <c r="B351" s="32"/>
      <c r="C351" s="6" t="s">
        <v>767</v>
      </c>
    </row>
    <row r="352" spans="1:3" s="33" customFormat="1" x14ac:dyDescent="0.25">
      <c r="A352" s="34"/>
      <c r="B352" s="32"/>
      <c r="C352" s="6"/>
    </row>
    <row r="353" spans="1:3" x14ac:dyDescent="0.25">
      <c r="A353" s="5"/>
      <c r="C353" t="s">
        <v>157</v>
      </c>
    </row>
    <row r="354" spans="1:3" x14ac:dyDescent="0.25">
      <c r="A354" s="5"/>
    </row>
    <row r="355" spans="1:3" x14ac:dyDescent="0.25">
      <c r="A355" s="5" t="s">
        <v>17</v>
      </c>
      <c r="B355" s="27" t="s">
        <v>676</v>
      </c>
      <c r="C355" t="str">
        <f>B355</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v>
      </c>
    </row>
    <row r="356" spans="1:3" x14ac:dyDescent="0.25">
      <c r="A356" s="5"/>
    </row>
    <row r="357" spans="1:3" x14ac:dyDescent="0.25">
      <c r="A357" s="5"/>
      <c r="C357" t="s">
        <v>55</v>
      </c>
    </row>
    <row r="358" spans="1:3" x14ac:dyDescent="0.25">
      <c r="A358" s="5"/>
    </row>
    <row r="359" spans="1:3" x14ac:dyDescent="0.25">
      <c r="A359" s="5"/>
      <c r="B359" s="27" t="s">
        <v>677</v>
      </c>
      <c r="C359" t="str">
        <f>B359</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60" spans="1:3" s="33" customFormat="1" x14ac:dyDescent="0.25">
      <c r="A360" s="31"/>
      <c r="B360" s="32"/>
    </row>
    <row r="361" spans="1:3" s="33" customFormat="1" x14ac:dyDescent="0.25">
      <c r="A361" s="34"/>
      <c r="B361" s="32"/>
      <c r="C361" s="6" t="s">
        <v>166</v>
      </c>
    </row>
    <row r="362" spans="1:3" s="33" customFormat="1" x14ac:dyDescent="0.25">
      <c r="A362" s="34"/>
      <c r="B362" s="32"/>
      <c r="C362" s="34"/>
    </row>
    <row r="363" spans="1:3" s="33" customFormat="1" x14ac:dyDescent="0.25">
      <c r="A363" s="34"/>
      <c r="B363" s="32"/>
      <c r="C363" s="6" t="s">
        <v>768</v>
      </c>
    </row>
    <row r="364" spans="1:3" s="33" customFormat="1" x14ac:dyDescent="0.25">
      <c r="A364" s="34"/>
      <c r="B364" s="32"/>
      <c r="C364" s="6"/>
    </row>
    <row r="365" spans="1:3" x14ac:dyDescent="0.25">
      <c r="A365" s="5"/>
      <c r="C365" t="s">
        <v>157</v>
      </c>
    </row>
    <row r="366" spans="1:3" x14ac:dyDescent="0.25">
      <c r="A366" s="5"/>
    </row>
    <row r="367" spans="1:3" x14ac:dyDescent="0.25">
      <c r="A367" s="5" t="s">
        <v>17</v>
      </c>
      <c r="B367" s="27" t="s">
        <v>167</v>
      </c>
      <c r="C367" t="str">
        <f>B367</f>
        <v>The A233974736G A:G heterozygous variant has an increased risk of CFS, with an [odds ratio of 0.37](https://www.ncbi.nlm.nih.gov/pubmed/27835969).</v>
      </c>
    </row>
    <row r="368" spans="1:3" x14ac:dyDescent="0.25">
      <c r="A368" s="5"/>
    </row>
    <row r="369" spans="1:3" x14ac:dyDescent="0.25">
      <c r="A369" s="5"/>
      <c r="C369" t="s">
        <v>55</v>
      </c>
    </row>
    <row r="370" spans="1:3" x14ac:dyDescent="0.25">
      <c r="A370" s="5"/>
    </row>
    <row r="371" spans="1:3" x14ac:dyDescent="0.25">
      <c r="A371" s="5"/>
      <c r="B371" s="27" t="s">
        <v>675</v>
      </c>
      <c r="C371" t="str">
        <f>B371</f>
        <v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Other medications include [menthol and eucalyptol](https://www.ncbi.nlm.nih.gov/pubmed/14757700). </v>
      </c>
    </row>
    <row r="372" spans="1:3" s="33" customFormat="1" x14ac:dyDescent="0.25">
      <c r="B372" s="32"/>
    </row>
    <row r="374" spans="1:3" ht="30" x14ac:dyDescent="0.25">
      <c r="A374" t="s">
        <v>56</v>
      </c>
      <c r="B374" s="7" t="s">
        <v>165</v>
      </c>
      <c r="C374" t="str">
        <f>CONCATENATE("&lt;symptoms ",B374," /&gt;")</f>
        <v>&lt;symptoms pain, muscle pain, headache, inflammation /&gt;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1597-AD18-482D-A335-F72B6491ABB7}">
  <dimension ref="A1:C425"/>
  <sheetViews>
    <sheetView topLeftCell="A380" workbookViewId="0">
      <selection activeCell="A387" sqref="A387:XFD388"/>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176</v>
      </c>
      <c r="C2" t="str">
        <f>CONCATENATE("# What does the ",B2," gene do?")</f>
        <v># What does the COMT gene do?</v>
      </c>
    </row>
    <row r="3" spans="1:3" x14ac:dyDescent="0.25">
      <c r="A3" s="6"/>
    </row>
    <row r="4" spans="1:3" ht="17.25" x14ac:dyDescent="0.3">
      <c r="A4" s="6" t="s">
        <v>22</v>
      </c>
      <c r="B4" s="28" t="s">
        <v>292</v>
      </c>
      <c r="C4" t="str">
        <f>B4</f>
        <v>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v>
      </c>
    </row>
    <row r="5" spans="1:3" ht="17.25" x14ac:dyDescent="0.3">
      <c r="A5" s="6"/>
      <c r="B5" s="28"/>
    </row>
    <row r="6" spans="1:3" x14ac:dyDescent="0.25">
      <c r="A6" s="6" t="s">
        <v>23</v>
      </c>
      <c r="B6" s="27">
        <v>22</v>
      </c>
      <c r="C6" t="str">
        <f>CONCATENATE("This gene is located on chromosome ",B6,". The ",B7," it creates acts in your ",B8)</f>
        <v>This gene is located on chromosome 22. The enzyme it creates acts in your brain, nervous system, liver, kidney, and blood.</v>
      </c>
    </row>
    <row r="7" spans="1:3" x14ac:dyDescent="0.25">
      <c r="A7" s="6" t="s">
        <v>24</v>
      </c>
      <c r="B7" s="27" t="s">
        <v>177</v>
      </c>
    </row>
    <row r="8" spans="1:3" x14ac:dyDescent="0.25">
      <c r="A8" s="6" t="s">
        <v>21</v>
      </c>
      <c r="B8" s="27" t="s">
        <v>685</v>
      </c>
    </row>
    <row r="9" spans="1:3" x14ac:dyDescent="0.25">
      <c r="A9" s="5" t="s">
        <v>26</v>
      </c>
      <c r="B9" s="27" t="s">
        <v>293</v>
      </c>
      <c r="C9" t="str">
        <f>CONCATENATE("&lt;TissueList ",B9," /&gt;")</f>
        <v>&lt;TissueList brain liver kidney blood D001921 D005221 D005221 D002319  /&gt;</v>
      </c>
    </row>
    <row r="10" spans="1:3" s="33" customFormat="1" x14ac:dyDescent="0.25">
      <c r="A10" s="34"/>
      <c r="B10" s="32"/>
    </row>
    <row r="11" spans="1:3" x14ac:dyDescent="0.25">
      <c r="A11" s="6" t="s">
        <v>4</v>
      </c>
      <c r="B11" s="27" t="s">
        <v>176</v>
      </c>
      <c r="C11" t="str">
        <f>CONCATENATE("&lt;GeneAnalysis gene=",CHAR(34),B11,CHAR(34)," interval=",CHAR(34),B12,CHAR(34),"&gt; ")</f>
        <v xml:space="preserve">&lt;GeneAnalysis gene="COMT" interval="NC_000022.11:g.19941740_19969975"&gt; </v>
      </c>
    </row>
    <row r="12" spans="1:3" x14ac:dyDescent="0.25">
      <c r="A12" s="6" t="s">
        <v>27</v>
      </c>
      <c r="B12" s="27" t="s">
        <v>294</v>
      </c>
    </row>
    <row r="13" spans="1:3" x14ac:dyDescent="0.25">
      <c r="A13" s="6" t="s">
        <v>28</v>
      </c>
      <c r="B13" s="27" t="s">
        <v>338</v>
      </c>
      <c r="C13" t="str">
        <f>CONCATENATE("# What are some common mutations of ",B11,"?")</f>
        <v># What are some common mutations of COMT?</v>
      </c>
    </row>
    <row r="14" spans="1:3" x14ac:dyDescent="0.25">
      <c r="A14" s="6"/>
      <c r="C14" t="s">
        <v>17</v>
      </c>
    </row>
    <row r="15" spans="1:3" x14ac:dyDescent="0.25">
      <c r="C15" t="str">
        <f>CONCATENATE("There are ",B13," well-known variants in ",B11,": ",B22,", ",B28,", ",B34,", ",B40,", and ",B46,".")</f>
        <v>There are five well-known variants in COMT: [G158A](https://www.ncbi.nlm.nih.gov/pubmed/21059181), [C62T](https://www.ncbi.nlm.nih.gov/pubmed/26891941), [T19943884C](https://www.ncbi.nlm.nih.gov/pubmed/19540336), [T19960814C](https://www.ncbi.nlm.nih.gov/pubmed/19772600), and [T19950010G](https://www.ncbi.nlm.nih.gov/pubmed/19540336).</v>
      </c>
    </row>
    <row r="17" spans="1:3" x14ac:dyDescent="0.25">
      <c r="A17" s="6"/>
      <c r="C17" t="str">
        <f>CONCATENATE("&lt;# ",B19," #&gt;")</f>
        <v>&lt;# G158A #&gt;</v>
      </c>
    </row>
    <row r="18" spans="1:3" x14ac:dyDescent="0.25">
      <c r="A18" s="6" t="s">
        <v>29</v>
      </c>
      <c r="B18" s="1" t="s">
        <v>183</v>
      </c>
      <c r="C18" t="str">
        <f>CONCATENATE("  &lt;Variant hgvs=",CHAR(34),B18,CHAR(34)," name=",CHAR(34),B19,CHAR(34),"&gt; ")</f>
        <v xml:space="preserve">  &lt;Variant hgvs="NC_000022.11:g.19963748G&gt;A" name="G158A"&gt; </v>
      </c>
    </row>
    <row r="19" spans="1:3" x14ac:dyDescent="0.25">
      <c r="A19" s="5" t="s">
        <v>30</v>
      </c>
      <c r="B19" s="1" t="s">
        <v>196</v>
      </c>
    </row>
    <row r="20" spans="1:3" x14ac:dyDescent="0.25">
      <c r="A20" s="5" t="s">
        <v>31</v>
      </c>
      <c r="B20" s="27"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COMT gene from guanine (G) to adenine (A) resulting in incorrect enzyme function. This substitution of a single nucleotide is known as a missense variant.</v>
      </c>
    </row>
    <row r="21" spans="1:3" x14ac:dyDescent="0.25">
      <c r="A21" s="5" t="s">
        <v>32</v>
      </c>
      <c r="B21" s="27" t="s">
        <v>66</v>
      </c>
      <c r="C21" t="s">
        <v>17</v>
      </c>
    </row>
    <row r="22" spans="1:3" x14ac:dyDescent="0.25">
      <c r="A22" s="5" t="s">
        <v>40</v>
      </c>
      <c r="B22" s="30" t="s">
        <v>197</v>
      </c>
      <c r="C22" t="str">
        <f>"  &lt;/Variant&gt;"</f>
        <v xml:space="preserve">  &lt;/Variant&gt;</v>
      </c>
    </row>
    <row r="23" spans="1:3" x14ac:dyDescent="0.25">
      <c r="C23" t="str">
        <f>CONCATENATE("&lt;# ",B25," #&gt;")</f>
        <v>&lt;# C62T #&gt;</v>
      </c>
    </row>
    <row r="24" spans="1:3" x14ac:dyDescent="0.25">
      <c r="A24" s="6" t="s">
        <v>29</v>
      </c>
      <c r="B24" s="1" t="s">
        <v>182</v>
      </c>
      <c r="C24" t="str">
        <f>CONCATENATE("  &lt;Variant hgvs=",CHAR(34),B24,CHAR(34)," name=",CHAR(34),B25,CHAR(34),"&gt; ")</f>
        <v xml:space="preserve">  &lt;Variant hgvs="NC_000022.11:g.19962712C&gt;T" name="C62T"&gt; </v>
      </c>
    </row>
    <row r="25" spans="1:3" x14ac:dyDescent="0.25">
      <c r="A25" s="5" t="s">
        <v>30</v>
      </c>
      <c r="B25" s="30" t="s">
        <v>178</v>
      </c>
    </row>
    <row r="26" spans="1:3" x14ac:dyDescent="0.25">
      <c r="A26" s="5" t="s">
        <v>31</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COMT gene from cytosine (C) to thymine (T) resulting in incorrect enzyme function. This substitution of a single nucleotide is known as a missense variant.</v>
      </c>
    </row>
    <row r="27" spans="1:3" x14ac:dyDescent="0.25">
      <c r="A27" s="5" t="s">
        <v>32</v>
      </c>
      <c r="B27" s="27" t="s">
        <v>37</v>
      </c>
    </row>
    <row r="28" spans="1:3" x14ac:dyDescent="0.25">
      <c r="A28" s="6" t="s">
        <v>40</v>
      </c>
      <c r="B28" s="30" t="s">
        <v>184</v>
      </c>
      <c r="C28" t="str">
        <f>"  &lt;/Variant&gt;"</f>
        <v xml:space="preserve">  &lt;/Variant&gt;</v>
      </c>
    </row>
    <row r="29" spans="1:3" x14ac:dyDescent="0.25">
      <c r="C29" t="str">
        <f>CONCATENATE("&lt;# ",B31," #&gt;")</f>
        <v>&lt;# T19943884C #&gt;</v>
      </c>
    </row>
    <row r="30" spans="1:3" x14ac:dyDescent="0.25">
      <c r="A30" s="6" t="s">
        <v>29</v>
      </c>
      <c r="B30" s="1" t="s">
        <v>181</v>
      </c>
      <c r="C30" t="str">
        <f>CONCATENATE("  &lt;Variant hgvs=",CHAR(34),B30,CHAR(34)," name=",CHAR(34),B31,CHAR(34),"&gt; ")</f>
        <v xml:space="preserve">  &lt;Variant hgvs="NC_000022.11:g.19943884T&gt;C" name="T19943884C"&gt; </v>
      </c>
    </row>
    <row r="31" spans="1:3" x14ac:dyDescent="0.25">
      <c r="A31" s="5" t="s">
        <v>30</v>
      </c>
      <c r="B31" s="1" t="s">
        <v>193</v>
      </c>
    </row>
    <row r="32" spans="1:3" x14ac:dyDescent="0.25">
      <c r="A32" s="5" t="s">
        <v>31</v>
      </c>
      <c r="B32" s="27" t="s">
        <v>37</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3" spans="1:3" x14ac:dyDescent="0.25">
      <c r="A33" s="5" t="s">
        <v>32</v>
      </c>
      <c r="B33" s="27" t="str">
        <f>"cytosine (C)"</f>
        <v>cytosine (C)</v>
      </c>
    </row>
    <row r="34" spans="1:3" x14ac:dyDescent="0.25">
      <c r="A34" s="5" t="s">
        <v>40</v>
      </c>
      <c r="B34" s="1" t="s">
        <v>194</v>
      </c>
      <c r="C34" t="str">
        <f>"  &lt;/Variant&gt;"</f>
        <v xml:space="preserve">  &lt;/Variant&gt;</v>
      </c>
    </row>
    <row r="35" spans="1:3" x14ac:dyDescent="0.25">
      <c r="A35" s="5"/>
      <c r="C35" t="str">
        <f>CONCATENATE("&lt;# ",B37," #&gt;")</f>
        <v>&lt;# T19960814C #&gt;</v>
      </c>
    </row>
    <row r="36" spans="1:3" x14ac:dyDescent="0.25">
      <c r="A36" s="6" t="s">
        <v>29</v>
      </c>
      <c r="B36" s="1" t="s">
        <v>180</v>
      </c>
      <c r="C36" t="str">
        <f>CONCATENATE("  &lt;Variant hgvs=",CHAR(34),B36,CHAR(34)," name=",CHAR(34),B37,CHAR(34),"&gt; ")</f>
        <v xml:space="preserve">  &lt;Variant hgvs="NC_000022.11:g.19960814T&gt;C" name="T19960814C"&gt; </v>
      </c>
    </row>
    <row r="37" spans="1:3" x14ac:dyDescent="0.25">
      <c r="A37" s="5" t="s">
        <v>30</v>
      </c>
      <c r="B37" s="30" t="s">
        <v>190</v>
      </c>
    </row>
    <row r="38" spans="1:3" x14ac:dyDescent="0.25">
      <c r="A38" s="5" t="s">
        <v>31</v>
      </c>
      <c r="B38" s="27" t="s">
        <v>37</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9" spans="1:3" x14ac:dyDescent="0.25">
      <c r="A39" s="5" t="s">
        <v>32</v>
      </c>
      <c r="B39" s="27" t="str">
        <f>"cytosine (C)"</f>
        <v>cytosine (C)</v>
      </c>
    </row>
    <row r="40" spans="1:3" x14ac:dyDescent="0.25">
      <c r="A40" s="5" t="s">
        <v>40</v>
      </c>
      <c r="B40" s="30" t="s">
        <v>191</v>
      </c>
      <c r="C40" t="str">
        <f>"  &lt;/Variant&gt;"</f>
        <v xml:space="preserve">  &lt;/Variant&gt;</v>
      </c>
    </row>
    <row r="41" spans="1:3" x14ac:dyDescent="0.25">
      <c r="A41" s="6"/>
      <c r="C41" t="str">
        <f>CONCATENATE("&lt;# ",B43," #&gt;")</f>
        <v>&lt;# T19950010G #&gt;</v>
      </c>
    </row>
    <row r="42" spans="1:3" x14ac:dyDescent="0.25">
      <c r="A42" s="6" t="s">
        <v>29</v>
      </c>
      <c r="B42" s="1" t="s">
        <v>179</v>
      </c>
      <c r="C42" t="str">
        <f>CONCATENATE("  &lt;Variant hgvs=",CHAR(34),B42,CHAR(34)," name=",CHAR(34),B43,CHAR(34),"&gt; ")</f>
        <v xml:space="preserve">  &lt;Variant hgvs="NC_000022.11:g.19950010T&gt;G" name="T19950010G"&gt; </v>
      </c>
    </row>
    <row r="43" spans="1:3" x14ac:dyDescent="0.25">
      <c r="A43" s="5" t="s">
        <v>30</v>
      </c>
      <c r="B43" s="27" t="s">
        <v>192</v>
      </c>
    </row>
    <row r="44" spans="1:3" x14ac:dyDescent="0.25">
      <c r="A44" s="5" t="s">
        <v>31</v>
      </c>
      <c r="B44" s="27" t="s">
        <v>37</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COMT gene from thymine (T) to guanine (G) resulting in incorrect enzyme function. This substitution of a single nucleotide is known as a missense variant.</v>
      </c>
    </row>
    <row r="45" spans="1:3" x14ac:dyDescent="0.25">
      <c r="A45" s="5" t="s">
        <v>32</v>
      </c>
      <c r="B45" s="27" t="s">
        <v>38</v>
      </c>
    </row>
    <row r="46" spans="1:3" x14ac:dyDescent="0.25">
      <c r="A46" s="5" t="s">
        <v>40</v>
      </c>
      <c r="B46" s="27" t="s">
        <v>195</v>
      </c>
      <c r="C46" t="str">
        <f>"  &lt;/Variant&gt;"</f>
        <v xml:space="preserve">  &lt;/Variant&gt;</v>
      </c>
    </row>
    <row r="47" spans="1:3" s="33" customFormat="1" x14ac:dyDescent="0.25">
      <c r="A47" s="31"/>
      <c r="B47" s="32"/>
    </row>
    <row r="48" spans="1:3" s="33" customFormat="1" x14ac:dyDescent="0.25">
      <c r="A48" s="31"/>
      <c r="B48" s="32"/>
      <c r="C48" t="str">
        <f>C17</f>
        <v>&lt;# G158A #&gt;</v>
      </c>
    </row>
    <row r="49" spans="1:3" x14ac:dyDescent="0.25">
      <c r="A49" s="5" t="s">
        <v>39</v>
      </c>
      <c r="B49" s="1" t="s">
        <v>185</v>
      </c>
      <c r="C49" t="str">
        <f>CONCATENATE("  &lt;Genotype hgvs=",CHAR(34),B49,B50,";",B51,CHAR(34)," name=",CHAR(34),B19,CHAR(34),"&gt; ")</f>
        <v xml:space="preserve">  &lt;Genotype hgvs="NC_000022.11:g.[19963748G&gt;A];[19963748=]" name="G158A"&gt; </v>
      </c>
    </row>
    <row r="50" spans="1:3" x14ac:dyDescent="0.25">
      <c r="A50" s="5" t="s">
        <v>40</v>
      </c>
      <c r="B50" s="27" t="s">
        <v>186</v>
      </c>
    </row>
    <row r="51" spans="1:3" x14ac:dyDescent="0.25">
      <c r="A51" s="5" t="s">
        <v>31</v>
      </c>
      <c r="B51" s="27" t="s">
        <v>187</v>
      </c>
      <c r="C51" t="s">
        <v>679</v>
      </c>
    </row>
    <row r="52" spans="1:3" x14ac:dyDescent="0.25">
      <c r="A52" s="5" t="s">
        <v>45</v>
      </c>
      <c r="B52" s="27" t="str">
        <f>CONCATENATE("People with this variant have one copy of the ",B22," variant. This substitution of a single nucleotide is known as a missense mutation.")</f>
        <v>People with this variant have one copy of the [G158A](https://www.ncbi.nlm.nih.gov/pubmed/21059181) variant. This substitution of a single nucleotide is known as a missense mutation.</v>
      </c>
      <c r="C52" t="s">
        <v>17</v>
      </c>
    </row>
    <row r="53" spans="1:3" x14ac:dyDescent="0.25">
      <c r="A53" s="6" t="s">
        <v>46</v>
      </c>
      <c r="B53" s="27" t="s">
        <v>198</v>
      </c>
      <c r="C53" t="str">
        <f>CONCATENATE("    ",B52)</f>
        <v xml:space="preserve">    People with this variant have one copy of the [G158A](https://www.ncbi.nlm.nih.gov/pubmed/21059181) variant. This substitution of a single nucleotide is known as a missense mutation.</v>
      </c>
    </row>
    <row r="54" spans="1:3" x14ac:dyDescent="0.25">
      <c r="A54" s="6" t="s">
        <v>47</v>
      </c>
      <c r="B54" s="27">
        <v>49.9</v>
      </c>
    </row>
    <row r="55" spans="1:3" x14ac:dyDescent="0.25">
      <c r="A55" s="5"/>
      <c r="C55" t="s">
        <v>680</v>
      </c>
    </row>
    <row r="56" spans="1:3" x14ac:dyDescent="0.25">
      <c r="A56" s="6"/>
    </row>
    <row r="57" spans="1:3" x14ac:dyDescent="0.25">
      <c r="A57" s="6"/>
      <c r="C57" t="str">
        <f>CONCATENATE("    ",B53)</f>
        <v xml:space="preserve">    You are in the Moderate Loss of Function category. See below for more information.</v>
      </c>
    </row>
    <row r="58" spans="1:3" x14ac:dyDescent="0.25">
      <c r="A58" s="6"/>
    </row>
    <row r="59" spans="1:3" x14ac:dyDescent="0.25">
      <c r="A59" s="6"/>
      <c r="C59" t="s">
        <v>681</v>
      </c>
    </row>
    <row r="60" spans="1:3" x14ac:dyDescent="0.25">
      <c r="A60" s="5"/>
    </row>
    <row r="61" spans="1:3" x14ac:dyDescent="0.25">
      <c r="A61" s="5"/>
      <c r="C61" t="str">
        <f>CONCATENATE( "    &lt;piechart percentage=",B54," /&gt;")</f>
        <v xml:space="preserve">    &lt;piechart percentage=49.9 /&gt;</v>
      </c>
    </row>
    <row r="62" spans="1:3" x14ac:dyDescent="0.25">
      <c r="A62" s="5"/>
      <c r="C62" t="str">
        <f>"  &lt;/Genotype&gt;"</f>
        <v xml:space="preserve">  &lt;/Genotype&gt;</v>
      </c>
    </row>
    <row r="63" spans="1:3" x14ac:dyDescent="0.25">
      <c r="A63" s="5" t="s">
        <v>48</v>
      </c>
      <c r="B63" s="27" t="str">
        <f>CONCATENATE("People with this variant have two copies of the ",B22," variant. This substitution of a single nucleotide is known as a missense mutation.")</f>
        <v>People with this variant have two copies of the [G158A](https://www.ncbi.nlm.nih.gov/pubmed/21059181) variant. This substitution of a single nucleotide is known as a missense mutation.</v>
      </c>
      <c r="C63" t="str">
        <f>CONCATENATE("  &lt;Genotype hgvs=",CHAR(34),B49,B50,";",B50,CHAR(34)," name=",CHAR(34),B19,CHAR(34),"&gt; ")</f>
        <v xml:space="preserve">  &lt;Genotype hgvs="NC_000022.11:g.[19963748G&gt;A];[19963748G&gt;A]" name="G158A"&gt; </v>
      </c>
    </row>
    <row r="64" spans="1:3" x14ac:dyDescent="0.25">
      <c r="A64" s="6" t="s">
        <v>49</v>
      </c>
      <c r="B64" s="27" t="s">
        <v>199</v>
      </c>
      <c r="C64" t="s">
        <v>17</v>
      </c>
    </row>
    <row r="65" spans="1:3" x14ac:dyDescent="0.25">
      <c r="A65" s="6" t="s">
        <v>47</v>
      </c>
      <c r="B65" s="27">
        <v>24.4</v>
      </c>
      <c r="C65" t="s">
        <v>679</v>
      </c>
    </row>
    <row r="66" spans="1:3" x14ac:dyDescent="0.25">
      <c r="A66" s="6"/>
    </row>
    <row r="67" spans="1:3" x14ac:dyDescent="0.25">
      <c r="A67" s="5"/>
      <c r="C67" t="str">
        <f>CONCATENATE("    ",B63)</f>
        <v xml:space="preserve">    People with this variant have two copies of the [G158A](https://www.ncbi.nlm.nih.gov/pubmed/21059181) variant. This substitution of a single nucleotide is known as a missense mutation.</v>
      </c>
    </row>
    <row r="68" spans="1:3" x14ac:dyDescent="0.25">
      <c r="A68" s="6"/>
    </row>
    <row r="69" spans="1:3" x14ac:dyDescent="0.25">
      <c r="A69" s="6"/>
      <c r="C69" t="s">
        <v>680</v>
      </c>
    </row>
    <row r="70" spans="1:3" x14ac:dyDescent="0.25">
      <c r="A70" s="6"/>
    </row>
    <row r="71" spans="1:3" x14ac:dyDescent="0.25">
      <c r="A71" s="6"/>
      <c r="C71" t="str">
        <f>CONCATENATE("    ",B64)</f>
        <v xml:space="preserve">    You are in the Severe Loss of Function category. See below for more information.</v>
      </c>
    </row>
    <row r="72" spans="1:3" x14ac:dyDescent="0.25">
      <c r="A72" s="6"/>
    </row>
    <row r="73" spans="1:3" x14ac:dyDescent="0.25">
      <c r="A73" s="5"/>
      <c r="C73" t="s">
        <v>681</v>
      </c>
    </row>
    <row r="74" spans="1:3" x14ac:dyDescent="0.25">
      <c r="A74" s="5"/>
    </row>
    <row r="75" spans="1:3" x14ac:dyDescent="0.25">
      <c r="A75" s="5"/>
      <c r="C75" t="str">
        <f>CONCATENATE( "    &lt;piechart percentage=",B65," /&gt;")</f>
        <v xml:space="preserve">    &lt;piechart percentage=24.4 /&gt;</v>
      </c>
    </row>
    <row r="76" spans="1:3" x14ac:dyDescent="0.25">
      <c r="A76" s="5"/>
      <c r="C76" t="str">
        <f>"  &lt;/Genotype&gt;"</f>
        <v xml:space="preserve">  &lt;/Genotype&gt;</v>
      </c>
    </row>
    <row r="77" spans="1:3" x14ac:dyDescent="0.25">
      <c r="A77" s="5" t="s">
        <v>50</v>
      </c>
      <c r="B77" s="27" t="str">
        <f>CONCATENATE("Your ",B11," gene has no variants. A normal gene is referred to as a ",CHAR(34),"wild-type",CHAR(34)," gene.")</f>
        <v>Your COMT gene has no variants. A normal gene is referred to as a "wild-type" gene.</v>
      </c>
      <c r="C77" t="str">
        <f>CONCATENATE("  &lt;Genotype hgvs=",CHAR(34),B49,B51,";",B51,CHAR(34)," name=",CHAR(34),B19,CHAR(34),"&gt; ")</f>
        <v xml:space="preserve">  &lt;Genotype hgvs="NC_000022.11:g.[19963748=];[19963748=]" name="G158A"&gt; </v>
      </c>
    </row>
    <row r="78" spans="1:3" x14ac:dyDescent="0.25">
      <c r="A78" s="6" t="s">
        <v>51</v>
      </c>
      <c r="B78" s="27" t="s">
        <v>224</v>
      </c>
      <c r="C78" t="s">
        <v>17</v>
      </c>
    </row>
    <row r="79" spans="1:3" x14ac:dyDescent="0.25">
      <c r="A79" s="6" t="s">
        <v>47</v>
      </c>
      <c r="B79" s="27">
        <v>25.7</v>
      </c>
      <c r="C79" t="s">
        <v>679</v>
      </c>
    </row>
    <row r="80" spans="1:3" x14ac:dyDescent="0.25">
      <c r="A80" s="5"/>
    </row>
    <row r="81" spans="1:3" x14ac:dyDescent="0.25">
      <c r="A81" s="6"/>
      <c r="C81" t="str">
        <f>CONCATENATE("    ",B77)</f>
        <v xml:space="preserve">    Your COMT gene has no variants. A normal gene is referred to as a "wild-type" gene.</v>
      </c>
    </row>
    <row r="82" spans="1:3" x14ac:dyDescent="0.25">
      <c r="A82" s="6"/>
    </row>
    <row r="83" spans="1:3" x14ac:dyDescent="0.25">
      <c r="A83" s="6"/>
      <c r="C83" t="s">
        <v>680</v>
      </c>
    </row>
    <row r="84" spans="1:3" x14ac:dyDescent="0.25">
      <c r="A84" s="6"/>
    </row>
    <row r="85" spans="1:3" x14ac:dyDescent="0.25">
      <c r="A85" s="6"/>
      <c r="C85" t="str">
        <f>CONCATENATE("    ",B78)</f>
        <v xml:space="preserve">    Your variant is not associated with any loss of function.</v>
      </c>
    </row>
    <row r="86" spans="1:3" x14ac:dyDescent="0.25">
      <c r="A86" s="5"/>
    </row>
    <row r="87" spans="1:3" x14ac:dyDescent="0.25">
      <c r="A87" s="5"/>
      <c r="C87" t="s">
        <v>681</v>
      </c>
    </row>
    <row r="88" spans="1:3" x14ac:dyDescent="0.25">
      <c r="A88" s="5"/>
    </row>
    <row r="89" spans="1:3" x14ac:dyDescent="0.25">
      <c r="A89" s="5"/>
      <c r="C89" t="str">
        <f>CONCATENATE( "    &lt;piechart percentage=",B79," /&gt;")</f>
        <v xml:space="preserve">    &lt;piechart percentage=25.7 /&gt;</v>
      </c>
    </row>
    <row r="90" spans="1:3" x14ac:dyDescent="0.25">
      <c r="A90" s="5"/>
      <c r="C90" t="str">
        <f>"  &lt;/Genotype&gt;"</f>
        <v xml:space="preserve">  &lt;/Genotype&gt;</v>
      </c>
    </row>
    <row r="91" spans="1:3" x14ac:dyDescent="0.25">
      <c r="A91" s="5"/>
      <c r="C91" t="str">
        <f>C23</f>
        <v>&lt;# C62T #&gt;</v>
      </c>
    </row>
    <row r="92" spans="1:3" x14ac:dyDescent="0.25">
      <c r="A92" s="5" t="s">
        <v>39</v>
      </c>
      <c r="B92" s="1" t="s">
        <v>185</v>
      </c>
      <c r="C92" t="str">
        <f>CONCATENATE("  &lt;Genotype hgvs=",CHAR(34),B92,B93,";",B94,CHAR(34)," name=",CHAR(34),B25,CHAR(34),"&gt; ")</f>
        <v xml:space="preserve">  &lt;Genotype hgvs="NC_000022.11:g.[19962712C&gt;T];[19962712=]" name="C62T"&gt; </v>
      </c>
    </row>
    <row r="93" spans="1:3" x14ac:dyDescent="0.25">
      <c r="A93" s="5" t="s">
        <v>40</v>
      </c>
      <c r="B93" s="27" t="s">
        <v>188</v>
      </c>
    </row>
    <row r="94" spans="1:3" x14ac:dyDescent="0.25">
      <c r="A94" s="5" t="s">
        <v>31</v>
      </c>
      <c r="B94" s="27" t="s">
        <v>189</v>
      </c>
      <c r="C94" t="s">
        <v>679</v>
      </c>
    </row>
    <row r="95" spans="1:3" x14ac:dyDescent="0.25">
      <c r="A95" s="5" t="s">
        <v>45</v>
      </c>
      <c r="B95" s="27" t="str">
        <f>CONCATENATE("People with this variant have one copy of the ",B28," variant. This substitution of a single nucleotide is known as a missense mutation.")</f>
        <v>People with this variant have one copy of the [C62T](https://www.ncbi.nlm.nih.gov/pubmed/26891941) variant. This substitution of a single nucleotide is known as a missense mutation.</v>
      </c>
      <c r="C95" t="s">
        <v>17</v>
      </c>
    </row>
    <row r="96" spans="1:3" x14ac:dyDescent="0.25">
      <c r="A96" s="6" t="s">
        <v>46</v>
      </c>
      <c r="B96" s="27" t="s">
        <v>198</v>
      </c>
      <c r="C96" t="str">
        <f>CONCATENATE("    ",B95)</f>
        <v xml:space="preserve">    People with this variant have one copy of the [C62T](https://www.ncbi.nlm.nih.gov/pubmed/26891941) variant. This substitution of a single nucleotide is known as a missense mutation.</v>
      </c>
    </row>
    <row r="97" spans="1:3" x14ac:dyDescent="0.25">
      <c r="A97" s="6" t="s">
        <v>47</v>
      </c>
      <c r="B97" s="27">
        <v>49.8</v>
      </c>
    </row>
    <row r="98" spans="1:3" x14ac:dyDescent="0.25">
      <c r="A98" s="5"/>
      <c r="C98" t="s">
        <v>680</v>
      </c>
    </row>
    <row r="99" spans="1:3" x14ac:dyDescent="0.25">
      <c r="A99" s="6"/>
    </row>
    <row r="100" spans="1:3" x14ac:dyDescent="0.25">
      <c r="A100" s="6"/>
      <c r="C100" t="str">
        <f>CONCATENATE("    ",B96)</f>
        <v xml:space="preserve">    You are in the Moderate Loss of Function category. See below for more information.</v>
      </c>
    </row>
    <row r="101" spans="1:3" x14ac:dyDescent="0.25">
      <c r="A101" s="6"/>
    </row>
    <row r="102" spans="1:3" x14ac:dyDescent="0.25">
      <c r="A102" s="6"/>
      <c r="C102" t="s">
        <v>681</v>
      </c>
    </row>
    <row r="103" spans="1:3" x14ac:dyDescent="0.25">
      <c r="A103" s="5"/>
    </row>
    <row r="104" spans="1:3" x14ac:dyDescent="0.25">
      <c r="A104" s="5"/>
      <c r="C104" t="str">
        <f>CONCATENATE( "    &lt;piechart percentage=",B97," /&gt;")</f>
        <v xml:space="preserve">    &lt;piechart percentage=49.8 /&gt;</v>
      </c>
    </row>
    <row r="105" spans="1:3" x14ac:dyDescent="0.25">
      <c r="A105" s="5"/>
      <c r="C105" t="str">
        <f>"  &lt;/Genotype&gt;"</f>
        <v xml:space="preserve">  &lt;/Genotype&gt;</v>
      </c>
    </row>
    <row r="106" spans="1:3" x14ac:dyDescent="0.25">
      <c r="A106" s="5" t="s">
        <v>48</v>
      </c>
      <c r="B106" s="27" t="str">
        <f>CONCATENATE("People with this variant have two copies of the ",B28," variant. This substitution of a single nucleotide is known as a missense mutation.")</f>
        <v>People with this variant have two copies of the [C62T](https://www.ncbi.nlm.nih.gov/pubmed/26891941) variant. This substitution of a single nucleotide is known as a missense mutation.</v>
      </c>
      <c r="C106" t="str">
        <f>CONCATENATE("  &lt;Genotype hgvs=",CHAR(34),B92,B93,";",B93,CHAR(34)," name=",CHAR(34),B25,CHAR(34),"&gt; ")</f>
        <v xml:space="preserve">  &lt;Genotype hgvs="NC_000022.11:g.[19962712C&gt;T];[19962712C&gt;T]" name="C62T"&gt; </v>
      </c>
    </row>
    <row r="107" spans="1:3" x14ac:dyDescent="0.25">
      <c r="A107" s="6" t="s">
        <v>49</v>
      </c>
      <c r="B107" s="27" t="s">
        <v>199</v>
      </c>
      <c r="C107" t="s">
        <v>17</v>
      </c>
    </row>
    <row r="108" spans="1:3" x14ac:dyDescent="0.25">
      <c r="A108" s="6" t="s">
        <v>47</v>
      </c>
      <c r="B108" s="27">
        <v>24.7</v>
      </c>
      <c r="C108" t="s">
        <v>679</v>
      </c>
    </row>
    <row r="109" spans="1:3" x14ac:dyDescent="0.25">
      <c r="A109" s="6"/>
    </row>
    <row r="110" spans="1:3" x14ac:dyDescent="0.25">
      <c r="A110" s="5"/>
      <c r="C110" t="str">
        <f>CONCATENATE("    ",B106)</f>
        <v xml:space="preserve">    People with this variant have two copies of the [C62T](https://www.ncbi.nlm.nih.gov/pubmed/26891941) variant. This substitution of a single nucleotide is known as a missense mutation.</v>
      </c>
    </row>
    <row r="111" spans="1:3" x14ac:dyDescent="0.25">
      <c r="A111" s="6"/>
    </row>
    <row r="112" spans="1:3" x14ac:dyDescent="0.25">
      <c r="A112" s="6"/>
      <c r="C112" t="s">
        <v>680</v>
      </c>
    </row>
    <row r="113" spans="1:3" x14ac:dyDescent="0.25">
      <c r="A113" s="6"/>
    </row>
    <row r="114" spans="1:3" x14ac:dyDescent="0.25">
      <c r="A114" s="6"/>
      <c r="C114" t="str">
        <f>CONCATENATE("    ",B107)</f>
        <v xml:space="preserve">    You are in the Severe Loss of Function category. See below for more information.</v>
      </c>
    </row>
    <row r="115" spans="1:3" x14ac:dyDescent="0.25">
      <c r="A115" s="6"/>
    </row>
    <row r="116" spans="1:3" x14ac:dyDescent="0.25">
      <c r="A116" s="5"/>
      <c r="C116" t="s">
        <v>681</v>
      </c>
    </row>
    <row r="117" spans="1:3" x14ac:dyDescent="0.25">
      <c r="A117" s="5"/>
    </row>
    <row r="118" spans="1:3" x14ac:dyDescent="0.25">
      <c r="A118" s="5"/>
      <c r="C118" t="str">
        <f>CONCATENATE( "    &lt;piechart percentage=",B108," /&gt;")</f>
        <v xml:space="preserve">    &lt;piechart percentage=24.7 /&gt;</v>
      </c>
    </row>
    <row r="119" spans="1:3" x14ac:dyDescent="0.25">
      <c r="A119" s="5"/>
      <c r="C119" t="str">
        <f>"  &lt;/Genotype&gt;"</f>
        <v xml:space="preserve">  &lt;/Genotype&gt;</v>
      </c>
    </row>
    <row r="120" spans="1:3" x14ac:dyDescent="0.25">
      <c r="A120" s="5" t="s">
        <v>50</v>
      </c>
      <c r="B120" s="27" t="str">
        <f>CONCATENATE("Your ",B11," gene has no variants. A normal gene is referred to as a ",CHAR(34),"wild-type",CHAR(34)," gene.")</f>
        <v>Your COMT gene has no variants. A normal gene is referred to as a "wild-type" gene.</v>
      </c>
      <c r="C120" t="str">
        <f>CONCATENATE("  &lt;Genotype hgvs=",CHAR(34),B92,B94,";",B94,CHAR(34)," name=",CHAR(34),B25,CHAR(34),"&gt; ")</f>
        <v xml:space="preserve">  &lt;Genotype hgvs="NC_000022.11:g.[19962712=];[19962712=]" name="C62T"&gt; </v>
      </c>
    </row>
    <row r="121" spans="1:3" x14ac:dyDescent="0.25">
      <c r="A121" s="6" t="s">
        <v>51</v>
      </c>
      <c r="B121" s="27" t="s">
        <v>224</v>
      </c>
      <c r="C121" t="s">
        <v>17</v>
      </c>
    </row>
    <row r="122" spans="1:3" x14ac:dyDescent="0.25">
      <c r="A122" s="6" t="s">
        <v>47</v>
      </c>
      <c r="B122" s="27">
        <v>25.5</v>
      </c>
      <c r="C122" t="s">
        <v>679</v>
      </c>
    </row>
    <row r="123" spans="1:3" x14ac:dyDescent="0.25">
      <c r="A123" s="5"/>
    </row>
    <row r="124" spans="1:3" x14ac:dyDescent="0.25">
      <c r="A124" s="6"/>
      <c r="C124" t="str">
        <f>CONCATENATE("    ",B120)</f>
        <v xml:space="preserve">    Your COMT gene has no variants. A normal gene is referred to as a "wild-type" gene.</v>
      </c>
    </row>
    <row r="125" spans="1:3" x14ac:dyDescent="0.25">
      <c r="A125" s="6"/>
    </row>
    <row r="126" spans="1:3" x14ac:dyDescent="0.25">
      <c r="A126" s="6"/>
      <c r="C126" t="s">
        <v>680</v>
      </c>
    </row>
    <row r="127" spans="1:3" x14ac:dyDescent="0.25">
      <c r="A127" s="6"/>
    </row>
    <row r="128" spans="1:3" x14ac:dyDescent="0.25">
      <c r="A128" s="6"/>
      <c r="C128" t="str">
        <f>CONCATENATE("    ",B121)</f>
        <v xml:space="preserve">    Your variant is not associated with any loss of function.</v>
      </c>
    </row>
    <row r="129" spans="1:3" x14ac:dyDescent="0.25">
      <c r="A129" s="5"/>
    </row>
    <row r="130" spans="1:3" x14ac:dyDescent="0.25">
      <c r="A130" s="5"/>
      <c r="C130" t="s">
        <v>681</v>
      </c>
    </row>
    <row r="131" spans="1:3" x14ac:dyDescent="0.25">
      <c r="A131" s="5"/>
    </row>
    <row r="132" spans="1:3" x14ac:dyDescent="0.25">
      <c r="A132" s="5"/>
      <c r="C132" t="str">
        <f>CONCATENATE( "    &lt;piechart percentage=",B122," /&gt;")</f>
        <v xml:space="preserve">    &lt;piechart percentage=25.5 /&gt;</v>
      </c>
    </row>
    <row r="133" spans="1:3" x14ac:dyDescent="0.25">
      <c r="A133" s="5"/>
      <c r="C133" t="str">
        <f>"  &lt;/Genotype&gt;"</f>
        <v xml:space="preserve">  &lt;/Genotype&gt;</v>
      </c>
    </row>
    <row r="134" spans="1:3" x14ac:dyDescent="0.25">
      <c r="A134" s="5"/>
      <c r="C134" t="str">
        <f>C29</f>
        <v>&lt;# T19943884C #&gt;</v>
      </c>
    </row>
    <row r="135" spans="1:3" x14ac:dyDescent="0.25">
      <c r="A135" s="5" t="s">
        <v>39</v>
      </c>
      <c r="B135" s="1" t="s">
        <v>128</v>
      </c>
      <c r="C135" t="str">
        <f>CONCATENATE("  &lt;Genotype hgvs=",CHAR(34),B135,B136,";",B137,CHAR(34)," name=",CHAR(34),B31,CHAR(34),"&gt; ")</f>
        <v xml:space="preserve">  &lt;Genotype hgvs="NC_000002.12:g.[233945906G&gt;C];[233945906=]" name="T19943884C"&gt; </v>
      </c>
    </row>
    <row r="136" spans="1:3" x14ac:dyDescent="0.25">
      <c r="A136" s="5" t="s">
        <v>40</v>
      </c>
      <c r="B136" s="27" t="s">
        <v>141</v>
      </c>
    </row>
    <row r="137" spans="1:3" x14ac:dyDescent="0.25">
      <c r="A137" s="5" t="s">
        <v>31</v>
      </c>
      <c r="B137" s="27" t="s">
        <v>142</v>
      </c>
      <c r="C137" t="s">
        <v>679</v>
      </c>
    </row>
    <row r="138" spans="1:3" x14ac:dyDescent="0.25">
      <c r="A138" s="5" t="s">
        <v>45</v>
      </c>
      <c r="B138" s="27" t="str">
        <f>CONCATENATE("People with this variant have one copy of the ",B31," variant. This substitution of a single nucleotide is known as a missense mutation.")</f>
        <v>People with this variant have one copy of the T19943884C variant. This substitution of a single nucleotide is known as a missense mutation.</v>
      </c>
      <c r="C138" t="s">
        <v>17</v>
      </c>
    </row>
    <row r="139" spans="1:3" x14ac:dyDescent="0.25">
      <c r="A139" s="6" t="s">
        <v>46</v>
      </c>
      <c r="B139" s="27" t="s">
        <v>198</v>
      </c>
      <c r="C139" t="str">
        <f>CONCATENATE("    ",B138)</f>
        <v xml:space="preserve">    People with this variant have one copy of the T19943884C variant. This substitution of a single nucleotide is known as a missense mutation.</v>
      </c>
    </row>
    <row r="140" spans="1:3" x14ac:dyDescent="0.25">
      <c r="A140" s="6" t="s">
        <v>47</v>
      </c>
      <c r="B140" s="27">
        <v>48.1</v>
      </c>
    </row>
    <row r="141" spans="1:3" x14ac:dyDescent="0.25">
      <c r="A141" s="5"/>
      <c r="C141" t="s">
        <v>680</v>
      </c>
    </row>
    <row r="142" spans="1:3" x14ac:dyDescent="0.25">
      <c r="A142" s="6"/>
    </row>
    <row r="143" spans="1:3" x14ac:dyDescent="0.25">
      <c r="A143" s="6"/>
      <c r="C143" t="str">
        <f>CONCATENATE("    ",B139)</f>
        <v xml:space="preserve">    You are in the Moderate Loss of Function category. See below for more information.</v>
      </c>
    </row>
    <row r="144" spans="1:3" x14ac:dyDescent="0.25">
      <c r="A144" s="6"/>
    </row>
    <row r="145" spans="1:3" x14ac:dyDescent="0.25">
      <c r="A145" s="6"/>
      <c r="C145" t="s">
        <v>681</v>
      </c>
    </row>
    <row r="146" spans="1:3" x14ac:dyDescent="0.25">
      <c r="A146" s="5"/>
    </row>
    <row r="147" spans="1:3" x14ac:dyDescent="0.25">
      <c r="A147" s="5"/>
      <c r="C147" t="str">
        <f>CONCATENATE( "    &lt;piechart percentage=",B140," /&gt;")</f>
        <v xml:space="preserve">    &lt;piechart percentage=48.1 /&gt;</v>
      </c>
    </row>
    <row r="148" spans="1:3" x14ac:dyDescent="0.25">
      <c r="A148" s="5"/>
      <c r="C148" t="str">
        <f>"  &lt;/Genotype&gt;"</f>
        <v xml:space="preserve">  &lt;/Genotype&gt;</v>
      </c>
    </row>
    <row r="149" spans="1:3" x14ac:dyDescent="0.25">
      <c r="A149" s="5" t="s">
        <v>48</v>
      </c>
      <c r="B149" s="27" t="str">
        <f>CONCATENATE("People with this variant have two copies of the ",B31," variant. This substitution of a single nucleotide is known as a missense mutation.")</f>
        <v>People with this variant have two copies of the T19943884C variant. This substitution of a single nucleotide is known as a missense mutation.</v>
      </c>
      <c r="C149" t="str">
        <f>CONCATENATE("  &lt;Genotype hgvs=",CHAR(34),B135,B136,";",B136,CHAR(34)," name=",CHAR(34),B31,CHAR(34),"&gt; ")</f>
        <v xml:space="preserve">  &lt;Genotype hgvs="NC_000002.12:g.[233945906G&gt;C];[233945906G&gt;C]" name="T19943884C"&gt; </v>
      </c>
    </row>
    <row r="150" spans="1:3" x14ac:dyDescent="0.25">
      <c r="A150" s="6" t="s">
        <v>49</v>
      </c>
      <c r="B150" s="27" t="s">
        <v>199</v>
      </c>
      <c r="C150" t="s">
        <v>17</v>
      </c>
    </row>
    <row r="151" spans="1:3" x14ac:dyDescent="0.25">
      <c r="A151" s="6" t="s">
        <v>47</v>
      </c>
      <c r="B151" s="27">
        <v>28.3</v>
      </c>
      <c r="C151" t="s">
        <v>679</v>
      </c>
    </row>
    <row r="152" spans="1:3" x14ac:dyDescent="0.25">
      <c r="A152" s="6"/>
    </row>
    <row r="153" spans="1:3" x14ac:dyDescent="0.25">
      <c r="A153" s="5"/>
      <c r="C153" t="str">
        <f>CONCATENATE("    ",B149)</f>
        <v xml:space="preserve">    People with this variant have two copies of the T19943884C variant. This substitution of a single nucleotide is known as a missense mutation.</v>
      </c>
    </row>
    <row r="154" spans="1:3" x14ac:dyDescent="0.25">
      <c r="A154" s="6"/>
    </row>
    <row r="155" spans="1:3" x14ac:dyDescent="0.25">
      <c r="A155" s="6"/>
      <c r="C155" t="s">
        <v>680</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681</v>
      </c>
    </row>
    <row r="160" spans="1:3" x14ac:dyDescent="0.25">
      <c r="A160" s="5"/>
    </row>
    <row r="161" spans="1:3" x14ac:dyDescent="0.25">
      <c r="A161" s="5"/>
      <c r="C161" t="str">
        <f>CONCATENATE( "    &lt;piechart percentage=",B151," /&gt;")</f>
        <v xml:space="preserve">    &lt;piechart percentage=28.3 /&gt;</v>
      </c>
    </row>
    <row r="162" spans="1:3" x14ac:dyDescent="0.25">
      <c r="A162" s="5"/>
      <c r="C162" t="str">
        <f>"  &lt;/Genotype&gt;"</f>
        <v xml:space="preserve">  &lt;/Genotype&gt;</v>
      </c>
    </row>
    <row r="163" spans="1:3" x14ac:dyDescent="0.25">
      <c r="A163" s="5" t="s">
        <v>50</v>
      </c>
      <c r="B163" s="27" t="str">
        <f>CONCATENATE("Your ",B11," gene has no variants. A normal gene is referred to as a ",CHAR(34),"wild-type",CHAR(34)," gene.")</f>
        <v>Your COMT gene has no variants. A normal gene is referred to as a "wild-type" gene.</v>
      </c>
      <c r="C163" t="str">
        <f>CONCATENATE("  &lt;Genotype hgvs=",CHAR(34),B135,B137,";",B137,CHAR(34)," name=",CHAR(34),B31,CHAR(34),"&gt; ")</f>
        <v xml:space="preserve">  &lt;Genotype hgvs="NC_000002.12:g.[233945906=];[233945906=]" name="T19943884C"&gt; </v>
      </c>
    </row>
    <row r="164" spans="1:3" x14ac:dyDescent="0.25">
      <c r="A164" s="6" t="s">
        <v>51</v>
      </c>
      <c r="B164" s="27" t="s">
        <v>224</v>
      </c>
      <c r="C164" t="s">
        <v>17</v>
      </c>
    </row>
    <row r="165" spans="1:3" x14ac:dyDescent="0.25">
      <c r="A165" s="6" t="s">
        <v>47</v>
      </c>
      <c r="B165" s="27">
        <v>23.6</v>
      </c>
      <c r="C165" t="s">
        <v>679</v>
      </c>
    </row>
    <row r="166" spans="1:3" x14ac:dyDescent="0.25">
      <c r="A166" s="5"/>
    </row>
    <row r="167" spans="1:3" x14ac:dyDescent="0.25">
      <c r="A167" s="6"/>
      <c r="C167" t="str">
        <f>CONCATENATE("    ",B163)</f>
        <v xml:space="preserve">    Your COMT gene has no variants. A normal gene is referred to as a "wild-type" gene.</v>
      </c>
    </row>
    <row r="168" spans="1:3" x14ac:dyDescent="0.25">
      <c r="A168" s="6"/>
    </row>
    <row r="169" spans="1:3" x14ac:dyDescent="0.25">
      <c r="A169" s="6"/>
      <c r="C169" t="s">
        <v>680</v>
      </c>
    </row>
    <row r="170" spans="1:3" x14ac:dyDescent="0.25">
      <c r="A170" s="6"/>
    </row>
    <row r="171" spans="1:3" x14ac:dyDescent="0.25">
      <c r="A171" s="6"/>
      <c r="C171" t="str">
        <f>CONCATENATE("    ",B164)</f>
        <v xml:space="preserve">    Your variant is not associated with any loss of function.</v>
      </c>
    </row>
    <row r="172" spans="1:3" x14ac:dyDescent="0.25">
      <c r="A172" s="5"/>
    </row>
    <row r="173" spans="1:3" x14ac:dyDescent="0.25">
      <c r="A173" s="5"/>
      <c r="C173" t="s">
        <v>681</v>
      </c>
    </row>
    <row r="174" spans="1:3" x14ac:dyDescent="0.25">
      <c r="A174" s="5"/>
    </row>
    <row r="175" spans="1:3" x14ac:dyDescent="0.25">
      <c r="A175" s="5"/>
      <c r="C175" t="str">
        <f>CONCATENATE( "    &lt;piechart percentage=",B165," /&gt;")</f>
        <v xml:space="preserve">    &lt;piechart percentage=23.6 /&gt;</v>
      </c>
    </row>
    <row r="176" spans="1:3" x14ac:dyDescent="0.25">
      <c r="A176" s="5"/>
      <c r="C176" t="str">
        <f>"  &lt;/Genotype&gt;"</f>
        <v xml:space="preserve">  &lt;/Genotype&gt;</v>
      </c>
    </row>
    <row r="177" spans="1:3" x14ac:dyDescent="0.25">
      <c r="A177" s="5"/>
      <c r="C177" t="str">
        <f>C35</f>
        <v>&lt;# T19960814C #&gt;</v>
      </c>
    </row>
    <row r="178" spans="1:3" x14ac:dyDescent="0.25">
      <c r="A178" s="5" t="s">
        <v>39</v>
      </c>
      <c r="B178" s="1" t="s">
        <v>128</v>
      </c>
      <c r="C178" t="str">
        <f>CONCATENATE("  &lt;Genotype hgvs=",CHAR(34),B178,B179,";",B180,CHAR(34)," name=",CHAR(34),B37,CHAR(34),"&gt; ")</f>
        <v xml:space="preserve">  &lt;Genotype hgvs="NC_000002.12:g.[233916448T&gt;C];[233916448=]" name="T19960814C"&gt; </v>
      </c>
    </row>
    <row r="179" spans="1:3" x14ac:dyDescent="0.25">
      <c r="A179" s="5" t="s">
        <v>40</v>
      </c>
      <c r="B179" s="27" t="s">
        <v>143</v>
      </c>
    </row>
    <row r="180" spans="1:3" x14ac:dyDescent="0.25">
      <c r="A180" s="5" t="s">
        <v>31</v>
      </c>
      <c r="B180" s="27" t="s">
        <v>144</v>
      </c>
      <c r="C180" t="s">
        <v>679</v>
      </c>
    </row>
    <row r="181" spans="1:3" x14ac:dyDescent="0.25">
      <c r="A181" s="5" t="s">
        <v>45</v>
      </c>
      <c r="B181" s="27" t="str">
        <f>CONCATENATE("People with this variant have one copy of the ",B40," variant. This substitution of a single nucleotide is known as a missense mutation.")</f>
        <v>People with this variant have one copy of the [T19960814C](https://www.ncbi.nlm.nih.gov/pubmed/19772600) variant. This substitution of a single nucleotide is known as a missense mutation.</v>
      </c>
      <c r="C181" t="s">
        <v>17</v>
      </c>
    </row>
    <row r="182" spans="1:3" x14ac:dyDescent="0.25">
      <c r="A182" s="6" t="s">
        <v>46</v>
      </c>
      <c r="B182" s="27" t="s">
        <v>199</v>
      </c>
      <c r="C182" t="str">
        <f>CONCATENATE("    ",B181)</f>
        <v xml:space="preserve">    People with this variant have one copy of the [T19960814C](https://www.ncbi.nlm.nih.gov/pubmed/19772600) variant. This substitution of a single nucleotide is known as a missense mutation.</v>
      </c>
    </row>
    <row r="183" spans="1:3" x14ac:dyDescent="0.25">
      <c r="A183" s="6" t="s">
        <v>47</v>
      </c>
      <c r="B183" s="27">
        <v>40.9</v>
      </c>
    </row>
    <row r="184" spans="1:3" x14ac:dyDescent="0.25">
      <c r="A184" s="5"/>
      <c r="C184" t="s">
        <v>680</v>
      </c>
    </row>
    <row r="185" spans="1:3" x14ac:dyDescent="0.25">
      <c r="A185" s="6"/>
    </row>
    <row r="186" spans="1:3" x14ac:dyDescent="0.25">
      <c r="A186" s="6"/>
      <c r="C186" t="str">
        <f>CONCATENATE("    ",B182)</f>
        <v xml:space="preserve">    You are in the Severe Loss of Function category. See below for more information.</v>
      </c>
    </row>
    <row r="187" spans="1:3" x14ac:dyDescent="0.25">
      <c r="A187" s="6"/>
    </row>
    <row r="188" spans="1:3" x14ac:dyDescent="0.25">
      <c r="A188" s="6"/>
      <c r="C188" t="s">
        <v>681</v>
      </c>
    </row>
    <row r="189" spans="1:3" x14ac:dyDescent="0.25">
      <c r="A189" s="5"/>
    </row>
    <row r="190" spans="1:3" x14ac:dyDescent="0.25">
      <c r="A190" s="5"/>
      <c r="C190" t="str">
        <f>CONCATENATE( "    &lt;piechart percentage=",B183," /&gt;")</f>
        <v xml:space="preserve">    &lt;piechart percentage=40.9 /&gt;</v>
      </c>
    </row>
    <row r="191" spans="1:3" x14ac:dyDescent="0.25">
      <c r="A191" s="5"/>
      <c r="C191" t="str">
        <f>"  &lt;/Genotype&gt;"</f>
        <v xml:space="preserve">  &lt;/Genotype&gt;</v>
      </c>
    </row>
    <row r="192" spans="1:3" x14ac:dyDescent="0.25">
      <c r="A192" s="5" t="s">
        <v>48</v>
      </c>
      <c r="B192" s="27" t="str">
        <f>CONCATENATE("People with this variant have two copies of the ",B40," variant. This substitution of a single nucleotide is known as a missense mutation.")</f>
        <v>People with this variant have two copies of the [T19960814C](https://www.ncbi.nlm.nih.gov/pubmed/19772600) variant. This substitution of a single nucleotide is known as a missense mutation.</v>
      </c>
      <c r="C192" t="str">
        <f>CONCATENATE("  &lt;Genotype hgvs=",CHAR(34),B178,B179,";",B179,CHAR(34)," name=",CHAR(34),B37,CHAR(34),"&gt; ")</f>
        <v xml:space="preserve">  &lt;Genotype hgvs="NC_000002.12:g.[233916448T&gt;C];[233916448T&gt;C]" name="T19960814C"&gt; </v>
      </c>
    </row>
    <row r="193" spans="1:3" x14ac:dyDescent="0.25">
      <c r="A193" s="6" t="s">
        <v>49</v>
      </c>
      <c r="B193" s="27" t="s">
        <v>199</v>
      </c>
      <c r="C193" t="s">
        <v>17</v>
      </c>
    </row>
    <row r="194" spans="1:3" x14ac:dyDescent="0.25">
      <c r="A194" s="6" t="s">
        <v>47</v>
      </c>
      <c r="B194" s="27">
        <v>18.5</v>
      </c>
      <c r="C194" t="s">
        <v>679</v>
      </c>
    </row>
    <row r="195" spans="1:3" x14ac:dyDescent="0.25">
      <c r="A195" s="6"/>
    </row>
    <row r="196" spans="1:3" x14ac:dyDescent="0.25">
      <c r="A196" s="5"/>
      <c r="C196" t="str">
        <f>CONCATENATE("    ",B192)</f>
        <v xml:space="preserve">    People with this variant have two copies of the [T19960814C](https://www.ncbi.nlm.nih.gov/pubmed/19772600) variant. This substitution of a single nucleotide is known as a missense mutation.</v>
      </c>
    </row>
    <row r="197" spans="1:3" x14ac:dyDescent="0.25">
      <c r="A197" s="6"/>
    </row>
    <row r="198" spans="1:3" x14ac:dyDescent="0.25">
      <c r="A198" s="6"/>
      <c r="C198" t="s">
        <v>680</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681</v>
      </c>
    </row>
    <row r="203" spans="1:3" x14ac:dyDescent="0.25">
      <c r="A203" s="5"/>
    </row>
    <row r="204" spans="1:3" x14ac:dyDescent="0.25">
      <c r="A204" s="5"/>
      <c r="C204" t="str">
        <f>CONCATENATE( "    &lt;piechart percentage=",B194," /&gt;")</f>
        <v xml:space="preserve">    &lt;piechart percentage=18.5 /&gt;</v>
      </c>
    </row>
    <row r="205" spans="1:3" x14ac:dyDescent="0.25">
      <c r="A205" s="5"/>
      <c r="C205" t="str">
        <f>"  &lt;/Genotype&gt;"</f>
        <v xml:space="preserve">  &lt;/Genotype&gt;</v>
      </c>
    </row>
    <row r="206" spans="1:3" x14ac:dyDescent="0.25">
      <c r="A206" s="5" t="s">
        <v>50</v>
      </c>
      <c r="B206" s="27" t="str">
        <f>CONCATENATE("Your ",B11," gene has no variants. A normal gene is referred to as a ",CHAR(34),"wild-type",CHAR(34)," gene.")</f>
        <v>Your COMT gene has no variants. A normal gene is referred to as a "wild-type" gene.</v>
      </c>
      <c r="C206" t="str">
        <f>CONCATENATE("  &lt;Genotype hgvs=",CHAR(34),B178,B180,";",B180,CHAR(34)," name=",CHAR(34),B37,CHAR(34),"&gt; ")</f>
        <v xml:space="preserve">  &lt;Genotype hgvs="NC_000002.12:g.[233916448=];[233916448=]" name="T19960814C"&gt; </v>
      </c>
    </row>
    <row r="207" spans="1:3" x14ac:dyDescent="0.25">
      <c r="A207" s="6" t="s">
        <v>51</v>
      </c>
      <c r="B207" s="27" t="s">
        <v>526</v>
      </c>
      <c r="C207" t="s">
        <v>17</v>
      </c>
    </row>
    <row r="208" spans="1:3" x14ac:dyDescent="0.25">
      <c r="A208" s="6" t="s">
        <v>47</v>
      </c>
      <c r="B208" s="27">
        <v>40.6</v>
      </c>
      <c r="C208" t="s">
        <v>679</v>
      </c>
    </row>
    <row r="209" spans="1:3" x14ac:dyDescent="0.25">
      <c r="A209" s="5"/>
    </row>
    <row r="210" spans="1:3" x14ac:dyDescent="0.25">
      <c r="A210" s="6"/>
      <c r="C210" t="str">
        <f>CONCATENATE("    ",B206)</f>
        <v xml:space="preserve">    Your COMT gene has no variants. A normal gene is referred to as a "wild-type" gene.</v>
      </c>
    </row>
    <row r="211" spans="1:3" x14ac:dyDescent="0.25">
      <c r="A211" s="6"/>
    </row>
    <row r="212" spans="1:3" x14ac:dyDescent="0.25">
      <c r="A212" s="6"/>
      <c r="C212" t="s">
        <v>680</v>
      </c>
    </row>
    <row r="213" spans="1:3" x14ac:dyDescent="0.25">
      <c r="A213" s="6"/>
    </row>
    <row r="214" spans="1:3" x14ac:dyDescent="0.25">
      <c r="A214" s="6"/>
      <c r="C214" t="str">
        <f>CONCATENATE("    ",B207)</f>
        <v xml:space="preserve">    Your variant has an increased risk of type 2 diabetes. See below for more information.</v>
      </c>
    </row>
    <row r="215" spans="1:3" x14ac:dyDescent="0.25">
      <c r="A215" s="5"/>
    </row>
    <row r="216" spans="1:3" x14ac:dyDescent="0.25">
      <c r="A216" s="5"/>
      <c r="C216" t="s">
        <v>681</v>
      </c>
    </row>
    <row r="217" spans="1:3" x14ac:dyDescent="0.25">
      <c r="A217" s="5"/>
    </row>
    <row r="218" spans="1:3" x14ac:dyDescent="0.25">
      <c r="A218" s="5"/>
      <c r="C218" t="str">
        <f>CONCATENATE( "    &lt;piechart percentage=",B208," /&gt;")</f>
        <v xml:space="preserve">    &lt;piechart percentage=40.6 /&gt;</v>
      </c>
    </row>
    <row r="219" spans="1:3" x14ac:dyDescent="0.25">
      <c r="A219" s="5"/>
      <c r="C219" t="str">
        <f>"  &lt;/Genotype&gt;"</f>
        <v xml:space="preserve">  &lt;/Genotype&gt;</v>
      </c>
    </row>
    <row r="220" spans="1:3" x14ac:dyDescent="0.25">
      <c r="A220" s="5"/>
      <c r="C220" t="str">
        <f>"  &lt;/Genotype&gt;"</f>
        <v xml:space="preserve">  &lt;/Genotype&gt;</v>
      </c>
    </row>
    <row r="221" spans="1:3" x14ac:dyDescent="0.25">
      <c r="A221" s="5"/>
      <c r="C221" t="str">
        <f>C41</f>
        <v>&lt;# T19950010G #&gt;</v>
      </c>
    </row>
    <row r="222" spans="1:3" x14ac:dyDescent="0.25">
      <c r="A222" s="5" t="s">
        <v>39</v>
      </c>
      <c r="B222" s="1" t="s">
        <v>128</v>
      </c>
      <c r="C222" t="str">
        <f>CONCATENATE("  &lt;Genotype hgvs=",CHAR(34),B222,B223,";",B224,CHAR(34)," name=",CHAR(34),B43,CHAR(34),"&gt; ")</f>
        <v xml:space="preserve">  &lt;Genotype hgvs="NC_000002.12:g.[233974736A&gt;G];[233974736=]" name="T19950010G"&gt; </v>
      </c>
    </row>
    <row r="223" spans="1:3" x14ac:dyDescent="0.25">
      <c r="A223" s="5" t="s">
        <v>40</v>
      </c>
      <c r="B223" s="29" t="s">
        <v>145</v>
      </c>
    </row>
    <row r="224" spans="1:3" x14ac:dyDescent="0.25">
      <c r="A224" s="5" t="s">
        <v>31</v>
      </c>
      <c r="B224" s="29" t="s">
        <v>146</v>
      </c>
      <c r="C224" t="s">
        <v>679</v>
      </c>
    </row>
    <row r="225" spans="1:3" x14ac:dyDescent="0.25">
      <c r="A225" s="5" t="s">
        <v>45</v>
      </c>
      <c r="B225" s="27" t="str">
        <f>CONCATENATE("People with this variant have one copy of the ",B46," variant. This substitution of a single nucleotide is known as a missense mutation.")</f>
        <v>People with this variant have one copy of the [T19950010G](https://www.ncbi.nlm.nih.gov/pubmed/19540336) variant. This substitution of a single nucleotide is known as a missense mutation.</v>
      </c>
      <c r="C225" t="s">
        <v>17</v>
      </c>
    </row>
    <row r="226" spans="1:3" x14ac:dyDescent="0.25">
      <c r="A226" s="6" t="s">
        <v>46</v>
      </c>
      <c r="B226" s="27" t="s">
        <v>198</v>
      </c>
      <c r="C226" t="str">
        <f>CONCATENATE("    ",B225)</f>
        <v xml:space="preserve">    People with this variant have one copy of the [T19950010G](https://www.ncbi.nlm.nih.gov/pubmed/19540336) variant. This substitution of a single nucleotide is known as a missense mutation.</v>
      </c>
    </row>
    <row r="227" spans="1:3" x14ac:dyDescent="0.25">
      <c r="A227" s="6" t="s">
        <v>47</v>
      </c>
      <c r="B227" s="27">
        <v>37.5</v>
      </c>
    </row>
    <row r="228" spans="1:3" x14ac:dyDescent="0.25">
      <c r="A228" s="5"/>
      <c r="C228" t="s">
        <v>680</v>
      </c>
    </row>
    <row r="229" spans="1:3" x14ac:dyDescent="0.25">
      <c r="A229" s="6"/>
    </row>
    <row r="230" spans="1:3" x14ac:dyDescent="0.25">
      <c r="A230" s="6"/>
      <c r="C230" t="str">
        <f>CONCATENATE("    ",B226)</f>
        <v xml:space="preserve">    You are in the Moderate Loss of Function category. See below for more information.</v>
      </c>
    </row>
    <row r="231" spans="1:3" x14ac:dyDescent="0.25">
      <c r="A231" s="6"/>
    </row>
    <row r="232" spans="1:3" x14ac:dyDescent="0.25">
      <c r="A232" s="6"/>
      <c r="C232" t="s">
        <v>681</v>
      </c>
    </row>
    <row r="233" spans="1:3" x14ac:dyDescent="0.25">
      <c r="A233" s="5"/>
    </row>
    <row r="234" spans="1:3" x14ac:dyDescent="0.25">
      <c r="A234" s="5"/>
      <c r="C234" t="str">
        <f>CONCATENATE( "    &lt;piechart percentage=",B227," /&gt;")</f>
        <v xml:space="preserve">    &lt;piechart percentage=37.5 /&gt;</v>
      </c>
    </row>
    <row r="235" spans="1:3" x14ac:dyDescent="0.25">
      <c r="A235" s="5"/>
      <c r="C235" t="str">
        <f>"  &lt;/Genotype&gt;"</f>
        <v xml:space="preserve">  &lt;/Genotype&gt;</v>
      </c>
    </row>
    <row r="236" spans="1:3" x14ac:dyDescent="0.25">
      <c r="A236" s="5" t="s">
        <v>48</v>
      </c>
      <c r="B236" s="27" t="str">
        <f>CONCATENATE("People with this variant have two copies of the ",B46," variant. This substitution of a single nucleotide is known as a missense mutation.")</f>
        <v>People with this variant have two copies of the [T19950010G](https://www.ncbi.nlm.nih.gov/pubmed/19540336) variant. This substitution of a single nucleotide is known as a missense mutation.</v>
      </c>
      <c r="C236" t="str">
        <f>CONCATENATE("  &lt;Genotype hgvs=",CHAR(34),B222,B223,";",B223,CHAR(34)," name=",CHAR(34),B43,CHAR(34),"&gt; ")</f>
        <v xml:space="preserve">  &lt;Genotype hgvs="NC_000002.12:g.[233974736A&gt;G];[233974736A&gt;G]" name="T19950010G"&gt; </v>
      </c>
    </row>
    <row r="237" spans="1:3" x14ac:dyDescent="0.25">
      <c r="A237" s="6" t="s">
        <v>49</v>
      </c>
      <c r="B237" s="27" t="s">
        <v>199</v>
      </c>
      <c r="C237" t="s">
        <v>17</v>
      </c>
    </row>
    <row r="238" spans="1:3" x14ac:dyDescent="0.25">
      <c r="A238" s="6" t="s">
        <v>47</v>
      </c>
      <c r="B238" s="27">
        <v>15.6</v>
      </c>
      <c r="C238" t="s">
        <v>679</v>
      </c>
    </row>
    <row r="239" spans="1:3" x14ac:dyDescent="0.25">
      <c r="A239" s="6"/>
    </row>
    <row r="240" spans="1:3" x14ac:dyDescent="0.25">
      <c r="A240" s="5"/>
      <c r="C240" t="str">
        <f>CONCATENATE("    ",B236)</f>
        <v xml:space="preserve">    People with this variant have two copies of the [T19950010G](https://www.ncbi.nlm.nih.gov/pubmed/19540336) variant. This substitution of a single nucleotide is known as a missense mutation.</v>
      </c>
    </row>
    <row r="241" spans="1:3" x14ac:dyDescent="0.25">
      <c r="A241" s="6"/>
    </row>
    <row r="242" spans="1:3" x14ac:dyDescent="0.25">
      <c r="A242" s="6"/>
      <c r="C242" t="s">
        <v>680</v>
      </c>
    </row>
    <row r="243" spans="1:3" x14ac:dyDescent="0.25">
      <c r="A243" s="6"/>
    </row>
    <row r="244" spans="1:3" x14ac:dyDescent="0.25">
      <c r="A244" s="6"/>
      <c r="C244" t="str">
        <f>CONCATENATE("    ",B237)</f>
        <v xml:space="preserve">    You are in the Severe Loss of Function category. See below for more information.</v>
      </c>
    </row>
    <row r="245" spans="1:3" x14ac:dyDescent="0.25">
      <c r="A245" s="6"/>
    </row>
    <row r="246" spans="1:3" x14ac:dyDescent="0.25">
      <c r="A246" s="5"/>
      <c r="C246" t="s">
        <v>681</v>
      </c>
    </row>
    <row r="247" spans="1:3" x14ac:dyDescent="0.25">
      <c r="A247" s="5"/>
    </row>
    <row r="248" spans="1:3" x14ac:dyDescent="0.25">
      <c r="A248" s="5"/>
      <c r="C248" t="str">
        <f>CONCATENATE( "    &lt;piechart percentage=",B238," /&gt;")</f>
        <v xml:space="preserve">    &lt;piechart percentage=15.6 /&gt;</v>
      </c>
    </row>
    <row r="249" spans="1:3" x14ac:dyDescent="0.25">
      <c r="A249" s="5"/>
      <c r="C249" t="str">
        <f>"  &lt;/Genotype&gt;"</f>
        <v xml:space="preserve">  &lt;/Genotype&gt;</v>
      </c>
    </row>
    <row r="250" spans="1:3" x14ac:dyDescent="0.25">
      <c r="A250" s="5" t="s">
        <v>50</v>
      </c>
      <c r="B250" s="27" t="str">
        <f>CONCATENATE("Your ",B11," gene has no variants. A normal gene is referred to as a ",CHAR(34),"wild-type",CHAR(34)," gene.")</f>
        <v>Your COMT gene has no variants. A normal gene is referred to as a "wild-type" gene.</v>
      </c>
      <c r="C250" t="str">
        <f>CONCATENATE("  &lt;Genotype hgvs=",CHAR(34),B222,B224,";",B224,CHAR(34)," name=",CHAR(34),B43,CHAR(34),"&gt; ")</f>
        <v xml:space="preserve">  &lt;Genotype hgvs="NC_000002.12:g.[233974736=];[233974736=]" name="T19950010G"&gt; </v>
      </c>
    </row>
    <row r="251" spans="1:3" x14ac:dyDescent="0.25">
      <c r="A251" s="6" t="s">
        <v>51</v>
      </c>
      <c r="B251" s="27" t="s">
        <v>224</v>
      </c>
      <c r="C251" t="s">
        <v>17</v>
      </c>
    </row>
    <row r="252" spans="1:3" x14ac:dyDescent="0.25">
      <c r="A252" s="6" t="s">
        <v>47</v>
      </c>
      <c r="B252" s="27">
        <v>46.9</v>
      </c>
      <c r="C252" t="s">
        <v>679</v>
      </c>
    </row>
    <row r="253" spans="1:3" x14ac:dyDescent="0.25">
      <c r="A253" s="5"/>
    </row>
    <row r="254" spans="1:3" x14ac:dyDescent="0.25">
      <c r="A254" s="6"/>
      <c r="C254" t="str">
        <f>CONCATENATE("    ",B250)</f>
        <v xml:space="preserve">    Your COMT gene has no variants. A normal gene is referred to as a "wild-type" gene.</v>
      </c>
    </row>
    <row r="255" spans="1:3" x14ac:dyDescent="0.25">
      <c r="A255" s="6"/>
    </row>
    <row r="256" spans="1:3" x14ac:dyDescent="0.25">
      <c r="A256" s="6"/>
      <c r="C256" t="s">
        <v>680</v>
      </c>
    </row>
    <row r="257" spans="1:3" x14ac:dyDescent="0.25">
      <c r="A257" s="6"/>
    </row>
    <row r="258" spans="1:3" x14ac:dyDescent="0.25">
      <c r="A258" s="6"/>
      <c r="C258" t="str">
        <f>CONCATENATE("    ",B251)</f>
        <v xml:space="preserve">    Your variant is not associated with any loss of function.</v>
      </c>
    </row>
    <row r="259" spans="1:3" x14ac:dyDescent="0.25">
      <c r="A259" s="5"/>
    </row>
    <row r="260" spans="1:3" x14ac:dyDescent="0.25">
      <c r="A260" s="5"/>
      <c r="C260" t="s">
        <v>681</v>
      </c>
    </row>
    <row r="261" spans="1:3" x14ac:dyDescent="0.25">
      <c r="A261" s="5"/>
    </row>
    <row r="262" spans="1:3" x14ac:dyDescent="0.25">
      <c r="A262" s="5"/>
      <c r="C262" t="str">
        <f>CONCATENATE( "    &lt;piechart percentage=",B252," /&gt;")</f>
        <v xml:space="preserve">    &lt;piechart percentage=46.9 /&gt;</v>
      </c>
    </row>
    <row r="263" spans="1:3" x14ac:dyDescent="0.25">
      <c r="A263" s="5"/>
      <c r="C263" t="str">
        <f>"  &lt;/Genotype&gt;"</f>
        <v xml:space="preserve">  &lt;/Genotype&gt;</v>
      </c>
    </row>
    <row r="264" spans="1:3" x14ac:dyDescent="0.25">
      <c r="A264" s="5"/>
      <c r="C264" t="s">
        <v>683</v>
      </c>
    </row>
    <row r="265" spans="1:3" x14ac:dyDescent="0.25">
      <c r="A265" s="5" t="s">
        <v>52</v>
      </c>
      <c r="B265" s="27" t="str">
        <f>CONCATENATE("Your ",B11," gene has an unknown variant.")</f>
        <v>Your COMT gene has an unknown variant.</v>
      </c>
      <c r="C265" t="str">
        <f>CONCATENATE("  &lt;Genotype hgvs=",CHAR(34),"unknown",CHAR(34),"&gt; ")</f>
        <v xml:space="preserve">  &lt;Genotype hgvs="unknown"&gt; </v>
      </c>
    </row>
    <row r="266" spans="1:3" x14ac:dyDescent="0.25">
      <c r="A266" s="6" t="s">
        <v>52</v>
      </c>
      <c r="B266" s="27" t="s">
        <v>154</v>
      </c>
      <c r="C266" t="s">
        <v>17</v>
      </c>
    </row>
    <row r="267" spans="1:3" x14ac:dyDescent="0.25">
      <c r="A267" s="6" t="s">
        <v>47</v>
      </c>
      <c r="C267" t="s">
        <v>679</v>
      </c>
    </row>
    <row r="268" spans="1:3" x14ac:dyDescent="0.25">
      <c r="A268" s="6"/>
    </row>
    <row r="269" spans="1:3" x14ac:dyDescent="0.25">
      <c r="A269" s="6"/>
      <c r="C269" t="str">
        <f>CONCATENATE("    ",B265)</f>
        <v xml:space="preserve">    Your COMT gene has an unknown variant.</v>
      </c>
    </row>
    <row r="270" spans="1:3" x14ac:dyDescent="0.25">
      <c r="A270" s="6"/>
    </row>
    <row r="271" spans="1:3" x14ac:dyDescent="0.25">
      <c r="A271" s="6"/>
      <c r="C271" t="s">
        <v>680</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681</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684</v>
      </c>
    </row>
    <row r="280" spans="1:3" x14ac:dyDescent="0.25">
      <c r="A280" s="5" t="s">
        <v>50</v>
      </c>
      <c r="B280" s="27" t="str">
        <f>CONCATENATE("Your ",B11," gene has no variants. A normal gene is referred to as a ",CHAR(34),"wild-type",CHAR(34)," gene.")</f>
        <v>Your COMT gene has no variants. A normal gene is referred to as a "wild-type" gene.</v>
      </c>
      <c r="C280" t="str">
        <f>CONCATENATE("  &lt;Genotype hgvs=",CHAR(34),"wildtype",CHAR(34),"&gt;")</f>
        <v xml:space="preserve">  &lt;Genotype hgvs="wildtype"&gt;</v>
      </c>
    </row>
    <row r="281" spans="1:3" x14ac:dyDescent="0.25">
      <c r="A281" s="6" t="s">
        <v>51</v>
      </c>
      <c r="B281" s="27" t="s">
        <v>152</v>
      </c>
      <c r="C281" t="s">
        <v>17</v>
      </c>
    </row>
    <row r="282" spans="1:3" x14ac:dyDescent="0.25">
      <c r="A282" s="6" t="s">
        <v>47</v>
      </c>
      <c r="C282" t="s">
        <v>679</v>
      </c>
    </row>
    <row r="283" spans="1:3" x14ac:dyDescent="0.25">
      <c r="A283" s="6"/>
    </row>
    <row r="284" spans="1:3" x14ac:dyDescent="0.25">
      <c r="A284" s="6"/>
      <c r="C284" t="str">
        <f>CONCATENATE("    ",B280)</f>
        <v xml:space="preserve">    Your COMT gene has no variants. A normal gene is referred to as a "wild-type" gene.</v>
      </c>
    </row>
    <row r="285" spans="1:3" x14ac:dyDescent="0.25">
      <c r="A285" s="6"/>
    </row>
    <row r="286" spans="1:3" x14ac:dyDescent="0.25">
      <c r="A286" s="6"/>
      <c r="C286" t="s">
        <v>680</v>
      </c>
    </row>
    <row r="287" spans="1:3" x14ac:dyDescent="0.25">
      <c r="A287" s="6"/>
    </row>
    <row r="288" spans="1:3" x14ac:dyDescent="0.25">
      <c r="A288" s="6"/>
      <c r="C288" t="str">
        <f>CONCATENATE("    ",B281)</f>
        <v xml:space="preserve">    This variant is not associated with increased risk.</v>
      </c>
    </row>
    <row r="289" spans="1:3" x14ac:dyDescent="0.25">
      <c r="A289" s="6"/>
    </row>
    <row r="290" spans="1:3" x14ac:dyDescent="0.25">
      <c r="A290" s="6"/>
      <c r="C290" t="s">
        <v>681</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row>
    <row r="296" spans="1:3" x14ac:dyDescent="0.25">
      <c r="A296" s="5"/>
      <c r="C296" t="str">
        <f>CONCATENATE("# How do changes in ",B11," affect people?")</f>
        <v># How do changes in COMT affect people?</v>
      </c>
    </row>
    <row r="297" spans="1:3" x14ac:dyDescent="0.25">
      <c r="A297" s="5"/>
    </row>
    <row r="298" spans="1:3" x14ac:dyDescent="0.25">
      <c r="A298" s="5" t="s">
        <v>54</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COMT variants is small and does not impact treatment. It is possible that variants in this gene interact with other gene variants, which is the reason for our inclusion of this gene.</v>
      </c>
      <c r="C298" t="str">
        <f>B298</f>
        <v>For the vast majority of people, the overall risk associated with the common COMT variants is small and does not impact treatment. It is possible that variants in this gene interact with other gene variants, which is the reason for our inclusion of this gene.</v>
      </c>
    </row>
    <row r="299" spans="1:3" s="33" customFormat="1" x14ac:dyDescent="0.25">
      <c r="A299" s="31"/>
      <c r="B299" s="32"/>
    </row>
    <row r="300" spans="1:3" s="33" customFormat="1" x14ac:dyDescent="0.25">
      <c r="A300" s="34"/>
      <c r="B300" s="32"/>
      <c r="C300" s="6" t="s">
        <v>751</v>
      </c>
    </row>
    <row r="301" spans="1:3" s="33" customFormat="1" x14ac:dyDescent="0.25">
      <c r="A301" s="34"/>
      <c r="B301" s="32"/>
      <c r="C301" s="34"/>
    </row>
    <row r="302" spans="1:3" s="33" customFormat="1" x14ac:dyDescent="0.25">
      <c r="A302" s="34"/>
      <c r="B302" s="32"/>
      <c r="C302" s="6" t="s">
        <v>752</v>
      </c>
    </row>
    <row r="303" spans="1:3" s="33" customFormat="1" x14ac:dyDescent="0.25">
      <c r="A303" s="34"/>
      <c r="B303" s="32"/>
      <c r="C303" s="6"/>
    </row>
    <row r="304" spans="1:3" x14ac:dyDescent="0.25">
      <c r="A304" s="5"/>
      <c r="C304" t="s">
        <v>155</v>
      </c>
    </row>
    <row r="305" spans="1:3" x14ac:dyDescent="0.25">
      <c r="A305" s="5"/>
    </row>
    <row r="306" spans="1:3" x14ac:dyDescent="0.25">
      <c r="A306" s="5" t="s">
        <v>17</v>
      </c>
      <c r="B306" s="27" t="s">
        <v>686</v>
      </c>
      <c r="C306" t="str">
        <f>B306</f>
        <v>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v>
      </c>
    </row>
    <row r="307" spans="1:3" x14ac:dyDescent="0.25">
      <c r="A307" s="5"/>
    </row>
    <row r="308" spans="1:3" x14ac:dyDescent="0.25">
      <c r="A308" s="5"/>
      <c r="C308" t="s">
        <v>55</v>
      </c>
    </row>
    <row r="309" spans="1:3" x14ac:dyDescent="0.25">
      <c r="A309" s="5"/>
    </row>
    <row r="310" spans="1:3" x14ac:dyDescent="0.25">
      <c r="A310" s="5"/>
      <c r="B310" s="27" t="s">
        <v>687</v>
      </c>
      <c r="C310" t="str">
        <f>B310</f>
        <v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v>
      </c>
    </row>
    <row r="311" spans="1:3" s="33" customFormat="1" x14ac:dyDescent="0.25">
      <c r="A311" s="31"/>
      <c r="B311" s="32"/>
    </row>
    <row r="312" spans="1:3" s="33" customFormat="1" x14ac:dyDescent="0.25">
      <c r="A312" s="34"/>
      <c r="B312" s="32"/>
      <c r="C312" s="6" t="s">
        <v>200</v>
      </c>
    </row>
    <row r="313" spans="1:3" s="33" customFormat="1" x14ac:dyDescent="0.25">
      <c r="A313" s="34"/>
      <c r="B313" s="32"/>
      <c r="C313" s="34"/>
    </row>
    <row r="314" spans="1:3" s="33" customFormat="1" x14ac:dyDescent="0.25">
      <c r="A314" s="34"/>
      <c r="B314" s="32"/>
      <c r="C314" s="6" t="s">
        <v>753</v>
      </c>
    </row>
    <row r="315" spans="1:3" s="33" customFormat="1" x14ac:dyDescent="0.25">
      <c r="A315" s="34"/>
      <c r="B315" s="32"/>
      <c r="C315" s="6"/>
    </row>
    <row r="316" spans="1:3" x14ac:dyDescent="0.25">
      <c r="A316" s="5"/>
    </row>
    <row r="317" spans="1:3" x14ac:dyDescent="0.25">
      <c r="A317" s="5"/>
      <c r="C317" t="s">
        <v>155</v>
      </c>
    </row>
    <row r="318" spans="1:3" x14ac:dyDescent="0.25">
      <c r="A318" s="5"/>
    </row>
    <row r="319" spans="1:3" x14ac:dyDescent="0.25">
      <c r="A319" s="5" t="s">
        <v>17</v>
      </c>
      <c r="B319" s="27" t="s">
        <v>527</v>
      </c>
      <c r="C319" t="str">
        <f>B319</f>
        <v>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v>
      </c>
    </row>
    <row r="320" spans="1:3" x14ac:dyDescent="0.25">
      <c r="A320" s="5"/>
    </row>
    <row r="321" spans="1:3" x14ac:dyDescent="0.25">
      <c r="A321" s="5"/>
      <c r="C321" t="s">
        <v>55</v>
      </c>
    </row>
    <row r="322" spans="1:3" x14ac:dyDescent="0.25">
      <c r="A322" s="5"/>
    </row>
    <row r="323" spans="1:3" x14ac:dyDescent="0.25">
      <c r="A323" s="5"/>
      <c r="B323" s="27" t="s">
        <v>528</v>
      </c>
      <c r="C323" t="str">
        <f>B323</f>
        <v>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24" spans="1:3" s="33" customFormat="1" x14ac:dyDescent="0.25">
      <c r="A324" s="31"/>
      <c r="B324" s="32"/>
    </row>
    <row r="325" spans="1:3" s="33" customFormat="1" x14ac:dyDescent="0.25">
      <c r="A325" s="34"/>
      <c r="B325" s="32"/>
      <c r="C325" s="6" t="s">
        <v>201</v>
      </c>
    </row>
    <row r="326" spans="1:3" s="33" customFormat="1" x14ac:dyDescent="0.25">
      <c r="A326" s="34"/>
      <c r="B326" s="32"/>
      <c r="C326" s="34"/>
    </row>
    <row r="327" spans="1:3" s="33" customFormat="1" x14ac:dyDescent="0.25">
      <c r="A327" s="34"/>
      <c r="B327" s="32"/>
      <c r="C327" t="s">
        <v>754</v>
      </c>
    </row>
    <row r="328" spans="1:3" s="33" customFormat="1" x14ac:dyDescent="0.25">
      <c r="A328" s="34"/>
      <c r="B328" s="32"/>
      <c r="C328" s="6"/>
    </row>
    <row r="329" spans="1:3" x14ac:dyDescent="0.25">
      <c r="A329" s="5"/>
      <c r="C329" t="s">
        <v>202</v>
      </c>
    </row>
    <row r="330" spans="1:3" x14ac:dyDescent="0.25">
      <c r="A330" s="5"/>
    </row>
    <row r="331" spans="1:3" x14ac:dyDescent="0.25">
      <c r="A331" s="5" t="s">
        <v>17</v>
      </c>
      <c r="B331" s="27" t="s">
        <v>688</v>
      </c>
      <c r="C331" t="str">
        <f>B331</f>
        <v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v>
      </c>
    </row>
    <row r="332" spans="1:3" x14ac:dyDescent="0.25">
      <c r="A332" s="5"/>
    </row>
    <row r="333" spans="1:3" x14ac:dyDescent="0.25">
      <c r="A333" s="5"/>
      <c r="C333" t="s">
        <v>55</v>
      </c>
    </row>
    <row r="334" spans="1:3" x14ac:dyDescent="0.25">
      <c r="A334" s="5"/>
    </row>
    <row r="335" spans="1:3" x14ac:dyDescent="0.25">
      <c r="A335" s="5"/>
      <c r="B335" s="27" t="s">
        <v>529</v>
      </c>
      <c r="C335" t="str">
        <f>B335</f>
        <v>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37" spans="1:3" s="33" customFormat="1" x14ac:dyDescent="0.25">
      <c r="A337" s="31"/>
      <c r="B337" s="32"/>
    </row>
    <row r="338" spans="1:3" s="33" customFormat="1" x14ac:dyDescent="0.25">
      <c r="A338" s="34"/>
      <c r="B338" s="32"/>
      <c r="C338" s="6" t="s">
        <v>203</v>
      </c>
    </row>
    <row r="339" spans="1:3" s="33" customFormat="1" x14ac:dyDescent="0.25">
      <c r="A339" s="34"/>
      <c r="B339" s="32"/>
      <c r="C339" s="34"/>
    </row>
    <row r="340" spans="1:3" s="33" customFormat="1" x14ac:dyDescent="0.25">
      <c r="A340" s="34"/>
      <c r="B340" s="32"/>
      <c r="C340" s="6" t="s">
        <v>755</v>
      </c>
    </row>
    <row r="341" spans="1:3" s="33" customFormat="1" x14ac:dyDescent="0.25">
      <c r="A341" s="34"/>
      <c r="B341" s="32"/>
      <c r="C341" s="6"/>
    </row>
    <row r="342" spans="1:3" x14ac:dyDescent="0.25">
      <c r="A342" s="5"/>
      <c r="C342" t="s">
        <v>204</v>
      </c>
    </row>
    <row r="343" spans="1:3" x14ac:dyDescent="0.25">
      <c r="A343" s="5"/>
    </row>
    <row r="344" spans="1:3" x14ac:dyDescent="0.25">
      <c r="A344" s="5" t="s">
        <v>17</v>
      </c>
      <c r="B344" s="27" t="s">
        <v>689</v>
      </c>
      <c r="C344" t="str">
        <f>B344</f>
        <v>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v>
      </c>
    </row>
    <row r="345" spans="1:3" x14ac:dyDescent="0.25">
      <c r="A345" s="5"/>
    </row>
    <row r="346" spans="1:3" x14ac:dyDescent="0.25">
      <c r="A346" s="5"/>
      <c r="C346" t="s">
        <v>55</v>
      </c>
    </row>
    <row r="347" spans="1:3" x14ac:dyDescent="0.25">
      <c r="A347" s="5"/>
    </row>
    <row r="348" spans="1:3" x14ac:dyDescent="0.25">
      <c r="A348" s="5"/>
      <c r="B348" s="27" t="s">
        <v>690</v>
      </c>
      <c r="C348" t="str">
        <f>B348</f>
        <v>*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49" spans="1:3" s="33" customFormat="1" x14ac:dyDescent="0.25">
      <c r="A349" s="31"/>
      <c r="B349" s="32"/>
    </row>
    <row r="350" spans="1:3" s="33" customFormat="1" x14ac:dyDescent="0.25">
      <c r="A350" s="34"/>
      <c r="B350" s="32"/>
      <c r="C350" s="6" t="s">
        <v>205</v>
      </c>
    </row>
    <row r="351" spans="1:3" s="33" customFormat="1" x14ac:dyDescent="0.25">
      <c r="A351" s="34"/>
      <c r="B351" s="32"/>
      <c r="C351" s="34"/>
    </row>
    <row r="352" spans="1:3" s="33" customFormat="1" x14ac:dyDescent="0.25">
      <c r="A352" s="34"/>
      <c r="B352" s="32"/>
      <c r="C352" t="s">
        <v>756</v>
      </c>
    </row>
    <row r="353" spans="1:3" s="33" customFormat="1" x14ac:dyDescent="0.25">
      <c r="A353" s="34"/>
      <c r="B353" s="32"/>
      <c r="C353" s="6"/>
    </row>
    <row r="354" spans="1:3" x14ac:dyDescent="0.25">
      <c r="A354" s="5"/>
      <c r="C354" t="s">
        <v>202</v>
      </c>
    </row>
    <row r="355" spans="1:3" x14ac:dyDescent="0.25">
      <c r="A355" s="5"/>
    </row>
    <row r="356" spans="1:3" x14ac:dyDescent="0.25">
      <c r="A356" s="5" t="s">
        <v>17</v>
      </c>
      <c r="B356" s="27" t="s">
        <v>530</v>
      </c>
      <c r="C356" t="str">
        <f>B356</f>
        <v>In estrogen metabolic pathways, the COMT enzyme is related to detoxification. The slightly impaired detoxification pathway may increase the risk for [endometrial](https://www.ncbi.nlm.nih.gov/pubmed/18324659?dopt=Abstract) and [breast cancer](https://www.ncbi.nlm.nih.gov/pubmed/18194538?dopt=Abstract).</v>
      </c>
    </row>
    <row r="357" spans="1:3" x14ac:dyDescent="0.25">
      <c r="A357" s="5"/>
    </row>
    <row r="358" spans="1:3" x14ac:dyDescent="0.25">
      <c r="A358" s="5"/>
      <c r="C358" t="s">
        <v>55</v>
      </c>
    </row>
    <row r="359" spans="1:3" x14ac:dyDescent="0.25">
      <c r="A359" s="5"/>
    </row>
    <row r="360" spans="1:3" x14ac:dyDescent="0.25">
      <c r="A360" s="5"/>
      <c r="B360" s="27" t="s">
        <v>691</v>
      </c>
      <c r="C360" t="str">
        <f>B360</f>
        <v>*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61" spans="1:3" s="33" customFormat="1" x14ac:dyDescent="0.25">
      <c r="A361" s="31"/>
      <c r="B361" s="32"/>
    </row>
    <row r="362" spans="1:3" s="33" customFormat="1" x14ac:dyDescent="0.25">
      <c r="A362" s="34"/>
      <c r="B362" s="32"/>
      <c r="C362" s="6" t="s">
        <v>206</v>
      </c>
    </row>
    <row r="363" spans="1:3" s="33" customFormat="1" x14ac:dyDescent="0.25">
      <c r="A363" s="34"/>
      <c r="B363" s="32"/>
      <c r="C363" s="34"/>
    </row>
    <row r="364" spans="1:3" s="33" customFormat="1" x14ac:dyDescent="0.25">
      <c r="A364" s="34"/>
      <c r="B364" s="32"/>
      <c r="C364" s="6" t="s">
        <v>757</v>
      </c>
    </row>
    <row r="365" spans="1:3" s="33" customFormat="1" x14ac:dyDescent="0.25">
      <c r="A365" s="34"/>
      <c r="B365" s="32"/>
      <c r="C365" s="6"/>
    </row>
    <row r="366" spans="1:3" x14ac:dyDescent="0.25">
      <c r="A366" s="5"/>
      <c r="C366" t="s">
        <v>204</v>
      </c>
    </row>
    <row r="367" spans="1:3" x14ac:dyDescent="0.25">
      <c r="A367" s="5"/>
    </row>
    <row r="368" spans="1:3" x14ac:dyDescent="0.25">
      <c r="A368" s="5" t="s">
        <v>17</v>
      </c>
      <c r="B368" s="27" t="s">
        <v>531</v>
      </c>
      <c r="C368" t="str">
        <f>B368</f>
        <v>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v>
      </c>
    </row>
    <row r="369" spans="1:3" x14ac:dyDescent="0.25">
      <c r="A369" s="5"/>
    </row>
    <row r="370" spans="1:3" x14ac:dyDescent="0.25">
      <c r="A370" s="5"/>
      <c r="C370" t="s">
        <v>55</v>
      </c>
    </row>
    <row r="371" spans="1:3" x14ac:dyDescent="0.25">
      <c r="A371" s="5"/>
    </row>
    <row r="372" spans="1:3" x14ac:dyDescent="0.25">
      <c r="A372" s="5"/>
      <c r="B372" s="27" t="s">
        <v>692</v>
      </c>
      <c r="C372" t="str">
        <f>B372</f>
        <v>*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73" spans="1:3" s="33" customFormat="1" x14ac:dyDescent="0.25">
      <c r="A373" s="31"/>
      <c r="B373" s="32"/>
    </row>
    <row r="374" spans="1:3" s="33" customFormat="1" x14ac:dyDescent="0.25">
      <c r="A374" s="34"/>
      <c r="B374" s="32"/>
      <c r="C374" s="6" t="s">
        <v>211</v>
      </c>
    </row>
    <row r="375" spans="1:3" s="33" customFormat="1" x14ac:dyDescent="0.25">
      <c r="A375" s="34"/>
      <c r="B375" s="32"/>
      <c r="C375" s="34"/>
    </row>
    <row r="376" spans="1:3" s="33" customFormat="1" x14ac:dyDescent="0.25">
      <c r="A376" s="34"/>
      <c r="B376" s="32"/>
      <c r="C376" t="s">
        <v>760</v>
      </c>
    </row>
    <row r="377" spans="1:3" s="33" customFormat="1" x14ac:dyDescent="0.25">
      <c r="A377" s="34"/>
      <c r="B377" s="32"/>
      <c r="C377" s="6"/>
    </row>
    <row r="378" spans="1:3" x14ac:dyDescent="0.25">
      <c r="A378" s="5"/>
      <c r="C378" t="s">
        <v>158</v>
      </c>
    </row>
    <row r="379" spans="1:3" x14ac:dyDescent="0.25">
      <c r="A379" s="5"/>
    </row>
    <row r="380" spans="1:3" x14ac:dyDescent="0.25">
      <c r="A380" s="5" t="s">
        <v>17</v>
      </c>
      <c r="B380" s="27" t="s">
        <v>208</v>
      </c>
      <c r="C380" t="str">
        <f>B380</f>
        <v>This variant is associated with increased “oxidative stress,” which is caused by [free radicals](https://nccih.nih.gov/health/antioxidants/introduction.htm) triggering cell damage. The increased risk of oxidative stress also leads to [cancer](https://www.ncbi.nlm.nih.gov/pubmed/21716162).</v>
      </c>
    </row>
    <row r="381" spans="1:3" x14ac:dyDescent="0.25">
      <c r="A381" s="5"/>
    </row>
    <row r="382" spans="1:3" x14ac:dyDescent="0.25">
      <c r="A382" s="5"/>
      <c r="C382" t="s">
        <v>55</v>
      </c>
    </row>
    <row r="383" spans="1:3" x14ac:dyDescent="0.25">
      <c r="A383" s="5"/>
    </row>
    <row r="384" spans="1:3" x14ac:dyDescent="0.25">
      <c r="A384" s="5"/>
      <c r="B384" s="27" t="s">
        <v>693</v>
      </c>
      <c r="C384" t="str">
        <f>B384</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385" spans="1:3" s="33" customFormat="1" x14ac:dyDescent="0.25">
      <c r="A385" s="31"/>
      <c r="B385" s="32"/>
    </row>
    <row r="386" spans="1:3" s="33" customFormat="1" x14ac:dyDescent="0.25">
      <c r="A386" s="34"/>
      <c r="B386" s="32"/>
      <c r="C386" s="6" t="s">
        <v>761</v>
      </c>
    </row>
    <row r="387" spans="1:3" s="33" customFormat="1" x14ac:dyDescent="0.25">
      <c r="A387" s="34"/>
      <c r="B387" s="32"/>
      <c r="C387" s="34"/>
    </row>
    <row r="388" spans="1:3" s="33" customFormat="1" x14ac:dyDescent="0.25">
      <c r="A388" s="34"/>
      <c r="B388" s="32"/>
      <c r="C388" s="6" t="s">
        <v>762</v>
      </c>
    </row>
    <row r="389" spans="1:3" s="33" customFormat="1" x14ac:dyDescent="0.25">
      <c r="A389" s="34"/>
      <c r="B389" s="32"/>
      <c r="C389" s="6"/>
    </row>
    <row r="390" spans="1:3" x14ac:dyDescent="0.25">
      <c r="A390" s="5"/>
      <c r="C390" t="s">
        <v>157</v>
      </c>
    </row>
    <row r="391" spans="1:3" x14ac:dyDescent="0.25">
      <c r="A391" s="5"/>
    </row>
    <row r="392" spans="1:3" x14ac:dyDescent="0.25">
      <c r="A392" s="5" t="s">
        <v>17</v>
      </c>
      <c r="B392" s="27" t="s">
        <v>532</v>
      </c>
      <c r="C392" t="str">
        <f>B392</f>
        <v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v>
      </c>
    </row>
    <row r="393" spans="1:3" x14ac:dyDescent="0.25">
      <c r="A393" s="5"/>
    </row>
    <row r="394" spans="1:3" x14ac:dyDescent="0.25">
      <c r="A394" s="5"/>
      <c r="C394" t="s">
        <v>55</v>
      </c>
    </row>
    <row r="395" spans="1:3" x14ac:dyDescent="0.25">
      <c r="A395" s="5"/>
    </row>
    <row r="396" spans="1:3" x14ac:dyDescent="0.25">
      <c r="A396" s="5"/>
      <c r="B396" s="27" t="s">
        <v>694</v>
      </c>
      <c r="C396" t="str">
        <f>B396</f>
        <v>Be careful if taking [Tacrolimus]( https://www.ncbi.nlm.nih.gov/pubmed/24465960). Avoid cold temperatures and temperature shock.</v>
      </c>
    </row>
    <row r="397" spans="1:3" s="33" customFormat="1" x14ac:dyDescent="0.25">
      <c r="A397" s="31"/>
      <c r="B397" s="32"/>
    </row>
    <row r="398" spans="1:3" s="33" customFormat="1" x14ac:dyDescent="0.25">
      <c r="A398" s="34"/>
      <c r="B398" s="32"/>
      <c r="C398" s="6" t="s">
        <v>207</v>
      </c>
    </row>
    <row r="399" spans="1:3" s="33" customFormat="1" x14ac:dyDescent="0.25">
      <c r="A399" s="34"/>
      <c r="B399" s="32"/>
      <c r="C399" s="34"/>
    </row>
    <row r="400" spans="1:3" s="33" customFormat="1" x14ac:dyDescent="0.25">
      <c r="A400" s="34"/>
      <c r="B400" s="32"/>
      <c r="C400" s="6" t="s">
        <v>758</v>
      </c>
    </row>
    <row r="401" spans="1:3" s="33" customFormat="1" x14ac:dyDescent="0.25">
      <c r="A401" s="34"/>
      <c r="B401" s="32"/>
      <c r="C401" s="6"/>
    </row>
    <row r="402" spans="1:3" x14ac:dyDescent="0.25">
      <c r="A402" s="5"/>
      <c r="C402" t="s">
        <v>157</v>
      </c>
    </row>
    <row r="403" spans="1:3" x14ac:dyDescent="0.25">
      <c r="A403" s="5"/>
    </row>
    <row r="404" spans="1:3" x14ac:dyDescent="0.25">
      <c r="A404" s="5" t="s">
        <v>17</v>
      </c>
      <c r="B404" s="27" t="s">
        <v>533</v>
      </c>
      <c r="C404" t="str">
        <f>B404</f>
        <v>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v>
      </c>
    </row>
    <row r="405" spans="1:3" x14ac:dyDescent="0.25">
      <c r="A405" s="5"/>
    </row>
    <row r="406" spans="1:3" x14ac:dyDescent="0.25">
      <c r="A406" s="5"/>
      <c r="C406" t="s">
        <v>55</v>
      </c>
    </row>
    <row r="407" spans="1:3" x14ac:dyDescent="0.25">
      <c r="A407" s="5"/>
    </row>
    <row r="408" spans="1:3" x14ac:dyDescent="0.25">
      <c r="A408" s="5"/>
      <c r="B408" s="27" t="s">
        <v>693</v>
      </c>
      <c r="C408" t="str">
        <f>B408</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410" spans="1:3" s="33" customFormat="1" x14ac:dyDescent="0.25">
      <c r="A410" s="31"/>
      <c r="B410" s="32"/>
    </row>
    <row r="411" spans="1:3" s="33" customFormat="1" x14ac:dyDescent="0.25">
      <c r="A411" s="34"/>
      <c r="B411" s="32"/>
      <c r="C411" s="6" t="s">
        <v>209</v>
      </c>
    </row>
    <row r="412" spans="1:3" s="33" customFormat="1" x14ac:dyDescent="0.25">
      <c r="A412" s="34"/>
      <c r="B412" s="32"/>
      <c r="C412" s="34"/>
    </row>
    <row r="413" spans="1:3" s="33" customFormat="1" x14ac:dyDescent="0.25">
      <c r="A413" s="34"/>
      <c r="B413" s="32"/>
      <c r="C413" s="6" t="s">
        <v>759</v>
      </c>
    </row>
    <row r="414" spans="1:3" s="33" customFormat="1" x14ac:dyDescent="0.25">
      <c r="A414" s="34"/>
      <c r="B414" s="32"/>
      <c r="C414" s="6"/>
    </row>
    <row r="415" spans="1:3" x14ac:dyDescent="0.25">
      <c r="A415" s="5"/>
      <c r="C415" t="s">
        <v>157</v>
      </c>
    </row>
    <row r="416" spans="1:3" x14ac:dyDescent="0.25">
      <c r="A416" s="5"/>
    </row>
    <row r="417" spans="1:3" x14ac:dyDescent="0.25">
      <c r="A417" s="5" t="s">
        <v>17</v>
      </c>
      <c r="B417" s="27" t="s">
        <v>534</v>
      </c>
      <c r="C417" t="str">
        <f>B417</f>
        <v>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v>
      </c>
    </row>
    <row r="418" spans="1:3" x14ac:dyDescent="0.25">
      <c r="A418" s="5"/>
    </row>
    <row r="419" spans="1:3" x14ac:dyDescent="0.25">
      <c r="A419" s="5"/>
      <c r="C419" t="s">
        <v>55</v>
      </c>
    </row>
    <row r="420" spans="1:3" x14ac:dyDescent="0.25">
      <c r="A420" s="5"/>
    </row>
    <row r="421" spans="1:3" x14ac:dyDescent="0.25">
      <c r="A421" s="5"/>
      <c r="B421" s="27" t="s">
        <v>695</v>
      </c>
      <c r="C421" t="str">
        <f>B421</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v>
      </c>
    </row>
    <row r="423" spans="1:3" s="33" customFormat="1" x14ac:dyDescent="0.25">
      <c r="B423" s="32"/>
    </row>
    <row r="425" spans="1:3" ht="60" x14ac:dyDescent="0.25">
      <c r="A425" t="s">
        <v>56</v>
      </c>
      <c r="B425" s="7" t="s">
        <v>210</v>
      </c>
      <c r="C425" t="str">
        <f>CONCATENATE("&lt;symptoms ",B425," /&gt;")</f>
        <v>&lt;symptoms pain muscle fatigue POTS stress problems with thinking or memor, brain fog post exertional malaise sleep disorder depression anxiety /&gt;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11E5-CEC5-487A-9C34-80050F249FB3}">
  <dimension ref="A1:C178"/>
  <sheetViews>
    <sheetView topLeftCell="A153" workbookViewId="0">
      <selection activeCell="B162" sqref="B162"/>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232</v>
      </c>
      <c r="C2" t="str">
        <f>CONCATENATE("# What does the ",B2," gene do?")</f>
        <v># What does the CHRNE gene do?</v>
      </c>
    </row>
    <row r="3" spans="1:3" x14ac:dyDescent="0.25">
      <c r="A3" s="6"/>
    </row>
    <row r="4" spans="1:3" ht="17.25" x14ac:dyDescent="0.3">
      <c r="A4" s="6" t="s">
        <v>22</v>
      </c>
      <c r="B4" s="28" t="s">
        <v>696</v>
      </c>
      <c r="C4" t="str">
        <f>B4</f>
        <v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v>
      </c>
    </row>
    <row r="5" spans="1:3" ht="17.25" x14ac:dyDescent="0.3">
      <c r="A5" s="6"/>
      <c r="B5" s="28"/>
    </row>
    <row r="6" spans="1:3" x14ac:dyDescent="0.25">
      <c r="A6" s="6" t="s">
        <v>23</v>
      </c>
      <c r="B6" s="27">
        <v>17</v>
      </c>
      <c r="C6" t="str">
        <f>CONCATENATE("This gene is located on chromosome ",B6,". The ",B7," it creates acts in your ",B8)</f>
        <v>This gene is located on chromosome 17. The protein it creates acts in your immune system and muscles.</v>
      </c>
    </row>
    <row r="7" spans="1:3" x14ac:dyDescent="0.25">
      <c r="A7" s="6" t="s">
        <v>24</v>
      </c>
      <c r="B7" s="27" t="s">
        <v>25</v>
      </c>
    </row>
    <row r="8" spans="1:3" x14ac:dyDescent="0.25">
      <c r="A8" s="6" t="s">
        <v>21</v>
      </c>
      <c r="B8" s="27" t="s">
        <v>235</v>
      </c>
    </row>
    <row r="9" spans="1:3" x14ac:dyDescent="0.25">
      <c r="A9" s="5" t="s">
        <v>26</v>
      </c>
      <c r="B9" s="27" t="s">
        <v>236</v>
      </c>
      <c r="C9" t="str">
        <f>CONCATENATE("&lt;TissueList ",B9," /&gt;")</f>
        <v>&lt;TissueList brain immune circularity muscles D001921 D007107 D002319 D009132 /&gt;</v>
      </c>
    </row>
    <row r="10" spans="1:3" s="33" customFormat="1" x14ac:dyDescent="0.25">
      <c r="A10" s="34"/>
      <c r="B10" s="32"/>
    </row>
    <row r="11" spans="1:3" x14ac:dyDescent="0.25">
      <c r="A11" s="6" t="s">
        <v>4</v>
      </c>
      <c r="B11" s="27" t="s">
        <v>232</v>
      </c>
      <c r="C11" t="str">
        <f>CONCATENATE("&lt;GeneAnalysis gene=",CHAR(34),B11,CHAR(34)," interval=",CHAR(34),B12,CHAR(34),"&gt; ")</f>
        <v xml:space="preserve">&lt;GeneAnalysis gene="CHRNE" interval="NC_000017.11 :g.4897769_4905019"&gt; </v>
      </c>
    </row>
    <row r="12" spans="1:3" x14ac:dyDescent="0.25">
      <c r="A12" s="6" t="s">
        <v>27</v>
      </c>
      <c r="B12" s="27" t="s">
        <v>234</v>
      </c>
    </row>
    <row r="13" spans="1:3" x14ac:dyDescent="0.25">
      <c r="A13" s="6" t="s">
        <v>28</v>
      </c>
      <c r="B13" s="27" t="s">
        <v>339</v>
      </c>
      <c r="C13" t="str">
        <f>CONCATENATE("# What are some common mutations of ",B11,"?")</f>
        <v># What are some common mutations of CHRNE?</v>
      </c>
    </row>
    <row r="14" spans="1:3" x14ac:dyDescent="0.25">
      <c r="A14" s="6"/>
      <c r="C14" t="s">
        <v>17</v>
      </c>
    </row>
    <row r="15" spans="1:3" x14ac:dyDescent="0.25">
      <c r="C15" t="str">
        <f>CONCATENATE("There are ",B13," well-known variants in ",B11,": ",B22," and ",B28,".")</f>
        <v>There are two well-known variants in CHRNE: [G1074A](https://www.ncbi.nlm.nih.gov/clinvar/variation/128767/) and [C865T](https://www.ncbi.nlm.nih.gov/clinvar/variation/18344/).</v>
      </c>
    </row>
    <row r="17" spans="1:3" x14ac:dyDescent="0.25">
      <c r="A17" s="6"/>
      <c r="C17" t="str">
        <f>CONCATENATE("&lt;# ",B19," #&gt;")</f>
        <v>&lt;# G1074A #&gt;</v>
      </c>
    </row>
    <row r="18" spans="1:3" x14ac:dyDescent="0.25">
      <c r="A18" s="6" t="s">
        <v>29</v>
      </c>
      <c r="B18" s="1" t="s">
        <v>239</v>
      </c>
      <c r="C18" t="str">
        <f>CONCATENATE("  &lt;Variant hgvs=",CHAR(34),B18,CHAR(34)," name=",CHAR(34),B19,CHAR(34),"&gt; ")</f>
        <v xml:space="preserve">  &lt;Variant hgvs="NC_000017.11:g.4901607G&gt;A" name="G1074A"&gt; </v>
      </c>
    </row>
    <row r="19" spans="1:3" x14ac:dyDescent="0.25">
      <c r="A19" s="5" t="s">
        <v>30</v>
      </c>
      <c r="B19" s="1" t="s">
        <v>237</v>
      </c>
    </row>
    <row r="20" spans="1:3" x14ac:dyDescent="0.25">
      <c r="A20" s="5" t="s">
        <v>31</v>
      </c>
      <c r="B20" s="27"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CHRNE gene from guanine (G) to adenine (A) resulting in incorrect protein function. This substitution of a single nucleotide is known as a missense variant.</v>
      </c>
    </row>
    <row r="21" spans="1:3" x14ac:dyDescent="0.25">
      <c r="A21" s="5" t="s">
        <v>32</v>
      </c>
      <c r="B21" s="27" t="s">
        <v>66</v>
      </c>
      <c r="C21" t="s">
        <v>17</v>
      </c>
    </row>
    <row r="22" spans="1:3" x14ac:dyDescent="0.25">
      <c r="A22" s="5" t="s">
        <v>40</v>
      </c>
      <c r="B22" s="30" t="s">
        <v>238</v>
      </c>
      <c r="C22" t="str">
        <f>"  &lt;/Variant&gt;"</f>
        <v xml:space="preserve">  &lt;/Variant&gt;</v>
      </c>
    </row>
    <row r="23" spans="1:3" x14ac:dyDescent="0.25">
      <c r="C23" t="str">
        <f>CONCATENATE("&lt;# ",B25," #&gt;")</f>
        <v>&lt;# C865T #&gt;</v>
      </c>
    </row>
    <row r="24" spans="1:3" x14ac:dyDescent="0.25">
      <c r="A24" s="6" t="s">
        <v>29</v>
      </c>
      <c r="B24" s="1" t="s">
        <v>241</v>
      </c>
      <c r="C24" t="str">
        <f>CONCATENATE("  &lt;Variant hgvs=",CHAR(34),B24,CHAR(34)," name=",CHAR(34),B25,CHAR(34),"&gt; ")</f>
        <v xml:space="preserve">  &lt;Variant hgvs="NC_000017.11:g.4900845G&gt;A" name="C865T"&gt; </v>
      </c>
    </row>
    <row r="25" spans="1:3" x14ac:dyDescent="0.25">
      <c r="A25" s="5" t="s">
        <v>30</v>
      </c>
      <c r="B25" s="30" t="s">
        <v>240</v>
      </c>
    </row>
    <row r="26" spans="1:3" x14ac:dyDescent="0.25">
      <c r="A26" s="5" t="s">
        <v>31</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CHRNE gene from cytosine (C) to thymine (T) resulting in incorrect protein function. This substitution of a single nucleotide is known as a missense variant.</v>
      </c>
    </row>
    <row r="27" spans="1:3" x14ac:dyDescent="0.25">
      <c r="A27" s="5" t="s">
        <v>32</v>
      </c>
      <c r="B27" s="27" t="s">
        <v>37</v>
      </c>
    </row>
    <row r="28" spans="1:3" x14ac:dyDescent="0.25">
      <c r="A28" s="6" t="s">
        <v>40</v>
      </c>
      <c r="B28" s="30" t="s">
        <v>247</v>
      </c>
      <c r="C28" t="str">
        <f>"  &lt;/Variant&gt;"</f>
        <v xml:space="preserve">  &lt;/Variant&gt;</v>
      </c>
    </row>
    <row r="29" spans="1:3" s="33" customFormat="1" x14ac:dyDescent="0.25">
      <c r="A29" s="31"/>
      <c r="B29" s="32"/>
    </row>
    <row r="30" spans="1:3" s="33" customFormat="1" x14ac:dyDescent="0.25">
      <c r="A30" s="31"/>
      <c r="B30" s="32"/>
      <c r="C30" t="str">
        <f>C17</f>
        <v>&lt;# G1074A #&gt;</v>
      </c>
    </row>
    <row r="31" spans="1:3" x14ac:dyDescent="0.25">
      <c r="A31" s="5" t="s">
        <v>39</v>
      </c>
      <c r="B31" s="1" t="s">
        <v>242</v>
      </c>
      <c r="C31" t="str">
        <f>CONCATENATE("  &lt;Genotype hgvs=",CHAR(34),B31,B32,";",B33,CHAR(34)," name=",CHAR(34),B19,CHAR(34),"&gt; ")</f>
        <v xml:space="preserve">  &lt;Genotype hgvs="NC_000017.11:g.[4901607G&gt;A];[4901607=]" name="G1074A"&gt; </v>
      </c>
    </row>
    <row r="32" spans="1:3" x14ac:dyDescent="0.25">
      <c r="A32" s="5" t="s">
        <v>40</v>
      </c>
      <c r="B32" s="27" t="s">
        <v>243</v>
      </c>
    </row>
    <row r="33" spans="1:3" x14ac:dyDescent="0.25">
      <c r="A33" s="5" t="s">
        <v>31</v>
      </c>
      <c r="B33" s="27" t="s">
        <v>244</v>
      </c>
      <c r="C33" t="s">
        <v>679</v>
      </c>
    </row>
    <row r="34" spans="1:3" x14ac:dyDescent="0.25">
      <c r="A34" s="5" t="s">
        <v>45</v>
      </c>
      <c r="B34" s="27" t="str">
        <f>CONCATENATE("People with this variant have one copy of the ",B22," variant. This substitution of a single nucleotide is known as a missense mutation.")</f>
        <v>People with this variant have one copy of the [G1074A](https://www.ncbi.nlm.nih.gov/clinvar/variation/128767/) variant. This substitution of a single nucleotide is known as a missense mutation.</v>
      </c>
      <c r="C34" t="s">
        <v>17</v>
      </c>
    </row>
    <row r="35" spans="1:3" x14ac:dyDescent="0.25">
      <c r="A35" s="6" t="s">
        <v>46</v>
      </c>
      <c r="B35" s="27" t="s">
        <v>224</v>
      </c>
      <c r="C35" t="str">
        <f>CONCATENATE("    ",B34)</f>
        <v xml:space="preserve">    People with this variant have one copy of the [G1074A](https://www.ncbi.nlm.nih.gov/clinvar/variation/128767/) variant. This substitution of a single nucleotide is known as a missense mutation.</v>
      </c>
    </row>
    <row r="36" spans="1:3" x14ac:dyDescent="0.25">
      <c r="A36" s="6" t="s">
        <v>47</v>
      </c>
      <c r="B36" s="27">
        <v>7.1</v>
      </c>
    </row>
    <row r="37" spans="1:3" x14ac:dyDescent="0.25">
      <c r="A37" s="5"/>
      <c r="C37" t="s">
        <v>680</v>
      </c>
    </row>
    <row r="38" spans="1:3" x14ac:dyDescent="0.25">
      <c r="A38" s="6"/>
    </row>
    <row r="39" spans="1:3" x14ac:dyDescent="0.25">
      <c r="A39" s="6"/>
      <c r="C39" t="str">
        <f>CONCATENATE("    ",B35)</f>
        <v xml:space="preserve">    Your variant is not associated with any loss of function.</v>
      </c>
    </row>
    <row r="40" spans="1:3" x14ac:dyDescent="0.25">
      <c r="A40" s="6"/>
    </row>
    <row r="41" spans="1:3" x14ac:dyDescent="0.25">
      <c r="A41" s="6"/>
      <c r="C41" t="s">
        <v>681</v>
      </c>
    </row>
    <row r="42" spans="1:3" x14ac:dyDescent="0.25">
      <c r="A42" s="5"/>
    </row>
    <row r="43" spans="1:3" x14ac:dyDescent="0.25">
      <c r="A43" s="5"/>
      <c r="C43" t="str">
        <f>CONCATENATE( "    &lt;piechart percentage=",B36," /&gt;")</f>
        <v xml:space="preserve">    &lt;piechart percentage=7.1 /&gt;</v>
      </c>
    </row>
    <row r="44" spans="1:3" x14ac:dyDescent="0.25">
      <c r="A44" s="5"/>
      <c r="C44" t="str">
        <f>"  &lt;/Genotype&gt;"</f>
        <v xml:space="preserve">  &lt;/Genotype&gt;</v>
      </c>
    </row>
    <row r="45" spans="1:3" x14ac:dyDescent="0.25">
      <c r="A45" s="5" t="s">
        <v>48</v>
      </c>
      <c r="B45" s="27" t="str">
        <f>CONCATENATE("People with this variant have two copies of the ",B22," variant. This substitution of a single nucleotide is known as a missense mutation.")</f>
        <v>People with this variant have two copies of the [G1074A](https://www.ncbi.nlm.nih.gov/clinvar/variation/128767/) variant. This substitution of a single nucleotide is known as a missense mutation.</v>
      </c>
      <c r="C45" t="str">
        <f>CONCATENATE("  &lt;Genotype hgvs=",CHAR(34),B31,B32,";",B32,CHAR(34)," name=",CHAR(34),B19,CHAR(34),"&gt; ")</f>
        <v xml:space="preserve">  &lt;Genotype hgvs="NC_000017.11:g.[4901607G&gt;A];[4901607G&gt;A]" name="G1074A"&gt; </v>
      </c>
    </row>
    <row r="46" spans="1:3" x14ac:dyDescent="0.25">
      <c r="A46" s="6" t="s">
        <v>49</v>
      </c>
      <c r="B46" s="27" t="s">
        <v>224</v>
      </c>
      <c r="C46" t="s">
        <v>17</v>
      </c>
    </row>
    <row r="47" spans="1:3" x14ac:dyDescent="0.25">
      <c r="A47" s="6" t="s">
        <v>47</v>
      </c>
      <c r="B47" s="27">
        <v>0.2</v>
      </c>
      <c r="C47" t="s">
        <v>679</v>
      </c>
    </row>
    <row r="48" spans="1:3" x14ac:dyDescent="0.25">
      <c r="A48" s="6"/>
    </row>
    <row r="49" spans="1:3" x14ac:dyDescent="0.25">
      <c r="A49" s="5"/>
      <c r="C49" t="str">
        <f>CONCATENATE("    ",B45)</f>
        <v xml:space="preserve">    People with this variant have two copies of the [G1074A](https://www.ncbi.nlm.nih.gov/clinvar/variation/128767/) variant. This substitution of a single nucleotide is known as a missense mutation.</v>
      </c>
    </row>
    <row r="50" spans="1:3" x14ac:dyDescent="0.25">
      <c r="A50" s="6"/>
    </row>
    <row r="51" spans="1:3" x14ac:dyDescent="0.25">
      <c r="A51" s="6"/>
      <c r="C51" t="s">
        <v>680</v>
      </c>
    </row>
    <row r="52" spans="1:3" x14ac:dyDescent="0.25">
      <c r="A52" s="6"/>
    </row>
    <row r="53" spans="1:3" x14ac:dyDescent="0.25">
      <c r="A53" s="6"/>
      <c r="C53" t="str">
        <f>CONCATENATE("    ",B46)</f>
        <v xml:space="preserve">    Your variant is not associated with any loss of function.</v>
      </c>
    </row>
    <row r="54" spans="1:3" x14ac:dyDescent="0.25">
      <c r="A54" s="6"/>
    </row>
    <row r="55" spans="1:3" x14ac:dyDescent="0.25">
      <c r="A55" s="5"/>
      <c r="C55" t="s">
        <v>681</v>
      </c>
    </row>
    <row r="56" spans="1:3" x14ac:dyDescent="0.25">
      <c r="A56" s="5"/>
    </row>
    <row r="57" spans="1:3" x14ac:dyDescent="0.25">
      <c r="A57" s="5"/>
      <c r="C57" t="str">
        <f>CONCATENATE( "    &lt;piechart percentage=",B47," /&gt;")</f>
        <v xml:space="preserve">    &lt;piechart percentage=0.2 /&gt;</v>
      </c>
    </row>
    <row r="58" spans="1:3" x14ac:dyDescent="0.25">
      <c r="A58" s="5"/>
      <c r="C58" t="str">
        <f>"  &lt;/Genotype&gt;"</f>
        <v xml:space="preserve">  &lt;/Genotype&gt;</v>
      </c>
    </row>
    <row r="59" spans="1:3" x14ac:dyDescent="0.25">
      <c r="A59" s="5" t="s">
        <v>50</v>
      </c>
      <c r="B59" s="27" t="str">
        <f>CONCATENATE("Your ",B11," gene has no variants. A normal gene is referred to as a ",CHAR(34),"wild-type",CHAR(34)," gene.")</f>
        <v>Your CHRNE gene has no variants. A normal gene is referred to as a "wild-type" gene.</v>
      </c>
      <c r="C59" t="str">
        <f>CONCATENATE("  &lt;Genotype hgvs=",CHAR(34),B31,B33,";",B33,CHAR(34)," name=",CHAR(34),B19,CHAR(34),"&gt; ")</f>
        <v xml:space="preserve">  &lt;Genotype hgvs="NC_000017.11:g.[4901607=];[4901607=]" name="G1074A"&gt; </v>
      </c>
    </row>
    <row r="60" spans="1:3" x14ac:dyDescent="0.25">
      <c r="A60" s="6" t="s">
        <v>51</v>
      </c>
      <c r="B60" s="27" t="s">
        <v>535</v>
      </c>
      <c r="C60" t="s">
        <v>17</v>
      </c>
    </row>
    <row r="61" spans="1:3" x14ac:dyDescent="0.25">
      <c r="A61" s="6" t="s">
        <v>47</v>
      </c>
      <c r="B61" s="27">
        <v>92.7</v>
      </c>
      <c r="C61" t="s">
        <v>679</v>
      </c>
    </row>
    <row r="62" spans="1:3" x14ac:dyDescent="0.25">
      <c r="A62" s="5"/>
    </row>
    <row r="63" spans="1:3" x14ac:dyDescent="0.25">
      <c r="A63" s="6"/>
      <c r="C63" t="str">
        <f>CONCATENATE("    ",B59)</f>
        <v xml:space="preserve">    Your CHRNE gene has no variants. A normal gene is referred to as a "wild-type" gene.</v>
      </c>
    </row>
    <row r="64" spans="1:3" x14ac:dyDescent="0.25">
      <c r="A64" s="6"/>
    </row>
    <row r="65" spans="1:3" x14ac:dyDescent="0.25">
      <c r="A65" s="6"/>
      <c r="C65" t="s">
        <v>680</v>
      </c>
    </row>
    <row r="66" spans="1:3" x14ac:dyDescent="0.25">
      <c r="A66" s="6"/>
    </row>
    <row r="67" spans="1:3" x14ac:dyDescent="0.25">
      <c r="A67" s="6"/>
      <c r="C67" t="str">
        <f>CONCATENATE("    ",B60)</f>
        <v xml:space="preserve">    This variant is associated with CFS. See below for more information.</v>
      </c>
    </row>
    <row r="68" spans="1:3" x14ac:dyDescent="0.25">
      <c r="A68" s="5"/>
    </row>
    <row r="69" spans="1:3" x14ac:dyDescent="0.25">
      <c r="A69" s="5"/>
      <c r="C69" t="s">
        <v>681</v>
      </c>
    </row>
    <row r="70" spans="1:3" x14ac:dyDescent="0.25">
      <c r="A70" s="5"/>
    </row>
    <row r="71" spans="1:3" x14ac:dyDescent="0.25">
      <c r="A71" s="5"/>
      <c r="C71" t="str">
        <f>CONCATENATE( "    &lt;piechart percentage=",B61," /&gt;")</f>
        <v xml:space="preserve">    &lt;piechart percentage=92.7 /&gt;</v>
      </c>
    </row>
    <row r="72" spans="1:3" x14ac:dyDescent="0.25">
      <c r="A72" s="5"/>
      <c r="C72" t="str">
        <f>"  &lt;/Genotype&gt;"</f>
        <v xml:space="preserve">  &lt;/Genotype&gt;</v>
      </c>
    </row>
    <row r="73" spans="1:3" x14ac:dyDescent="0.25">
      <c r="A73" s="5"/>
      <c r="C73" t="str">
        <f>C23</f>
        <v>&lt;# C865T #&gt;</v>
      </c>
    </row>
    <row r="74" spans="1:3" x14ac:dyDescent="0.25">
      <c r="A74" s="5" t="s">
        <v>39</v>
      </c>
      <c r="B74" s="1" t="s">
        <v>242</v>
      </c>
      <c r="C74" t="str">
        <f>CONCATENATE("  &lt;Genotype hgvs=",CHAR(34),B74,B75,";",B76,CHAR(34)," name=",CHAR(34),B25,CHAR(34),"&gt; ")</f>
        <v xml:space="preserve">  &lt;Genotype hgvs="NC_000017.11:g.[4900845G&gt;A];[4900845=]" name="C865T"&gt; </v>
      </c>
    </row>
    <row r="75" spans="1:3" x14ac:dyDescent="0.25">
      <c r="A75" s="5" t="s">
        <v>40</v>
      </c>
      <c r="B75" s="27" t="s">
        <v>245</v>
      </c>
    </row>
    <row r="76" spans="1:3" x14ac:dyDescent="0.25">
      <c r="A76" s="5" t="s">
        <v>31</v>
      </c>
      <c r="B76" s="27" t="s">
        <v>246</v>
      </c>
      <c r="C76" t="s">
        <v>679</v>
      </c>
    </row>
    <row r="77" spans="1:3" x14ac:dyDescent="0.25">
      <c r="A77" s="5" t="s">
        <v>45</v>
      </c>
      <c r="B77" s="27" t="str">
        <f>CONCATENATE("People with this variant have one copy of the ",B28," variant. This substitution of a single nucleotide is known as a missense mutation.")</f>
        <v>People with this variant have one copy of the [C865T](https://www.ncbi.nlm.nih.gov/clinvar/variation/18344/) variant. This substitution of a single nucleotide is known as a missense mutation.</v>
      </c>
      <c r="C77" t="s">
        <v>17</v>
      </c>
    </row>
    <row r="78" spans="1:3" x14ac:dyDescent="0.25">
      <c r="A78" s="6" t="s">
        <v>46</v>
      </c>
      <c r="B78" s="27" t="s">
        <v>224</v>
      </c>
      <c r="C78" t="str">
        <f>CONCATENATE("    ",B77)</f>
        <v xml:space="preserve">    People with this variant have one copy of the [C865T](https://www.ncbi.nlm.nih.gov/clinvar/variation/18344/) variant. This substitution of a single nucleotide is known as a missense mutation.</v>
      </c>
    </row>
    <row r="79" spans="1:3" x14ac:dyDescent="0.25">
      <c r="A79" s="6" t="s">
        <v>47</v>
      </c>
      <c r="B79" s="27" t="s">
        <v>17</v>
      </c>
    </row>
    <row r="80" spans="1:3" x14ac:dyDescent="0.25">
      <c r="A80" s="5"/>
      <c r="C80" t="s">
        <v>680</v>
      </c>
    </row>
    <row r="81" spans="1:3" x14ac:dyDescent="0.25">
      <c r="A81" s="6"/>
    </row>
    <row r="82" spans="1:3" x14ac:dyDescent="0.25">
      <c r="A82" s="6"/>
      <c r="C82" t="str">
        <f>CONCATENATE("    ",B78)</f>
        <v xml:space="preserve">    Your variant is not associated with any loss of function.</v>
      </c>
    </row>
    <row r="83" spans="1:3" x14ac:dyDescent="0.25">
      <c r="A83" s="6"/>
    </row>
    <row r="84" spans="1:3" x14ac:dyDescent="0.25">
      <c r="A84" s="6"/>
      <c r="C84" t="s">
        <v>681</v>
      </c>
    </row>
    <row r="85" spans="1:3" x14ac:dyDescent="0.25">
      <c r="A85" s="5"/>
    </row>
    <row r="86" spans="1:3" x14ac:dyDescent="0.25">
      <c r="A86" s="5"/>
      <c r="C86" t="str">
        <f>CONCATENATE( "    &lt;piechart percentage=",B79," /&gt;")</f>
        <v xml:space="preserve">    &lt;piechart percentage=  /&gt;</v>
      </c>
    </row>
    <row r="87" spans="1:3" x14ac:dyDescent="0.25">
      <c r="A87" s="5"/>
      <c r="C87" t="str">
        <f>"  &lt;/Genotype&gt;"</f>
        <v xml:space="preserve">  &lt;/Genotype&gt;</v>
      </c>
    </row>
    <row r="88" spans="1:3" x14ac:dyDescent="0.25">
      <c r="A88" s="5" t="s">
        <v>48</v>
      </c>
      <c r="B88" s="27" t="str">
        <f>CONCATENATE("People with this variant have two copies of the ",B28," variant. This substitution of a single nucleotide is known as a missense mutation.")</f>
        <v>People with this variant have two copies of the [C865T](https://www.ncbi.nlm.nih.gov/clinvar/variation/18344/) variant. This substitution of a single nucleotide is known as a missense mutation.</v>
      </c>
      <c r="C88" t="str">
        <f>CONCATENATE("  &lt;Genotype hgvs=",CHAR(34),B74,B75,";",B75,CHAR(34)," name=",CHAR(34),B25,CHAR(34),"&gt; ")</f>
        <v xml:space="preserve">  &lt;Genotype hgvs="NC_000017.11:g.[4900845G&gt;A];[4900845G&gt;A]" name="C865T"&gt; </v>
      </c>
    </row>
    <row r="89" spans="1:3" x14ac:dyDescent="0.25">
      <c r="A89" s="6" t="s">
        <v>49</v>
      </c>
      <c r="B89" s="27" t="s">
        <v>199</v>
      </c>
      <c r="C89" t="s">
        <v>17</v>
      </c>
    </row>
    <row r="90" spans="1:3" x14ac:dyDescent="0.25">
      <c r="A90" s="6" t="s">
        <v>47</v>
      </c>
      <c r="B90" s="27" t="s">
        <v>17</v>
      </c>
      <c r="C90" t="s">
        <v>679</v>
      </c>
    </row>
    <row r="91" spans="1:3" x14ac:dyDescent="0.25">
      <c r="A91" s="6"/>
    </row>
    <row r="92" spans="1:3" x14ac:dyDescent="0.25">
      <c r="A92" s="5"/>
      <c r="C92" t="str">
        <f>CONCATENATE("    ",B88)</f>
        <v xml:space="preserve">    People with this variant have two copies of the [C865T](https://www.ncbi.nlm.nih.gov/clinvar/variation/18344/) variant. This substitution of a single nucleotide is known as a missense mutation.</v>
      </c>
    </row>
    <row r="93" spans="1:3" x14ac:dyDescent="0.25">
      <c r="A93" s="6"/>
    </row>
    <row r="94" spans="1:3" x14ac:dyDescent="0.25">
      <c r="A94" s="6"/>
      <c r="C94" t="s">
        <v>680</v>
      </c>
    </row>
    <row r="95" spans="1:3" x14ac:dyDescent="0.25">
      <c r="A95" s="6"/>
    </row>
    <row r="96" spans="1:3" x14ac:dyDescent="0.25">
      <c r="A96" s="6"/>
      <c r="C96" t="str">
        <f>CONCATENATE("    ",B89)</f>
        <v xml:space="preserve">    You are in the Severe Loss of Function category. See below for more information.</v>
      </c>
    </row>
    <row r="97" spans="1:3" x14ac:dyDescent="0.25">
      <c r="A97" s="6"/>
    </row>
    <row r="98" spans="1:3" x14ac:dyDescent="0.25">
      <c r="A98" s="5"/>
      <c r="C98" t="s">
        <v>681</v>
      </c>
    </row>
    <row r="99" spans="1:3" x14ac:dyDescent="0.25">
      <c r="A99" s="5"/>
    </row>
    <row r="100" spans="1:3" x14ac:dyDescent="0.25">
      <c r="A100" s="5"/>
      <c r="C100" t="str">
        <f>CONCATENATE( "    &lt;piechart percentage=",B90," /&gt;")</f>
        <v xml:space="preserve">    &lt;piechart percentage=  /&gt;</v>
      </c>
    </row>
    <row r="101" spans="1:3" x14ac:dyDescent="0.25">
      <c r="A101" s="5"/>
      <c r="C101" t="str">
        <f>"  &lt;/Genotype&gt;"</f>
        <v xml:space="preserve">  &lt;/Genotype&gt;</v>
      </c>
    </row>
    <row r="102" spans="1:3" x14ac:dyDescent="0.25">
      <c r="A102" s="5" t="s">
        <v>50</v>
      </c>
      <c r="B102" s="27" t="str">
        <f>CONCATENATE("Your ",B11," gene has no variants. A normal gene is referred to as a ",CHAR(34),"wild-type",CHAR(34)," gene.")</f>
        <v>Your CHRNE gene has no variants. A normal gene is referred to as a "wild-type" gene.</v>
      </c>
      <c r="C102" t="str">
        <f>CONCATENATE("  &lt;Genotype hgvs=",CHAR(34),B74,B76,";",B76,CHAR(34)," name=",CHAR(34),B25,CHAR(34),"&gt; ")</f>
        <v xml:space="preserve">  &lt;Genotype hgvs="NC_000017.11:g.[4900845=];[4900845=]" name="C865T"&gt; </v>
      </c>
    </row>
    <row r="103" spans="1:3" x14ac:dyDescent="0.25">
      <c r="A103" s="6" t="s">
        <v>51</v>
      </c>
      <c r="B103" s="27" t="s">
        <v>224</v>
      </c>
      <c r="C103" t="s">
        <v>17</v>
      </c>
    </row>
    <row r="104" spans="1:3" x14ac:dyDescent="0.25">
      <c r="A104" s="6" t="s">
        <v>47</v>
      </c>
      <c r="B104" s="27" t="s">
        <v>17</v>
      </c>
      <c r="C104" t="s">
        <v>679</v>
      </c>
    </row>
    <row r="105" spans="1:3" x14ac:dyDescent="0.25">
      <c r="A105" s="5"/>
    </row>
    <row r="106" spans="1:3" x14ac:dyDescent="0.25">
      <c r="A106" s="6"/>
      <c r="C106" t="str">
        <f>CONCATENATE("    ",B102)</f>
        <v xml:space="preserve">    Your CHRNE gene has no variants. A normal gene is referred to as a "wild-type" gene.</v>
      </c>
    </row>
    <row r="107" spans="1:3" x14ac:dyDescent="0.25">
      <c r="A107" s="6"/>
    </row>
    <row r="108" spans="1:3" x14ac:dyDescent="0.25">
      <c r="A108" s="6"/>
      <c r="C108" t="s">
        <v>680</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681</v>
      </c>
    </row>
    <row r="113" spans="1:3" x14ac:dyDescent="0.25">
      <c r="A113" s="5"/>
    </row>
    <row r="114" spans="1:3" x14ac:dyDescent="0.25">
      <c r="A114" s="5"/>
      <c r="C114" t="str">
        <f>CONCATENATE( "    &lt;piechart percentage=",B104," /&gt;")</f>
        <v xml:space="preserve">    &lt;piechart percentage=  /&gt;</v>
      </c>
    </row>
    <row r="115" spans="1:3" x14ac:dyDescent="0.25">
      <c r="A115" s="5"/>
      <c r="C115" t="str">
        <f>"  &lt;/Genotype&gt;"</f>
        <v xml:space="preserve">  &lt;/Genotype&gt;</v>
      </c>
    </row>
    <row r="116" spans="1:3" x14ac:dyDescent="0.25">
      <c r="A116" s="5"/>
      <c r="C116" t="s">
        <v>683</v>
      </c>
    </row>
    <row r="117" spans="1:3" x14ac:dyDescent="0.25">
      <c r="A117" s="5" t="s">
        <v>52</v>
      </c>
      <c r="B117" s="27" t="str">
        <f>CONCATENATE("Your ",B11," gene has an unknown variant.")</f>
        <v>Your CHRNE gene has an unknown variant.</v>
      </c>
      <c r="C117" t="str">
        <f>CONCATENATE("  &lt;Genotype hgvs=",CHAR(34),"unknown",CHAR(34),"&gt; ")</f>
        <v xml:space="preserve">  &lt;Genotype hgvs="unknown"&gt; </v>
      </c>
    </row>
    <row r="118" spans="1:3" x14ac:dyDescent="0.25">
      <c r="A118" s="6" t="s">
        <v>52</v>
      </c>
      <c r="B118" s="27" t="s">
        <v>154</v>
      </c>
      <c r="C118" t="s">
        <v>17</v>
      </c>
    </row>
    <row r="119" spans="1:3" x14ac:dyDescent="0.25">
      <c r="A119" s="6" t="s">
        <v>47</v>
      </c>
      <c r="C119" t="s">
        <v>679</v>
      </c>
    </row>
    <row r="120" spans="1:3" x14ac:dyDescent="0.25">
      <c r="A120" s="6"/>
    </row>
    <row r="121" spans="1:3" x14ac:dyDescent="0.25">
      <c r="A121" s="6"/>
      <c r="C121" t="str">
        <f>CONCATENATE("    ",B117)</f>
        <v xml:space="preserve">    Your CHRNE gene has an unknown variant.</v>
      </c>
    </row>
    <row r="122" spans="1:3" x14ac:dyDescent="0.25">
      <c r="A122" s="6"/>
    </row>
    <row r="123" spans="1:3" x14ac:dyDescent="0.25">
      <c r="A123" s="6"/>
      <c r="C123" t="s">
        <v>680</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681</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684</v>
      </c>
    </row>
    <row r="132" spans="1:3" x14ac:dyDescent="0.25">
      <c r="A132" s="5" t="s">
        <v>50</v>
      </c>
      <c r="B132" s="27" t="str">
        <f>CONCATENATE("Your ",B11," gene has no variants. A normal gene is referred to as a ",CHAR(34),"wild-type",CHAR(34)," gene.")</f>
        <v>Your CHRNE gene has no variants. A normal gene is referred to as a "wild-type" gene.</v>
      </c>
      <c r="C132" t="str">
        <f>CONCATENATE("  &lt;Genotype hgvs=",CHAR(34),"wildtype",CHAR(34),"&gt;")</f>
        <v xml:space="preserve">  &lt;Genotype hgvs="wildtype"&gt;</v>
      </c>
    </row>
    <row r="133" spans="1:3" x14ac:dyDescent="0.25">
      <c r="A133" s="6" t="s">
        <v>51</v>
      </c>
      <c r="B133" s="27" t="s">
        <v>152</v>
      </c>
      <c r="C133" t="s">
        <v>17</v>
      </c>
    </row>
    <row r="134" spans="1:3" x14ac:dyDescent="0.25">
      <c r="A134" s="6" t="s">
        <v>47</v>
      </c>
      <c r="C134" t="s">
        <v>679</v>
      </c>
    </row>
    <row r="135" spans="1:3" x14ac:dyDescent="0.25">
      <c r="A135" s="6"/>
    </row>
    <row r="136" spans="1:3" x14ac:dyDescent="0.25">
      <c r="A136" s="6"/>
      <c r="C136" t="str">
        <f>CONCATENATE("    ",B132)</f>
        <v xml:space="preserve">    Your CHRNE gene has no variants. A normal gene is referred to as a "wild-type" gene.</v>
      </c>
    </row>
    <row r="137" spans="1:3" x14ac:dyDescent="0.25">
      <c r="A137" s="6"/>
    </row>
    <row r="138" spans="1:3" x14ac:dyDescent="0.25">
      <c r="A138" s="6"/>
      <c r="C138" t="s">
        <v>680</v>
      </c>
    </row>
    <row r="139" spans="1:3" x14ac:dyDescent="0.25">
      <c r="A139" s="6"/>
    </row>
    <row r="140" spans="1:3" x14ac:dyDescent="0.25">
      <c r="A140" s="6"/>
      <c r="C140" t="str">
        <f>CONCATENATE("    ",B133)</f>
        <v xml:space="preserve">    This variant is not associated with increased risk.</v>
      </c>
    </row>
    <row r="141" spans="1:3" x14ac:dyDescent="0.25">
      <c r="A141" s="6"/>
    </row>
    <row r="142" spans="1:3" x14ac:dyDescent="0.25">
      <c r="A142" s="6"/>
      <c r="C142" t="s">
        <v>681</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s="33" customFormat="1" x14ac:dyDescent="0.25">
      <c r="A148" s="34"/>
      <c r="B148" s="32"/>
      <c r="C148" s="6" t="s">
        <v>248</v>
      </c>
    </row>
    <row r="149" spans="1:3" s="33" customFormat="1" x14ac:dyDescent="0.25">
      <c r="A149" s="34"/>
      <c r="B149" s="32"/>
      <c r="C149" s="34"/>
    </row>
    <row r="150" spans="1:3" s="33" customFormat="1" x14ac:dyDescent="0.25">
      <c r="A150" s="34"/>
      <c r="B150" s="32"/>
      <c r="C150" s="6" t="s">
        <v>750</v>
      </c>
    </row>
    <row r="151" spans="1:3" s="33" customFormat="1" x14ac:dyDescent="0.25">
      <c r="A151" s="34"/>
      <c r="B151" s="32"/>
      <c r="C151" s="6"/>
    </row>
    <row r="152" spans="1:3" x14ac:dyDescent="0.25">
      <c r="A152" s="5"/>
      <c r="C152" t="str">
        <f>CONCATENATE("# How do changes in ",B11," affect people?")</f>
        <v># How do changes in CHRNE affect people?</v>
      </c>
    </row>
    <row r="153" spans="1:3" x14ac:dyDescent="0.25">
      <c r="A153" s="5"/>
    </row>
    <row r="154" spans="1:3" x14ac:dyDescent="0.25">
      <c r="A154" s="5" t="s">
        <v>54</v>
      </c>
      <c r="B154"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CHRNE variants is small and does not impact treatment. It is possible that variants in this gene interact with other gene variants, which is the reason for our inclusion of this gene.</v>
      </c>
      <c r="C154" t="str">
        <f>B154</f>
        <v>For the vast majority of people, the overall risk associated with the common CHRNE variants is small and does not impact treatment. It is possible that variants in this gene interact with other gene variants, which is the reason for our inclusion of this gene.</v>
      </c>
    </row>
    <row r="155" spans="1:3" s="33" customFormat="1" x14ac:dyDescent="0.25">
      <c r="A155" s="31"/>
      <c r="B155" s="32"/>
    </row>
    <row r="156" spans="1:3" x14ac:dyDescent="0.25">
      <c r="A156" s="5"/>
      <c r="C156" t="s">
        <v>204</v>
      </c>
    </row>
    <row r="157" spans="1:3" x14ac:dyDescent="0.25">
      <c r="A157" s="5"/>
    </row>
    <row r="158" spans="1:3" x14ac:dyDescent="0.25">
      <c r="A158" s="5" t="s">
        <v>17</v>
      </c>
      <c r="B158" s="27" t="s">
        <v>697</v>
      </c>
      <c r="C158" t="str">
        <f>B158</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v>
      </c>
    </row>
    <row r="159" spans="1:3" x14ac:dyDescent="0.25">
      <c r="A159" s="5"/>
    </row>
    <row r="160" spans="1:3" x14ac:dyDescent="0.25">
      <c r="A160" s="5"/>
      <c r="C160" t="s">
        <v>55</v>
      </c>
    </row>
    <row r="161" spans="1:3" x14ac:dyDescent="0.25">
      <c r="A161" s="5"/>
    </row>
    <row r="162" spans="1:3" x14ac:dyDescent="0.25">
      <c r="A162" s="5"/>
      <c r="B162" s="41" t="s">
        <v>789</v>
      </c>
      <c r="C162" t="str">
        <f>B162</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63" spans="1:3" s="33" customFormat="1" x14ac:dyDescent="0.25">
      <c r="A163" s="31"/>
      <c r="B163" s="32"/>
    </row>
    <row r="164" spans="1:3" s="33" customFormat="1" x14ac:dyDescent="0.25">
      <c r="A164" s="34"/>
      <c r="B164" s="32"/>
      <c r="C164" s="6" t="s">
        <v>249</v>
      </c>
    </row>
    <row r="165" spans="1:3" s="33" customFormat="1" x14ac:dyDescent="0.25">
      <c r="A165" s="34"/>
      <c r="B165" s="32"/>
      <c r="C165" s="34"/>
    </row>
    <row r="166" spans="1:3" s="33" customFormat="1" x14ac:dyDescent="0.25">
      <c r="A166" s="34"/>
      <c r="B166" s="32"/>
      <c r="C166" s="6" t="s">
        <v>749</v>
      </c>
    </row>
    <row r="167" spans="1:3" s="33" customFormat="1" x14ac:dyDescent="0.25">
      <c r="A167" s="34"/>
      <c r="B167" s="32"/>
      <c r="C167" s="6"/>
    </row>
    <row r="168" spans="1:3" x14ac:dyDescent="0.25">
      <c r="A168" s="5"/>
      <c r="C168" t="s">
        <v>157</v>
      </c>
    </row>
    <row r="169" spans="1:3" x14ac:dyDescent="0.25">
      <c r="A169" s="5"/>
    </row>
    <row r="170" spans="1:3" x14ac:dyDescent="0.25">
      <c r="A170" s="5" t="s">
        <v>17</v>
      </c>
      <c r="B170" s="27" t="s">
        <v>250</v>
      </c>
      <c r="C170" t="str">
        <f>B170</f>
        <v>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v>
      </c>
    </row>
    <row r="171" spans="1:3" x14ac:dyDescent="0.25">
      <c r="A171" s="5"/>
    </row>
    <row r="172" spans="1:3" x14ac:dyDescent="0.25">
      <c r="A172" s="5"/>
      <c r="C172" t="s">
        <v>55</v>
      </c>
    </row>
    <row r="173" spans="1:3" x14ac:dyDescent="0.25">
      <c r="A173" s="5"/>
    </row>
    <row r="174" spans="1:3" x14ac:dyDescent="0.25">
      <c r="A174" s="5"/>
      <c r="B174" s="27" t="s">
        <v>251</v>
      </c>
      <c r="C174" t="str">
        <f>B174</f>
        <v>Consult [a neurologist](https://www.ncbi.nlm.nih.gov/pubmed/23108489) during and after pregnancy. It afflicted with slow channel syndrome, consider adding [salbutamol in addition to fluoxetine](https://www.ncbi.nlm.nih.gov/pubmed/23281026). [Galantamine](http://www.uniprot.org/uniprot/Q04844) is also used in treatment.</v>
      </c>
    </row>
    <row r="176" spans="1:3" s="33" customFormat="1" x14ac:dyDescent="0.25">
      <c r="B176" s="32"/>
    </row>
    <row r="178" spans="1:3" x14ac:dyDescent="0.25">
      <c r="A178" t="s">
        <v>56</v>
      </c>
      <c r="B178" s="7" t="s">
        <v>252</v>
      </c>
      <c r="C178" t="str">
        <f>CONCATENATE("&lt;symptoms ",B178," /&gt;")</f>
        <v>&lt;symptoms fatigue D005221 /&gt;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24FF-20EE-495B-804E-61A45DC5BF84}">
  <dimension ref="A1:C205"/>
  <sheetViews>
    <sheetView topLeftCell="A163" workbookViewId="0">
      <selection activeCell="A180" sqref="A180:XFD181"/>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212</v>
      </c>
      <c r="C2" t="str">
        <f>CONCATENATE("# What does the ",B2," gene do?")</f>
        <v># What does the MTHFR gene do?</v>
      </c>
    </row>
    <row r="3" spans="1:3" x14ac:dyDescent="0.25">
      <c r="A3" s="6"/>
    </row>
    <row r="4" spans="1:3" x14ac:dyDescent="0.25">
      <c r="A4" s="6" t="s">
        <v>22</v>
      </c>
      <c r="B4" s="27" t="s">
        <v>536</v>
      </c>
      <c r="C4" t="str">
        <f>B4</f>
        <v>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v>
      </c>
    </row>
    <row r="5" spans="1:3" ht="17.25" x14ac:dyDescent="0.3">
      <c r="A5" s="6"/>
      <c r="B5" s="28"/>
    </row>
    <row r="6" spans="1:3" x14ac:dyDescent="0.25">
      <c r="A6" s="6" t="s">
        <v>23</v>
      </c>
      <c r="B6" s="27">
        <v>1</v>
      </c>
      <c r="C6" t="str">
        <f>CONCATENATE("This gene is located on chromosome ",B6,". The ",B7," it creates acts in your ",B8)</f>
        <v>This gene is located on chromosome 1. The enzyme it creates acts in your endocrine system and pancreas.</v>
      </c>
    </row>
    <row r="7" spans="1:3" x14ac:dyDescent="0.25">
      <c r="A7" s="6" t="s">
        <v>24</v>
      </c>
      <c r="B7" s="27" t="s">
        <v>177</v>
      </c>
    </row>
    <row r="8" spans="1:3" x14ac:dyDescent="0.25">
      <c r="A8" s="6" t="s">
        <v>21</v>
      </c>
      <c r="B8" s="27" t="s">
        <v>213</v>
      </c>
    </row>
    <row r="9" spans="1:3" x14ac:dyDescent="0.25">
      <c r="A9" s="5" t="s">
        <v>26</v>
      </c>
      <c r="B9" s="27" t="s">
        <v>230</v>
      </c>
      <c r="C9" t="str">
        <f>CONCATENATE("&lt;TissueList ",B9," /&gt;")</f>
        <v>&lt;TissueList D004703 D010179 endocrine pancreas /&gt;</v>
      </c>
    </row>
    <row r="10" spans="1:3" s="33" customFormat="1" x14ac:dyDescent="0.25">
      <c r="A10" s="34"/>
      <c r="B10" s="32"/>
    </row>
    <row r="11" spans="1:3" x14ac:dyDescent="0.25">
      <c r="A11" s="6" t="s">
        <v>4</v>
      </c>
      <c r="B11" s="27" t="s">
        <v>212</v>
      </c>
      <c r="C11" t="str">
        <f>CONCATENATE("&lt;GeneAnalysis gene=",CHAR(34),B11,CHAR(34)," interval=",CHAR(34),B12,CHAR(34),"&gt; ")</f>
        <v xml:space="preserve">&lt;GeneAnalysis gene="MTHFR" interval="NC_000001.11 :g.11785730_11806103"&gt; </v>
      </c>
    </row>
    <row r="12" spans="1:3" x14ac:dyDescent="0.25">
      <c r="A12" s="6" t="s">
        <v>27</v>
      </c>
      <c r="B12" s="27" t="s">
        <v>231</v>
      </c>
    </row>
    <row r="13" spans="1:3" x14ac:dyDescent="0.25">
      <c r="A13" s="6" t="s">
        <v>28</v>
      </c>
      <c r="B13" s="27" t="s">
        <v>339</v>
      </c>
      <c r="C13" t="str">
        <f>CONCATENATE("# What are some common mutations of ",B11,"?")</f>
        <v># What are some common mutations of MTHFR?</v>
      </c>
    </row>
    <row r="14" spans="1:3" x14ac:dyDescent="0.25">
      <c r="A14" s="6"/>
      <c r="C14" t="s">
        <v>17</v>
      </c>
    </row>
    <row r="15" spans="1:3" x14ac:dyDescent="0.25">
      <c r="C15" t="str">
        <f>CONCATENATE("There are ",B13," well-known variants in ",B11,": ",B22," and ",B28,".")</f>
        <v>There are two well-known variants in MTHFR: [C677T](http://gnomad.broadinstitute.org/variant/1-11856378-G-A) and [A1298C](https://www.ncbi.nlm.nih.gov/projects/SNP/snp_ref.cgi?rs=1801131).</v>
      </c>
    </row>
    <row r="17" spans="1:3" x14ac:dyDescent="0.25">
      <c r="A17" s="6"/>
      <c r="C17" t="str">
        <f>CONCATENATE("&lt;# ",B19," #&gt;")</f>
        <v>&lt;# C677T #&gt;</v>
      </c>
    </row>
    <row r="18" spans="1:3" x14ac:dyDescent="0.25">
      <c r="A18" s="6" t="s">
        <v>29</v>
      </c>
      <c r="B18" s="1" t="s">
        <v>183</v>
      </c>
      <c r="C18" t="str">
        <f>CONCATENATE("  &lt;Variant hgvs=",CHAR(34),B18,CHAR(34)," name=",CHAR(34),B19,CHAR(34),"&gt; ")</f>
        <v xml:space="preserve">  &lt;Variant hgvs="NC_000022.11:g.19963748G&gt;A" name="C677T"&gt; </v>
      </c>
    </row>
    <row r="19" spans="1:3" x14ac:dyDescent="0.25">
      <c r="A19" s="5" t="s">
        <v>30</v>
      </c>
      <c r="B19" s="1" t="s">
        <v>215</v>
      </c>
    </row>
    <row r="20" spans="1:3" x14ac:dyDescent="0.25">
      <c r="A20" s="5" t="s">
        <v>31</v>
      </c>
      <c r="B20" s="27" t="s">
        <v>214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MTHFR gene from cytosine (C) to thymine (T) resulting in incorrect enzyme function. This substitution of a single nucleotide is known as a missense variant.</v>
      </c>
    </row>
    <row r="21" spans="1:3" x14ac:dyDescent="0.25">
      <c r="A21" s="5" t="s">
        <v>32</v>
      </c>
      <c r="B21" s="27" t="s">
        <v>37</v>
      </c>
      <c r="C21" t="s">
        <v>17</v>
      </c>
    </row>
    <row r="22" spans="1:3" x14ac:dyDescent="0.25">
      <c r="A22" s="5" t="s">
        <v>40</v>
      </c>
      <c r="B22" s="30" t="s">
        <v>217</v>
      </c>
      <c r="C22" t="str">
        <f>"  &lt;/Variant&gt;"</f>
        <v xml:space="preserve">  &lt;/Variant&gt;</v>
      </c>
    </row>
    <row r="23" spans="1:3" x14ac:dyDescent="0.25">
      <c r="C23" t="str">
        <f>CONCATENATE("&lt;# ",B25," #&gt;")</f>
        <v>&lt;# A1298C #&gt;</v>
      </c>
    </row>
    <row r="24" spans="1:3" x14ac:dyDescent="0.25">
      <c r="A24" s="6" t="s">
        <v>29</v>
      </c>
      <c r="B24" s="1" t="s">
        <v>182</v>
      </c>
      <c r="C24" t="str">
        <f>CONCATENATE("  &lt;Variant hgvs=",CHAR(34),B24,CHAR(34)," name=",CHAR(34),B25,CHAR(34),"&gt; ")</f>
        <v xml:space="preserve">  &lt;Variant hgvs="NC_000022.11:g.19962712C&gt;T" name="A1298C"&gt; </v>
      </c>
    </row>
    <row r="25" spans="1:3" x14ac:dyDescent="0.25">
      <c r="A25" s="5" t="s">
        <v>30</v>
      </c>
      <c r="B25" s="30" t="s">
        <v>233</v>
      </c>
    </row>
    <row r="26" spans="1:3" x14ac:dyDescent="0.25">
      <c r="A26" s="5" t="s">
        <v>31</v>
      </c>
      <c r="B26" s="27" t="s">
        <v>66</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MTHFR gene from adenine (A) to cytosine (C) resulting in incorrect enzyme function. This substitution of a single nucleotide is known as a missense variant.</v>
      </c>
    </row>
    <row r="27" spans="1:3" x14ac:dyDescent="0.25">
      <c r="A27" s="5" t="s">
        <v>32</v>
      </c>
      <c r="B27" s="27" t="str">
        <f>"cytosine (C)"</f>
        <v>cytosine (C)</v>
      </c>
    </row>
    <row r="28" spans="1:3" x14ac:dyDescent="0.25">
      <c r="A28" s="6" t="s">
        <v>40</v>
      </c>
      <c r="B28" s="30" t="s">
        <v>512</v>
      </c>
      <c r="C28" t="str">
        <f>"  &lt;/Variant&gt;"</f>
        <v xml:space="preserve">  &lt;/Variant&gt;</v>
      </c>
    </row>
    <row r="29" spans="1:3" s="33" customFormat="1" x14ac:dyDescent="0.25">
      <c r="A29" s="31"/>
      <c r="B29" s="32"/>
    </row>
    <row r="30" spans="1:3" s="33" customFormat="1" x14ac:dyDescent="0.25">
      <c r="A30" s="31"/>
      <c r="B30" s="32"/>
      <c r="C30" t="str">
        <f>C17</f>
        <v>&lt;# C677T #&gt;</v>
      </c>
    </row>
    <row r="31" spans="1:3" x14ac:dyDescent="0.25">
      <c r="A31" s="5" t="s">
        <v>39</v>
      </c>
      <c r="B31" s="30" t="s">
        <v>218</v>
      </c>
      <c r="C31" t="str">
        <f>CONCATENATE("  &lt;Genotype hgvs=",CHAR(34),B31,B32,";",B33,CHAR(34)," name=",CHAR(34),B19,CHAR(34),"&gt; ")</f>
        <v xml:space="preserve">  &lt;Genotype hgvs="NC_00001.11:g.[12345C&gt;T];[12345=]" name="C677T"&gt; </v>
      </c>
    </row>
    <row r="32" spans="1:3" x14ac:dyDescent="0.25">
      <c r="A32" s="5" t="s">
        <v>40</v>
      </c>
      <c r="B32" s="27" t="s">
        <v>219</v>
      </c>
    </row>
    <row r="33" spans="1:3" x14ac:dyDescent="0.25">
      <c r="A33" s="5" t="s">
        <v>31</v>
      </c>
      <c r="B33" s="27" t="s">
        <v>220</v>
      </c>
      <c r="C33" t="s">
        <v>679</v>
      </c>
    </row>
    <row r="34" spans="1:3" x14ac:dyDescent="0.25">
      <c r="A34" s="5" t="s">
        <v>45</v>
      </c>
      <c r="B34" s="27" t="str">
        <f>CONCATENATE("People with this variant have one copy of the ",B22," variant. This substitution of a single nucleotide is known as a missense mutation.")</f>
        <v>People with this variant have one copy of the [C677T](http://gnomad.broadinstitute.org/variant/1-11856378-G-A) variant. This substitution of a single nucleotide is known as a missense mutation.</v>
      </c>
      <c r="C34" t="s">
        <v>17</v>
      </c>
    </row>
    <row r="35" spans="1:3" x14ac:dyDescent="0.25">
      <c r="A35" s="6" t="s">
        <v>46</v>
      </c>
      <c r="B35" s="27" t="s">
        <v>223</v>
      </c>
      <c r="C35" t="str">
        <f>CONCATENATE("    ",B34)</f>
        <v xml:space="preserve">    People with this variant have one copy of the [C677T](http://gnomad.broadinstitute.org/variant/1-11856378-G-A) variant. This substitution of a single nucleotide is known as a missense mutation.</v>
      </c>
    </row>
    <row r="36" spans="1:3" x14ac:dyDescent="0.25">
      <c r="A36" s="6" t="s">
        <v>47</v>
      </c>
      <c r="B36" s="27">
        <v>30</v>
      </c>
    </row>
    <row r="37" spans="1:3" x14ac:dyDescent="0.25">
      <c r="A37" s="5"/>
      <c r="C37" t="s">
        <v>680</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681</v>
      </c>
    </row>
    <row r="42" spans="1:3" x14ac:dyDescent="0.25">
      <c r="A42" s="5"/>
    </row>
    <row r="43" spans="1:3" x14ac:dyDescent="0.25">
      <c r="A43" s="5"/>
      <c r="C43" t="str">
        <f>CONCATENATE( "    &lt;piechart percentage=",B36," /&gt;")</f>
        <v xml:space="preserve">    &lt;piechart percentage=30 /&gt;</v>
      </c>
    </row>
    <row r="44" spans="1:3" x14ac:dyDescent="0.25">
      <c r="A44" s="5"/>
      <c r="C44" t="str">
        <f>"  &lt;/Genotype&gt;"</f>
        <v xml:space="preserve">  &lt;/Genotype&gt;</v>
      </c>
    </row>
    <row r="45" spans="1:3" x14ac:dyDescent="0.25">
      <c r="A45" s="5" t="s">
        <v>48</v>
      </c>
      <c r="B45" s="27" t="str">
        <f>CONCATENATE("People with this variant have two copies of the ",B22," variant. This substitution of a single nucleotide is known as a missense mutation.")</f>
        <v>People with this variant have two copies of the [C677T](http://gnomad.broadinstitute.org/variant/1-11856378-G-A) variant. This substitution of a single nucleotide is known as a missense mutation.</v>
      </c>
      <c r="C45" t="str">
        <f>CONCATENATE("  &lt;Genotype hgvs=",CHAR(34),B31,B32,";",B32,CHAR(34)," name=",CHAR(34),B19,CHAR(34),"&gt; ")</f>
        <v xml:space="preserve">  &lt;Genotype hgvs="NC_00001.11:g.[12345C&gt;T];[12345C&gt;T]" name="C677T"&gt; </v>
      </c>
    </row>
    <row r="46" spans="1:3" x14ac:dyDescent="0.25">
      <c r="A46" s="6" t="s">
        <v>49</v>
      </c>
      <c r="B46" s="27" t="s">
        <v>198</v>
      </c>
      <c r="C46" t="s">
        <v>17</v>
      </c>
    </row>
    <row r="47" spans="1:3" x14ac:dyDescent="0.25">
      <c r="A47" s="6" t="s">
        <v>47</v>
      </c>
      <c r="B47" s="27">
        <v>9</v>
      </c>
      <c r="C47" t="s">
        <v>679</v>
      </c>
    </row>
    <row r="48" spans="1:3" x14ac:dyDescent="0.25">
      <c r="A48" s="6"/>
    </row>
    <row r="49" spans="1:3" x14ac:dyDescent="0.25">
      <c r="A49" s="5"/>
      <c r="C49" t="str">
        <f>CONCATENATE("    ",B45)</f>
        <v xml:space="preserve">    People with this variant have two copies of the [C677T](http://gnomad.broadinstitute.org/variant/1-11856378-G-A) variant. This substitution of a single nucleotide is known as a missense mutation.</v>
      </c>
    </row>
    <row r="50" spans="1:3" x14ac:dyDescent="0.25">
      <c r="A50" s="6"/>
    </row>
    <row r="51" spans="1:3" x14ac:dyDescent="0.25">
      <c r="A51" s="6"/>
      <c r="C51" t="s">
        <v>680</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681</v>
      </c>
    </row>
    <row r="56" spans="1:3" x14ac:dyDescent="0.25">
      <c r="A56" s="5"/>
    </row>
    <row r="57" spans="1:3" x14ac:dyDescent="0.25">
      <c r="A57" s="5"/>
      <c r="C57" t="str">
        <f>CONCATENATE( "    &lt;piechart percentage=",B47," /&gt;")</f>
        <v xml:space="preserve">    &lt;piechart percentage=9 /&gt;</v>
      </c>
    </row>
    <row r="58" spans="1:3" x14ac:dyDescent="0.25">
      <c r="A58" s="5"/>
      <c r="C58" t="str">
        <f>"  &lt;/Genotype&gt;"</f>
        <v xml:space="preserve">  &lt;/Genotype&gt;</v>
      </c>
    </row>
    <row r="59" spans="1:3" x14ac:dyDescent="0.25">
      <c r="A59" s="5" t="s">
        <v>50</v>
      </c>
      <c r="B59" s="27" t="str">
        <f>CONCATENATE("Your ",B11," gene has no variants. A normal gene is referred to as a ",CHAR(34),"wild-type",CHAR(34)," gene.")</f>
        <v>Your MTHFR gene has no variants. A normal gene is referred to as a "wild-type" gene.</v>
      </c>
      <c r="C59" t="str">
        <f>CONCATENATE("  &lt;Genotype hgvs=",CHAR(34),B31,B33,";",B33,CHAR(34)," name=",CHAR(34),B19,CHAR(34),"&gt; ")</f>
        <v xml:space="preserve">  &lt;Genotype hgvs="NC_00001.11:g.[12345=];[12345=]" name="C677T"&gt; </v>
      </c>
    </row>
    <row r="60" spans="1:3" x14ac:dyDescent="0.25">
      <c r="A60" s="6" t="s">
        <v>51</v>
      </c>
      <c r="B60" s="27" t="s">
        <v>224</v>
      </c>
      <c r="C60" t="s">
        <v>17</v>
      </c>
    </row>
    <row r="61" spans="1:3" x14ac:dyDescent="0.25">
      <c r="A61" s="6" t="s">
        <v>47</v>
      </c>
      <c r="B61" s="27">
        <v>61</v>
      </c>
      <c r="C61" t="s">
        <v>679</v>
      </c>
    </row>
    <row r="62" spans="1:3" x14ac:dyDescent="0.25">
      <c r="A62" s="5"/>
    </row>
    <row r="63" spans="1:3" x14ac:dyDescent="0.25">
      <c r="A63" s="6"/>
      <c r="C63" t="str">
        <f>CONCATENATE("    ",B59)</f>
        <v xml:space="preserve">    Your MTHFR gene has no variants. A normal gene is referred to as a "wild-type" gene.</v>
      </c>
    </row>
    <row r="64" spans="1:3" x14ac:dyDescent="0.25">
      <c r="A64" s="6"/>
    </row>
    <row r="65" spans="1:3" x14ac:dyDescent="0.25">
      <c r="A65" s="6"/>
      <c r="C65" t="s">
        <v>680</v>
      </c>
    </row>
    <row r="66" spans="1:3" x14ac:dyDescent="0.25">
      <c r="A66" s="6"/>
    </row>
    <row r="67" spans="1:3" x14ac:dyDescent="0.25">
      <c r="A67" s="6"/>
      <c r="C67" t="str">
        <f>CONCATENATE("    ",B60)</f>
        <v xml:space="preserve">    Your variant is not associated with any loss of function.</v>
      </c>
    </row>
    <row r="68" spans="1:3" x14ac:dyDescent="0.25">
      <c r="A68" s="5"/>
    </row>
    <row r="69" spans="1:3" x14ac:dyDescent="0.25">
      <c r="A69" s="5"/>
      <c r="C69" t="s">
        <v>681</v>
      </c>
    </row>
    <row r="70" spans="1:3" x14ac:dyDescent="0.25">
      <c r="A70" s="5"/>
    </row>
    <row r="71" spans="1:3" x14ac:dyDescent="0.25">
      <c r="A71" s="5"/>
      <c r="C71" t="str">
        <f>CONCATENATE( "    &lt;piechart percentage=",B61," /&gt;")</f>
        <v xml:space="preserve">    &lt;piechart percentage=61 /&gt;</v>
      </c>
    </row>
    <row r="72" spans="1:3" x14ac:dyDescent="0.25">
      <c r="A72" s="5"/>
      <c r="C72" t="str">
        <f>"  &lt;/Genotype&gt;"</f>
        <v xml:space="preserve">  &lt;/Genotype&gt;</v>
      </c>
    </row>
    <row r="73" spans="1:3" x14ac:dyDescent="0.25">
      <c r="A73" s="5"/>
      <c r="C73" t="str">
        <f>C23</f>
        <v>&lt;# A1298C #&gt;</v>
      </c>
    </row>
    <row r="74" spans="1:3" x14ac:dyDescent="0.25">
      <c r="A74" s="5" t="s">
        <v>39</v>
      </c>
      <c r="B74" s="30" t="s">
        <v>61</v>
      </c>
      <c r="C74" t="str">
        <f>CONCATENATE("  &lt;Genotype hgvs=",CHAR(34),B74,B75,";",B76,CHAR(34)," name=",CHAR(34),B25,CHAR(34),"&gt; ")</f>
        <v xml:space="preserve">  &lt;Genotype hgvs="NC_000001.11:g.[11794419T&gt;G];[11794419T=]" name="A1298C"&gt; </v>
      </c>
    </row>
    <row r="75" spans="1:3" x14ac:dyDescent="0.25">
      <c r="A75" s="5" t="s">
        <v>40</v>
      </c>
      <c r="B75" s="27" t="s">
        <v>221</v>
      </c>
    </row>
    <row r="76" spans="1:3" x14ac:dyDescent="0.25">
      <c r="A76" s="5" t="s">
        <v>31</v>
      </c>
      <c r="B76" s="27" t="s">
        <v>222</v>
      </c>
      <c r="C76" t="s">
        <v>679</v>
      </c>
    </row>
    <row r="77" spans="1:3" x14ac:dyDescent="0.25">
      <c r="A77" s="5" t="s">
        <v>45</v>
      </c>
      <c r="B77" s="27" t="str">
        <f>CONCATENATE("People with this variant have one copy of the ",B28," variant. This substitution of a single nucleotide is known as a missense mutation.")</f>
        <v>People with this variant have one copy of the [A1298C](https://www.ncbi.nlm.nih.gov/projects/SNP/snp_ref.cgi?rs=1801131) variant. This substitution of a single nucleotide is known as a missense mutation.</v>
      </c>
      <c r="C77" t="s">
        <v>17</v>
      </c>
    </row>
    <row r="78" spans="1:3" x14ac:dyDescent="0.25">
      <c r="A78" s="6" t="s">
        <v>46</v>
      </c>
      <c r="B78" s="27" t="s">
        <v>198</v>
      </c>
      <c r="C78" t="str">
        <f>CONCATENATE("    ",B77)</f>
        <v xml:space="preserve">    People with this variant have one copy of the [A1298C](https://www.ncbi.nlm.nih.gov/projects/SNP/snp_ref.cgi?rs=1801131) variant. This substitution of a single nucleotide is known as a missense mutation.</v>
      </c>
    </row>
    <row r="79" spans="1:3" x14ac:dyDescent="0.25">
      <c r="A79" s="6" t="s">
        <v>47</v>
      </c>
      <c r="B79" s="27">
        <v>20</v>
      </c>
    </row>
    <row r="80" spans="1:3" x14ac:dyDescent="0.25">
      <c r="A80" s="5"/>
      <c r="C80" t="s">
        <v>680</v>
      </c>
    </row>
    <row r="81" spans="1:3" x14ac:dyDescent="0.25">
      <c r="A81" s="6"/>
    </row>
    <row r="82" spans="1:3" x14ac:dyDescent="0.25">
      <c r="A82" s="6"/>
      <c r="C82" t="str">
        <f>CONCATENATE("    ",B78)</f>
        <v xml:space="preserve">    You are in the Moderate Loss of Function category. See below for more information.</v>
      </c>
    </row>
    <row r="83" spans="1:3" x14ac:dyDescent="0.25">
      <c r="A83" s="6"/>
    </row>
    <row r="84" spans="1:3" x14ac:dyDescent="0.25">
      <c r="A84" s="6"/>
      <c r="C84" t="s">
        <v>681</v>
      </c>
    </row>
    <row r="85" spans="1:3" x14ac:dyDescent="0.25">
      <c r="A85" s="5"/>
    </row>
    <row r="86" spans="1:3" x14ac:dyDescent="0.25">
      <c r="A86" s="5"/>
      <c r="C86" t="str">
        <f>CONCATENATE( "    &lt;piechart percentage=",B79," /&gt;")</f>
        <v xml:space="preserve">    &lt;piechart percentage=20 /&gt;</v>
      </c>
    </row>
    <row r="87" spans="1:3" x14ac:dyDescent="0.25">
      <c r="A87" s="5"/>
      <c r="C87" t="str">
        <f>"  &lt;/Genotype&gt;"</f>
        <v xml:space="preserve">  &lt;/Genotype&gt;</v>
      </c>
    </row>
    <row r="88" spans="1:3" x14ac:dyDescent="0.25">
      <c r="A88" s="5" t="s">
        <v>48</v>
      </c>
      <c r="B88" s="27" t="str">
        <f>CONCATENATE("People with this variant have two copies of the ",B28," variant. This substitution of a single nucleotide is known as a missense mutation.")</f>
        <v>People with this variant have two copies of the [A1298C](https://www.ncbi.nlm.nih.gov/projects/SNP/snp_ref.cgi?rs=1801131) variant. This substitution of a single nucleotide is known as a missense mutation.</v>
      </c>
      <c r="C88" t="str">
        <f>CONCATENATE("  &lt;Genotype hgvs=",CHAR(34),B74,B75,";",B75,CHAR(34)," name=",CHAR(34),B25,CHAR(34),"&gt; ")</f>
        <v xml:space="preserve">  &lt;Genotype hgvs="NC_000001.11:g.[11794419T&gt;G];[11794419T&gt;G]" name="A1298C"&gt; </v>
      </c>
    </row>
    <row r="89" spans="1:3" x14ac:dyDescent="0.25">
      <c r="A89" s="6" t="s">
        <v>49</v>
      </c>
      <c r="B89" s="27" t="s">
        <v>223</v>
      </c>
      <c r="C89" t="s">
        <v>17</v>
      </c>
    </row>
    <row r="90" spans="1:3" x14ac:dyDescent="0.25">
      <c r="A90" s="6" t="s">
        <v>47</v>
      </c>
      <c r="B90" s="27">
        <v>4</v>
      </c>
      <c r="C90" t="s">
        <v>679</v>
      </c>
    </row>
    <row r="91" spans="1:3" x14ac:dyDescent="0.25">
      <c r="A91" s="6"/>
    </row>
    <row r="92" spans="1:3" x14ac:dyDescent="0.25">
      <c r="A92" s="5"/>
      <c r="C92" t="str">
        <f>CONCATENATE("    ",B88)</f>
        <v xml:space="preserve">    People with this variant have two copies of the [A1298C](https://www.ncbi.nlm.nih.gov/projects/SNP/snp_ref.cgi?rs=1801131) variant. This substitution of a single nucleotide is known as a missense mutation.</v>
      </c>
    </row>
    <row r="93" spans="1:3" x14ac:dyDescent="0.25">
      <c r="A93" s="6"/>
    </row>
    <row r="94" spans="1:3" x14ac:dyDescent="0.25">
      <c r="A94" s="6"/>
      <c r="C94" t="s">
        <v>680</v>
      </c>
    </row>
    <row r="95" spans="1:3" x14ac:dyDescent="0.25">
      <c r="A95" s="6"/>
    </row>
    <row r="96" spans="1:3" x14ac:dyDescent="0.25">
      <c r="A96" s="6"/>
      <c r="C96" t="str">
        <f>CONCATENATE("    ",B89)</f>
        <v xml:space="preserve">    You are in the Mild Loss of Function category. See below for more information.</v>
      </c>
    </row>
    <row r="97" spans="1:3" x14ac:dyDescent="0.25">
      <c r="A97" s="6"/>
    </row>
    <row r="98" spans="1:3" x14ac:dyDescent="0.25">
      <c r="A98" s="5"/>
      <c r="C98" t="s">
        <v>681</v>
      </c>
    </row>
    <row r="99" spans="1:3" x14ac:dyDescent="0.25">
      <c r="A99" s="5"/>
    </row>
    <row r="100" spans="1:3" x14ac:dyDescent="0.25">
      <c r="A100" s="5"/>
      <c r="C100" t="str">
        <f>CONCATENATE( "    &lt;piechart percentage=",B90," /&gt;")</f>
        <v xml:space="preserve">    &lt;piechart percentage=4 /&gt;</v>
      </c>
    </row>
    <row r="101" spans="1:3" x14ac:dyDescent="0.25">
      <c r="A101" s="5"/>
      <c r="C101" t="str">
        <f>"  &lt;/Genotype&gt;"</f>
        <v xml:space="preserve">  &lt;/Genotype&gt;</v>
      </c>
    </row>
    <row r="102" spans="1:3" x14ac:dyDescent="0.25">
      <c r="A102" s="5" t="s">
        <v>50</v>
      </c>
      <c r="B102" s="27" t="str">
        <f>CONCATENATE("Your ",B11," gene has no variants. A normal gene is referred to as a ",CHAR(34),"wild-type",CHAR(34)," gene.")</f>
        <v>Your MTHFR gene has no variants. A normal gene is referred to as a "wild-type" gene.</v>
      </c>
      <c r="C102" t="str">
        <f>CONCATENATE("  &lt;Genotype hgvs=",CHAR(34),B74,B76,";",B76,CHAR(34)," name=",CHAR(34),B25,CHAR(34),"&gt; ")</f>
        <v xml:space="preserve">  &lt;Genotype hgvs="NC_000001.11:g.[11794419T=];[11794419T=]" name="A1298C"&gt; </v>
      </c>
    </row>
    <row r="103" spans="1:3" x14ac:dyDescent="0.25">
      <c r="A103" s="6" t="s">
        <v>51</v>
      </c>
      <c r="B103" s="27" t="s">
        <v>224</v>
      </c>
      <c r="C103" t="s">
        <v>17</v>
      </c>
    </row>
    <row r="104" spans="1:3" x14ac:dyDescent="0.25">
      <c r="A104" s="6" t="s">
        <v>47</v>
      </c>
      <c r="B104" s="27">
        <v>76</v>
      </c>
      <c r="C104" t="s">
        <v>679</v>
      </c>
    </row>
    <row r="105" spans="1:3" x14ac:dyDescent="0.25">
      <c r="A105" s="5"/>
    </row>
    <row r="106" spans="1:3" x14ac:dyDescent="0.25">
      <c r="A106" s="6"/>
      <c r="C106" t="str">
        <f>CONCATENATE("    ",B102)</f>
        <v xml:space="preserve">    Your MTHFR gene has no variants. A normal gene is referred to as a "wild-type" gene.</v>
      </c>
    </row>
    <row r="107" spans="1:3" x14ac:dyDescent="0.25">
      <c r="A107" s="6"/>
    </row>
    <row r="108" spans="1:3" x14ac:dyDescent="0.25">
      <c r="A108" s="6"/>
      <c r="C108" t="s">
        <v>680</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681</v>
      </c>
    </row>
    <row r="113" spans="1:3" x14ac:dyDescent="0.25">
      <c r="A113" s="5"/>
    </row>
    <row r="114" spans="1:3" x14ac:dyDescent="0.25">
      <c r="A114" s="5"/>
      <c r="C114" t="str">
        <f>CONCATENATE( "    &lt;piechart percentage=",B104," /&gt;")</f>
        <v xml:space="preserve">    &lt;piechart percentage=76 /&gt;</v>
      </c>
    </row>
    <row r="115" spans="1:3" x14ac:dyDescent="0.25">
      <c r="A115" s="5"/>
      <c r="C115" t="str">
        <f>"  &lt;/Genotype&gt;"</f>
        <v xml:space="preserve">  &lt;/Genotype&gt;</v>
      </c>
    </row>
    <row r="116" spans="1:3" x14ac:dyDescent="0.25">
      <c r="A116" s="5"/>
      <c r="C116" t="s">
        <v>216</v>
      </c>
    </row>
    <row r="117" spans="1:3" x14ac:dyDescent="0.25">
      <c r="A117" s="5" t="s">
        <v>39</v>
      </c>
      <c r="B117" s="1" t="str">
        <f>B31</f>
        <v>NC_00001.11:g.</v>
      </c>
      <c r="C117" t="str">
        <f>CONCATENATE("  &lt;Genotype hgvs=",CHAR(34),B117,B118,";",B119,CHAR(34)," hgvs=",CHAR(34),B120,B121,";",B122,CHAR(34)," name=",CHAR(34),B19, " ",B25,CHAR(34),"&gt; ")</f>
        <v xml:space="preserve">  &lt;Genotype hgvs="NC_00001.11:g.[12345C&gt;T];[12345=]" hgvs="NC_000001.11:g.[11794419T&gt;G];[11794419T=]" name="C677T A1298C"&gt; </v>
      </c>
    </row>
    <row r="118" spans="1:3" x14ac:dyDescent="0.25">
      <c r="A118" s="5" t="s">
        <v>40</v>
      </c>
      <c r="B118" s="1" t="str">
        <f>B32</f>
        <v>[12345C&gt;T]</v>
      </c>
    </row>
    <row r="119" spans="1:3" x14ac:dyDescent="0.25">
      <c r="A119" s="5" t="s">
        <v>31</v>
      </c>
      <c r="B119" s="1" t="str">
        <f>B33</f>
        <v>[12345=]</v>
      </c>
      <c r="C119" t="s">
        <v>679</v>
      </c>
    </row>
    <row r="120" spans="1:3" x14ac:dyDescent="0.25">
      <c r="A120" s="5" t="s">
        <v>39</v>
      </c>
      <c r="B120" s="1" t="str">
        <f>B74</f>
        <v>NC_000001.11:g.</v>
      </c>
      <c r="C120" t="s">
        <v>17</v>
      </c>
    </row>
    <row r="121" spans="1:3" x14ac:dyDescent="0.25">
      <c r="A121" s="5" t="s">
        <v>40</v>
      </c>
      <c r="B121" s="1" t="str">
        <f>B75</f>
        <v>[11794419T&gt;G]</v>
      </c>
      <c r="C121" t="str">
        <f>CONCATENATE("    ",B123)</f>
        <v xml:space="preserve">    People with this variant have one copy of the C677T variant and the A1298C variant. This substitution of a single nucleotide is known as a missense mutation.</v>
      </c>
    </row>
    <row r="122" spans="1:3" x14ac:dyDescent="0.25">
      <c r="A122" s="5" t="s">
        <v>31</v>
      </c>
      <c r="B122" s="1" t="str">
        <f>B76</f>
        <v>[11794419T=]</v>
      </c>
    </row>
    <row r="123" spans="1:3" x14ac:dyDescent="0.25">
      <c r="A123" s="5" t="s">
        <v>45</v>
      </c>
      <c r="B123" s="27" t="str">
        <f>CONCATENATE("People with this variant have one copy of the ",B19," variant and the ",B25," variant. This substitution of a single nucleotide is known as a missense mutation.")</f>
        <v>People with this variant have one copy of the C677T variant and the A1298C variant. This substitution of a single nucleotide is known as a missense mutation.</v>
      </c>
      <c r="C123" t="s">
        <v>680</v>
      </c>
    </row>
    <row r="124" spans="1:3" x14ac:dyDescent="0.25">
      <c r="A124" s="6" t="s">
        <v>46</v>
      </c>
      <c r="B124" s="27" t="s">
        <v>199</v>
      </c>
      <c r="C124" t="s">
        <v>17</v>
      </c>
    </row>
    <row r="125" spans="1:3" x14ac:dyDescent="0.25">
      <c r="A125" s="6" t="s">
        <v>47</v>
      </c>
      <c r="B125" s="27">
        <v>6</v>
      </c>
      <c r="C125" t="str">
        <f>CONCATENATE("    ",B124)</f>
        <v xml:space="preserve">    You are in the Severe Loss of Function category. See below for more information.</v>
      </c>
    </row>
    <row r="126" spans="1:3" x14ac:dyDescent="0.25">
      <c r="A126" s="6"/>
    </row>
    <row r="127" spans="1:3" x14ac:dyDescent="0.25">
      <c r="A127" s="6"/>
      <c r="C127" t="s">
        <v>681</v>
      </c>
    </row>
    <row r="128" spans="1:3" x14ac:dyDescent="0.25">
      <c r="A128" s="5"/>
    </row>
    <row r="129" spans="1:3" x14ac:dyDescent="0.25">
      <c r="A129" s="5"/>
      <c r="C129" t="str">
        <f>CONCATENATE( "    &lt;piechart percentage=",B125," /&gt;")</f>
        <v xml:space="preserve">    &lt;piechart percentage=6 /&gt;</v>
      </c>
    </row>
    <row r="130" spans="1:3" x14ac:dyDescent="0.25">
      <c r="A130" s="5"/>
      <c r="C130" t="str">
        <f>"  &lt;/Genotype&gt;"</f>
        <v xml:space="preserve">  &lt;/Genotype&gt;</v>
      </c>
    </row>
    <row r="131" spans="1:3" x14ac:dyDescent="0.25">
      <c r="A131" s="5"/>
      <c r="C131" t="s">
        <v>683</v>
      </c>
    </row>
    <row r="132" spans="1:3" x14ac:dyDescent="0.25">
      <c r="A132" s="5" t="s">
        <v>52</v>
      </c>
      <c r="B132" s="27" t="str">
        <f>CONCATENATE("Your ",B11," gene has an unknown variant.")</f>
        <v>Your MTHFR gene has an unknown variant.</v>
      </c>
      <c r="C132" t="str">
        <f>CONCATENATE("  &lt;Genotype hgvs=",CHAR(34),"unknown",CHAR(34),"&gt; ")</f>
        <v xml:space="preserve">  &lt;Genotype hgvs="unknown"&gt; </v>
      </c>
    </row>
    <row r="133" spans="1:3" x14ac:dyDescent="0.25">
      <c r="A133" s="6" t="s">
        <v>52</v>
      </c>
      <c r="B133" s="27" t="s">
        <v>154</v>
      </c>
      <c r="C133" t="s">
        <v>17</v>
      </c>
    </row>
    <row r="134" spans="1:3" x14ac:dyDescent="0.25">
      <c r="A134" s="6" t="s">
        <v>47</v>
      </c>
      <c r="C134" t="s">
        <v>679</v>
      </c>
    </row>
    <row r="135" spans="1:3" x14ac:dyDescent="0.25">
      <c r="A135" s="6"/>
    </row>
    <row r="136" spans="1:3" x14ac:dyDescent="0.25">
      <c r="A136" s="6"/>
      <c r="C136" t="str">
        <f>CONCATENATE("    ",B132)</f>
        <v xml:space="preserve">    Your MTHFR gene has an unknown variant.</v>
      </c>
    </row>
    <row r="137" spans="1:3" x14ac:dyDescent="0.25">
      <c r="A137" s="6"/>
    </row>
    <row r="138" spans="1:3" x14ac:dyDescent="0.25">
      <c r="A138" s="6"/>
      <c r="C138" t="s">
        <v>680</v>
      </c>
    </row>
    <row r="139" spans="1:3" x14ac:dyDescent="0.25">
      <c r="A139" s="6"/>
    </row>
    <row r="140" spans="1:3" x14ac:dyDescent="0.25">
      <c r="A140" s="5"/>
      <c r="C140" t="str">
        <f>CONCATENATE("    ",B133)</f>
        <v xml:space="preserve">    The effect is unknown.</v>
      </c>
    </row>
    <row r="141" spans="1:3" x14ac:dyDescent="0.25">
      <c r="A141" s="6"/>
    </row>
    <row r="142" spans="1:3" x14ac:dyDescent="0.25">
      <c r="A142" s="5"/>
      <c r="C142" t="s">
        <v>681</v>
      </c>
    </row>
    <row r="143" spans="1:3" x14ac:dyDescent="0.25">
      <c r="A143" s="5"/>
    </row>
    <row r="144" spans="1:3" x14ac:dyDescent="0.25">
      <c r="A144" s="5"/>
      <c r="C144" t="str">
        <f>CONCATENATE( "    &lt;piechart percentage=",B134," /&gt;")</f>
        <v xml:space="preserve">    &lt;piechart percentage= /&gt;</v>
      </c>
    </row>
    <row r="145" spans="1:3" x14ac:dyDescent="0.25">
      <c r="A145" s="5"/>
      <c r="C145" t="str">
        <f>"  &lt;/Genotype&gt;"</f>
        <v xml:space="preserve">  &lt;/Genotype&gt;</v>
      </c>
    </row>
    <row r="146" spans="1:3" x14ac:dyDescent="0.25">
      <c r="A146" s="5"/>
      <c r="C146" t="s">
        <v>684</v>
      </c>
    </row>
    <row r="147" spans="1:3" x14ac:dyDescent="0.25">
      <c r="A147" s="5" t="s">
        <v>50</v>
      </c>
      <c r="B147" s="27" t="str">
        <f>CONCATENATE("Your ",B11," gene has no variants. A normal gene is referred to as a ",CHAR(34),"wild-type",CHAR(34)," gene.")</f>
        <v>Your MTHFR gene has no variants. A normal gene is referred to as a "wild-type" gene.</v>
      </c>
      <c r="C147" t="str">
        <f>CONCATENATE("  &lt;Genotype hgvs=",CHAR(34),"wildtype",CHAR(34),"&gt;")</f>
        <v xml:space="preserve">  &lt;Genotype hgvs="wildtype"&gt;</v>
      </c>
    </row>
    <row r="148" spans="1:3" x14ac:dyDescent="0.25">
      <c r="A148" s="6" t="s">
        <v>51</v>
      </c>
      <c r="B148" s="27" t="s">
        <v>152</v>
      </c>
      <c r="C148" t="s">
        <v>17</v>
      </c>
    </row>
    <row r="149" spans="1:3" x14ac:dyDescent="0.25">
      <c r="A149" s="6" t="s">
        <v>47</v>
      </c>
      <c r="C149" t="s">
        <v>679</v>
      </c>
    </row>
    <row r="150" spans="1:3" x14ac:dyDescent="0.25">
      <c r="A150" s="6"/>
    </row>
    <row r="151" spans="1:3" x14ac:dyDescent="0.25">
      <c r="A151" s="6"/>
      <c r="C151" t="str">
        <f>CONCATENATE("    ",B147)</f>
        <v xml:space="preserve">    Your MTHFR gene has no variants. A normal gene is referred to as a "wild-type" gene.</v>
      </c>
    </row>
    <row r="152" spans="1:3" x14ac:dyDescent="0.25">
      <c r="A152" s="6"/>
    </row>
    <row r="153" spans="1:3" x14ac:dyDescent="0.25">
      <c r="A153" s="6"/>
      <c r="C153" t="s">
        <v>680</v>
      </c>
    </row>
    <row r="154" spans="1:3" x14ac:dyDescent="0.25">
      <c r="A154" s="6"/>
    </row>
    <row r="155" spans="1:3" x14ac:dyDescent="0.25">
      <c r="A155" s="6"/>
      <c r="C155" t="str">
        <f>CONCATENATE("    ",B148)</f>
        <v xml:space="preserve">    This variant is not associated with increased risk.</v>
      </c>
    </row>
    <row r="156" spans="1:3" x14ac:dyDescent="0.25">
      <c r="A156" s="6"/>
    </row>
    <row r="157" spans="1:3" x14ac:dyDescent="0.25">
      <c r="A157" s="6"/>
      <c r="C157" t="s">
        <v>681</v>
      </c>
    </row>
    <row r="158" spans="1:3" x14ac:dyDescent="0.25">
      <c r="A158" s="5"/>
    </row>
    <row r="159" spans="1:3" x14ac:dyDescent="0.25">
      <c r="A159" s="6"/>
      <c r="C159" t="str">
        <f>CONCATENATE( "    &lt;piechart percentage=",B149," /&gt;")</f>
        <v xml:space="preserve">    &lt;piechart percentage= /&gt;</v>
      </c>
    </row>
    <row r="160" spans="1:3" x14ac:dyDescent="0.25">
      <c r="A160" s="6"/>
      <c r="C160" t="str">
        <f>"  &lt;/Genotype&gt;"</f>
        <v xml:space="preserve">  &lt;/Genotype&gt;</v>
      </c>
    </row>
    <row r="161" spans="1:3" x14ac:dyDescent="0.25">
      <c r="A161" s="6"/>
      <c r="C161" t="str">
        <f>"&lt;/GeneAnalysis&gt;"</f>
        <v>&lt;/GeneAnalysis&gt;</v>
      </c>
    </row>
    <row r="162" spans="1:3" s="33" customFormat="1" x14ac:dyDescent="0.25">
      <c r="A162" s="31"/>
      <c r="B162" s="32"/>
    </row>
    <row r="163" spans="1:3" s="33" customFormat="1" x14ac:dyDescent="0.25">
      <c r="A163" s="34"/>
      <c r="B163" s="32"/>
      <c r="C163" s="6" t="s">
        <v>225</v>
      </c>
    </row>
    <row r="164" spans="1:3" s="33" customFormat="1" x14ac:dyDescent="0.25">
      <c r="A164" s="34"/>
      <c r="B164" s="32"/>
      <c r="C164" s="34"/>
    </row>
    <row r="165" spans="1:3" s="33" customFormat="1" x14ac:dyDescent="0.25">
      <c r="A165" s="34"/>
      <c r="B165" s="32"/>
      <c r="C165" t="s">
        <v>746</v>
      </c>
    </row>
    <row r="166" spans="1:3" s="33" customFormat="1" x14ac:dyDescent="0.25">
      <c r="A166" s="34"/>
      <c r="B166" s="32"/>
      <c r="C166" s="6"/>
    </row>
    <row r="167" spans="1:3" x14ac:dyDescent="0.25">
      <c r="A167" s="5"/>
      <c r="C167" t="str">
        <f>CONCATENATE("# How do changes in ",B11," affect people?")</f>
        <v># How do changes in MTHFR affect people?</v>
      </c>
    </row>
    <row r="168" spans="1:3" x14ac:dyDescent="0.25">
      <c r="A168" s="5"/>
    </row>
    <row r="169" spans="1:3" x14ac:dyDescent="0.25">
      <c r="A169" s="5" t="s">
        <v>54</v>
      </c>
      <c r="B169"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MTHFR variants is small and does not impact treatment. It is possible that variants in this gene interact with other gene variants, which is the reason for our inclusion of this gene.</v>
      </c>
      <c r="C169" t="str">
        <f>B169</f>
        <v>For the vast majority of people, the overall risk associated with the common MTHFR variants is small and does not impact treatment. It is possible that variants in this gene interact with other gene variants, which is the reason for our inclusion of this gene.</v>
      </c>
    </row>
    <row r="170" spans="1:3" s="33" customFormat="1" x14ac:dyDescent="0.25">
      <c r="A170" s="31"/>
      <c r="B170" s="32"/>
    </row>
    <row r="171" spans="1:3" x14ac:dyDescent="0.25">
      <c r="A171" s="5"/>
      <c r="C171" t="s">
        <v>226</v>
      </c>
    </row>
    <row r="172" spans="1:3" x14ac:dyDescent="0.25">
      <c r="A172" s="5"/>
    </row>
    <row r="173" spans="1:3" x14ac:dyDescent="0.25">
      <c r="A173" s="5" t="s">
        <v>17</v>
      </c>
      <c r="B173" s="27" t="s">
        <v>699</v>
      </c>
      <c r="C173" t="str">
        <f>B173</f>
        <v>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74" spans="1:3" x14ac:dyDescent="0.25">
      <c r="A174" s="5"/>
    </row>
    <row r="175" spans="1:3" x14ac:dyDescent="0.25">
      <c r="A175" s="5"/>
      <c r="C175" t="s">
        <v>55</v>
      </c>
    </row>
    <row r="176" spans="1:3" x14ac:dyDescent="0.25">
      <c r="A176" s="5"/>
    </row>
    <row r="177" spans="1:3" x14ac:dyDescent="0.25">
      <c r="A177" s="5"/>
      <c r="B177" s="27" t="s">
        <v>228</v>
      </c>
      <c r="C177" t="str">
        <f>B177</f>
        <v xml:space="preserve">Some people with mild loss of function variant may benefit from supplementing their diets with an [oral folic acid](https://www.ncbi.nlm.nih.gov/pubmed/25902009) supplement. Consult your physician. </v>
      </c>
    </row>
    <row r="178" spans="1:3" s="33" customFormat="1" x14ac:dyDescent="0.25">
      <c r="A178" s="31"/>
      <c r="B178" s="32"/>
    </row>
    <row r="179" spans="1:3" s="33" customFormat="1" x14ac:dyDescent="0.25">
      <c r="A179" s="34"/>
      <c r="B179" s="32"/>
      <c r="C179" s="6" t="s">
        <v>227</v>
      </c>
    </row>
    <row r="180" spans="1:3" s="33" customFormat="1" x14ac:dyDescent="0.25">
      <c r="A180" s="34"/>
      <c r="B180" s="32"/>
      <c r="C180" s="34"/>
    </row>
    <row r="181" spans="1:3" s="33" customFormat="1" x14ac:dyDescent="0.25">
      <c r="A181" s="34"/>
      <c r="B181" s="32"/>
      <c r="C181" s="6" t="s">
        <v>747</v>
      </c>
    </row>
    <row r="182" spans="1:3" s="33" customFormat="1" x14ac:dyDescent="0.25">
      <c r="A182" s="34"/>
      <c r="B182" s="32"/>
      <c r="C182" s="6"/>
    </row>
    <row r="183" spans="1:3" x14ac:dyDescent="0.25">
      <c r="A183" s="5"/>
      <c r="C183" t="s">
        <v>202</v>
      </c>
    </row>
    <row r="184" spans="1:3" x14ac:dyDescent="0.25">
      <c r="A184" s="5"/>
    </row>
    <row r="185" spans="1:3" x14ac:dyDescent="0.25">
      <c r="A185" s="5" t="s">
        <v>17</v>
      </c>
      <c r="B185" s="27" t="s">
        <v>698</v>
      </c>
      <c r="C185" t="str">
        <f>B185</f>
        <v>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86" spans="1:3" x14ac:dyDescent="0.25">
      <c r="A186" s="5"/>
    </row>
    <row r="187" spans="1:3" x14ac:dyDescent="0.25">
      <c r="A187" s="5"/>
      <c r="C187" t="s">
        <v>55</v>
      </c>
    </row>
    <row r="188" spans="1:3" x14ac:dyDescent="0.25">
      <c r="A188" s="5"/>
    </row>
    <row r="189" spans="1:3" x14ac:dyDescent="0.25">
      <c r="A189" s="5"/>
      <c r="B189" s="27" t="s">
        <v>702</v>
      </c>
      <c r="C189" t="str">
        <f>B189</f>
        <v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v>
      </c>
    </row>
    <row r="191" spans="1:3" s="33" customFormat="1" x14ac:dyDescent="0.25">
      <c r="A191" s="31"/>
      <c r="B191" s="32"/>
    </row>
    <row r="192" spans="1:3" s="33" customFormat="1" x14ac:dyDescent="0.25">
      <c r="A192" s="34"/>
      <c r="B192" s="32"/>
      <c r="C192" s="6" t="s">
        <v>216</v>
      </c>
    </row>
    <row r="193" spans="1:3" s="33" customFormat="1" x14ac:dyDescent="0.25">
      <c r="A193" s="34"/>
      <c r="B193" s="32"/>
      <c r="C193" s="34"/>
    </row>
    <row r="194" spans="1:3" s="33" customFormat="1" x14ac:dyDescent="0.25">
      <c r="A194" s="34"/>
      <c r="B194" s="32"/>
      <c r="C194" s="6" t="s">
        <v>748</v>
      </c>
    </row>
    <row r="195" spans="1:3" s="33" customFormat="1" x14ac:dyDescent="0.25">
      <c r="A195" s="34"/>
      <c r="B195" s="32"/>
      <c r="C195" s="34"/>
    </row>
    <row r="196" spans="1:3" x14ac:dyDescent="0.25">
      <c r="A196" s="5"/>
      <c r="C196" t="s">
        <v>204</v>
      </c>
    </row>
    <row r="197" spans="1:3" x14ac:dyDescent="0.25">
      <c r="A197" s="5"/>
    </row>
    <row r="198" spans="1:3" x14ac:dyDescent="0.25">
      <c r="A198" s="5" t="s">
        <v>17</v>
      </c>
      <c r="B198" s="27" t="s">
        <v>700</v>
      </c>
      <c r="C198" t="str">
        <f>B198</f>
        <v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v>
      </c>
    </row>
    <row r="199" spans="1:3" x14ac:dyDescent="0.25">
      <c r="A199" s="5"/>
    </row>
    <row r="200" spans="1:3" x14ac:dyDescent="0.25">
      <c r="A200" s="5"/>
      <c r="C200" t="s">
        <v>55</v>
      </c>
    </row>
    <row r="201" spans="1:3" x14ac:dyDescent="0.25">
      <c r="A201" s="5"/>
    </row>
    <row r="202" spans="1:3" x14ac:dyDescent="0.25">
      <c r="A202" s="5"/>
      <c r="B202" s="27" t="s">
        <v>701</v>
      </c>
      <c r="C202" t="str">
        <f>B202</f>
        <v>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v>
      </c>
    </row>
    <row r="203" spans="1:3" s="33" customFormat="1" x14ac:dyDescent="0.25">
      <c r="B203" s="32"/>
    </row>
    <row r="205" spans="1:3" ht="30" x14ac:dyDescent="0.25">
      <c r="A205" t="s">
        <v>56</v>
      </c>
      <c r="B205" s="7" t="s">
        <v>229</v>
      </c>
      <c r="C205" t="str">
        <f>CONCATENATE("&lt;symptoms ",B205," /&gt;")</f>
        <v>&lt;symptoms fatigue D005221 memory problems D008569 inflamation D007249 /&gt;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056E-74CB-4CC4-B199-C02011225347}">
  <dimension ref="A1:C483"/>
  <sheetViews>
    <sheetView topLeftCell="B392" workbookViewId="0">
      <selection activeCell="B398" sqref="A398:XFD400"/>
    </sheetView>
  </sheetViews>
  <sheetFormatPr defaultRowHeight="15" x14ac:dyDescent="0.25"/>
  <cols>
    <col min="1" max="1" width="16.28515625" customWidth="1"/>
    <col min="2" max="2" width="35.28515625" style="27" customWidth="1"/>
    <col min="3" max="3" width="255.7109375" bestFit="1" customWidth="1"/>
  </cols>
  <sheetData>
    <row r="1" spans="1:3" x14ac:dyDescent="0.25">
      <c r="A1" s="4" t="s">
        <v>18</v>
      </c>
      <c r="B1" s="26" t="s">
        <v>19</v>
      </c>
      <c r="C1" s="4" t="s">
        <v>20</v>
      </c>
    </row>
    <row r="2" spans="1:3" x14ac:dyDescent="0.25">
      <c r="A2" s="6" t="s">
        <v>4</v>
      </c>
      <c r="B2" s="27" t="s">
        <v>253</v>
      </c>
      <c r="C2" t="str">
        <f>CONCATENATE("# What does the ",B2," gene do?")</f>
        <v># What does the SLCA4 gene do?</v>
      </c>
    </row>
    <row r="3" spans="1:3" x14ac:dyDescent="0.25">
      <c r="A3" s="6"/>
    </row>
    <row r="4" spans="1:3" ht="17.25" x14ac:dyDescent="0.3">
      <c r="A4" s="6" t="s">
        <v>22</v>
      </c>
      <c r="B4" s="28" t="s">
        <v>712</v>
      </c>
      <c r="C4" t="str">
        <f>B4</f>
        <v>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v>
      </c>
    </row>
    <row r="5" spans="1:3" ht="17.25" x14ac:dyDescent="0.3">
      <c r="A5" s="6"/>
      <c r="B5" s="28"/>
    </row>
    <row r="6" spans="1:3" x14ac:dyDescent="0.25">
      <c r="A6" s="6" t="s">
        <v>23</v>
      </c>
      <c r="B6" s="27">
        <v>17</v>
      </c>
      <c r="C6" t="str">
        <f>CONCATENATE("This gene is located on chromosome ",B6,". The ",B7," it creates acts in your ",B8)</f>
        <v>This gene is located on chromosome 17. The protein it creates acts in your brain and nervous system.</v>
      </c>
    </row>
    <row r="7" spans="1:3" x14ac:dyDescent="0.25">
      <c r="A7" s="6" t="s">
        <v>24</v>
      </c>
      <c r="B7" s="27" t="s">
        <v>25</v>
      </c>
    </row>
    <row r="8" spans="1:3" x14ac:dyDescent="0.25">
      <c r="A8" s="6" t="s">
        <v>21</v>
      </c>
      <c r="B8" s="27" t="s">
        <v>16</v>
      </c>
    </row>
    <row r="9" spans="1:3" x14ac:dyDescent="0.25">
      <c r="A9" s="5" t="s">
        <v>26</v>
      </c>
      <c r="B9" s="27" t="s">
        <v>254</v>
      </c>
      <c r="C9" t="str">
        <f>CONCATENATE("&lt;TissueList ",B9," /&gt;")</f>
        <v>&lt;TissueList brain D001921 /&gt;</v>
      </c>
    </row>
    <row r="10" spans="1:3" s="33" customFormat="1" x14ac:dyDescent="0.25">
      <c r="A10" s="34"/>
      <c r="B10" s="32"/>
    </row>
    <row r="11" spans="1:3" x14ac:dyDescent="0.25">
      <c r="A11" s="6" t="s">
        <v>4</v>
      </c>
      <c r="B11" s="27" t="s">
        <v>253</v>
      </c>
      <c r="C11" t="str">
        <f>CONCATENATE("&lt;GeneAnalysis gene=",CHAR(34),B11,CHAR(34)," interval=",CHAR(34),B12,CHAR(34),"&gt; ")</f>
        <v xml:space="preserve">&lt;GeneAnalysis gene="SLCA4" interval="NC_000017.11:g.30194319_30235968"&gt; </v>
      </c>
    </row>
    <row r="12" spans="1:3" x14ac:dyDescent="0.25">
      <c r="A12" s="6" t="s">
        <v>27</v>
      </c>
      <c r="B12" s="27" t="s">
        <v>290</v>
      </c>
    </row>
    <row r="13" spans="1:3" x14ac:dyDescent="0.25">
      <c r="A13" s="6" t="s">
        <v>28</v>
      </c>
      <c r="B13" s="27" t="s">
        <v>340</v>
      </c>
      <c r="C13" t="str">
        <f>CONCATENATE("# What are some common mutations of ",B11,"?")</f>
        <v># What are some common mutations of SLCA4?</v>
      </c>
    </row>
    <row r="14" spans="1:3" x14ac:dyDescent="0.25">
      <c r="A14" s="6"/>
      <c r="C14" t="s">
        <v>17</v>
      </c>
    </row>
    <row r="15" spans="1:3" x14ac:dyDescent="0.25">
      <c r="C15" t="str">
        <f>CONCATENATE("There are ",B13," well-known variants in ",B11,": ",B22,", ",B28,", ",B34,", ",B40,", ",B46,", ",B52,", and ",B58,".")</f>
        <v>There are seven well-known variants in SLCA4: [5-HTTLPR](https://www.ncbi.nlm.nih.gov/pubmed/26473596), [A3609G](https://www.ncbi.nlm.nih.gov/projects/SNP/snp_ref.cgi?rs=25531), [T463G](https://www.ncbi.nlm.nih.gov/projects/SNP/snp_ref.cgi?rs=1042173), [T30199457C](https://www.ncbi.nlm.nih.gov/pubmed/18986552), [C30219896T](http://institutferran.org/documentos/estudio_genetico/JCR%20106%20140408.pdf), [C30204775T](http://institutferran.org/documentos/estudio_genetico/JCR%20106%20140408.pdf), and [C1748A](https://www.ncbi.nlm.nih.gov/pubmed/20981038).</v>
      </c>
    </row>
    <row r="17" spans="1:3" x14ac:dyDescent="0.25">
      <c r="A17" s="6"/>
      <c r="C17" t="str">
        <f>CONCATENATE("&lt;# ",B19," #&gt;")</f>
        <v>&lt;# 5-HTTLPR #&gt;</v>
      </c>
    </row>
    <row r="18" spans="1:3" x14ac:dyDescent="0.25">
      <c r="A18" s="6" t="s">
        <v>29</v>
      </c>
      <c r="B18" s="1" t="s">
        <v>258</v>
      </c>
      <c r="C18" t="str">
        <f>CONCATENATE("  &lt;Variant hgvs=",CHAR(34),B18,CHAR(34)," name=",CHAR(34),B19,CHAR(34),"&gt; ")</f>
        <v xml:space="preserve">  &lt;Variant hgvs="NC_000017.11:g.30237328T&gt;C" name="5-HTTLPR"&gt; </v>
      </c>
    </row>
    <row r="19" spans="1:3" x14ac:dyDescent="0.25">
      <c r="A19" s="5" t="s">
        <v>30</v>
      </c>
      <c r="B19" s="30" t="s">
        <v>255</v>
      </c>
    </row>
    <row r="20" spans="1:3" x14ac:dyDescent="0.25">
      <c r="A20" s="5" t="s">
        <v>31</v>
      </c>
      <c r="B20" s="27" t="s">
        <v>296</v>
      </c>
      <c r="C20" t="s">
        <v>713</v>
      </c>
    </row>
    <row r="21" spans="1:3" x14ac:dyDescent="0.25">
      <c r="A21" s="5" t="s">
        <v>32</v>
      </c>
      <c r="B21" s="27" t="s">
        <v>297</v>
      </c>
      <c r="C21" t="s">
        <v>17</v>
      </c>
    </row>
    <row r="22" spans="1:3" x14ac:dyDescent="0.25">
      <c r="A22" s="5" t="s">
        <v>40</v>
      </c>
      <c r="B22" s="30" t="s">
        <v>260</v>
      </c>
      <c r="C22" t="str">
        <f>"  &lt;/Variant&gt;"</f>
        <v xml:space="preserve">  &lt;/Variant&gt;</v>
      </c>
    </row>
    <row r="23" spans="1:3" x14ac:dyDescent="0.25">
      <c r="C23" t="str">
        <f>CONCATENATE("&lt;# ",B25," #&gt;")</f>
        <v>&lt;# A3609G #&gt;</v>
      </c>
    </row>
    <row r="24" spans="1:3" x14ac:dyDescent="0.25">
      <c r="A24" s="6" t="s">
        <v>29</v>
      </c>
      <c r="B24" s="1" t="s">
        <v>258</v>
      </c>
      <c r="C24" t="str">
        <f>CONCATENATE("  &lt;Variant hgvs=",CHAR(34),B24,CHAR(34)," name=",CHAR(34),B25,CHAR(34),"&gt; ")</f>
        <v xml:space="preserve">  &lt;Variant hgvs="NC_000017.11:g.30237328T&gt;C" name="A3609G"&gt; </v>
      </c>
    </row>
    <row r="25" spans="1:3" x14ac:dyDescent="0.25">
      <c r="A25" s="5" t="s">
        <v>30</v>
      </c>
      <c r="B25" s="30" t="s">
        <v>256</v>
      </c>
    </row>
    <row r="26" spans="1:3" x14ac:dyDescent="0.25">
      <c r="A26" s="5" t="s">
        <v>31</v>
      </c>
      <c r="B26" s="27" t="s">
        <v>66</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SLCA4 gene from adenine (A) to guanine (G) resulting in incorrect protein function. This substitution of a single nucleotide is known as a missense variant.</v>
      </c>
    </row>
    <row r="27" spans="1:3" x14ac:dyDescent="0.25">
      <c r="A27" s="5" t="s">
        <v>32</v>
      </c>
      <c r="B27" s="27" t="s">
        <v>38</v>
      </c>
    </row>
    <row r="28" spans="1:3" x14ac:dyDescent="0.25">
      <c r="A28" s="6" t="s">
        <v>40</v>
      </c>
      <c r="B28" s="30" t="s">
        <v>259</v>
      </c>
      <c r="C28" t="str">
        <f>"  &lt;/Variant&gt;"</f>
        <v xml:space="preserve">  &lt;/Variant&gt;</v>
      </c>
    </row>
    <row r="29" spans="1:3" x14ac:dyDescent="0.25">
      <c r="C29" t="str">
        <f>CONCATENATE("&lt;# ",B31," #&gt;")</f>
        <v>&lt;# T463G #&gt;</v>
      </c>
    </row>
    <row r="30" spans="1:3" x14ac:dyDescent="0.25">
      <c r="A30" s="6" t="s">
        <v>29</v>
      </c>
      <c r="B30" s="1" t="s">
        <v>136</v>
      </c>
      <c r="C30" t="str">
        <f>CONCATENATE("  &lt;Variant hgvs=",CHAR(34),B30,CHAR(34)," name=",CHAR(34),B31,CHAR(34),"&gt; ")</f>
        <v xml:space="preserve">  &lt;Variant hgvs="NC_000002.12:g.233945906G&gt;C" name="T463G"&gt; </v>
      </c>
    </row>
    <row r="31" spans="1:3" x14ac:dyDescent="0.25">
      <c r="A31" s="5" t="s">
        <v>30</v>
      </c>
      <c r="B31" s="1" t="s">
        <v>257</v>
      </c>
    </row>
    <row r="32" spans="1:3" x14ac:dyDescent="0.25">
      <c r="A32" s="5" t="s">
        <v>31</v>
      </c>
      <c r="B32" s="27" t="s">
        <v>37</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SLCA4 gene from thymine (T) to guanine (G) resulting in incorrect protein function. This substitution of a single nucleotide is known as a missense variant.</v>
      </c>
    </row>
    <row r="33" spans="1:3" x14ac:dyDescent="0.25">
      <c r="A33" s="5" t="s">
        <v>32</v>
      </c>
      <c r="B33" s="27" t="s">
        <v>38</v>
      </c>
    </row>
    <row r="34" spans="1:3" x14ac:dyDescent="0.25">
      <c r="A34" s="5" t="s">
        <v>40</v>
      </c>
      <c r="B34" s="1" t="s">
        <v>261</v>
      </c>
      <c r="C34" t="str">
        <f>"  &lt;/Variant&gt;"</f>
        <v xml:space="preserve">  &lt;/Variant&gt;</v>
      </c>
    </row>
    <row r="35" spans="1:3" x14ac:dyDescent="0.25">
      <c r="A35" s="5"/>
      <c r="C35" t="str">
        <f>CONCATENATE("&lt;# ",B37," #&gt;")</f>
        <v>&lt;# T30199457C #&gt;</v>
      </c>
    </row>
    <row r="36" spans="1:3" x14ac:dyDescent="0.25">
      <c r="A36" s="6" t="s">
        <v>29</v>
      </c>
      <c r="B36" s="1" t="s">
        <v>287</v>
      </c>
      <c r="C36" t="str">
        <f>CONCATENATE("  &lt;Variant hgvs=",CHAR(34),B36,CHAR(34)," name=",CHAR(34),B37,CHAR(34),"&gt; ")</f>
        <v xml:space="preserve">  &lt;Variant hgvs="NC_000017.11:g.30199457T&gt;C" name="T30199457C"&gt; </v>
      </c>
    </row>
    <row r="37" spans="1:3" x14ac:dyDescent="0.25">
      <c r="A37" s="5" t="s">
        <v>30</v>
      </c>
      <c r="B37" s="30" t="s">
        <v>270</v>
      </c>
    </row>
    <row r="38" spans="1:3" x14ac:dyDescent="0.25">
      <c r="A38" s="5" t="s">
        <v>31</v>
      </c>
      <c r="B38" s="27" t="s">
        <v>37</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SLCA4 gene from thymine (T) to cytosine (C) resulting in incorrect protein function. This substitution of a single nucleotide is known as a missense variant.</v>
      </c>
    </row>
    <row r="39" spans="1:3" x14ac:dyDescent="0.25">
      <c r="A39" s="5" t="s">
        <v>32</v>
      </c>
      <c r="B39" s="27" t="str">
        <f>"cytosine (C)"</f>
        <v>cytosine (C)</v>
      </c>
    </row>
    <row r="40" spans="1:3" x14ac:dyDescent="0.25">
      <c r="A40" s="5" t="s">
        <v>40</v>
      </c>
      <c r="B40" s="30" t="s">
        <v>271</v>
      </c>
      <c r="C40" t="str">
        <f>"  &lt;/Variant&gt;"</f>
        <v xml:space="preserve">  &lt;/Variant&gt;</v>
      </c>
    </row>
    <row r="41" spans="1:3" x14ac:dyDescent="0.25">
      <c r="A41" s="6"/>
      <c r="C41" t="str">
        <f>CONCATENATE("&lt;# ",B43," #&gt;")</f>
        <v>&lt;# C30219896T #&gt;</v>
      </c>
    </row>
    <row r="42" spans="1:3" x14ac:dyDescent="0.25">
      <c r="A42" s="6" t="s">
        <v>29</v>
      </c>
      <c r="B42" s="35" t="s">
        <v>288</v>
      </c>
      <c r="C42" t="str">
        <f>CONCATENATE("  &lt;Variant hgvs=",CHAR(34),B42,CHAR(34)," name=",CHAR(34),B43,CHAR(34),"&gt; ")</f>
        <v xml:space="preserve">  &lt;Variant hgvs="NC_000017.11:g.30219896C&gt;T" name="C30219896T"&gt; </v>
      </c>
    </row>
    <row r="43" spans="1:3" x14ac:dyDescent="0.25">
      <c r="A43" s="5" t="s">
        <v>30</v>
      </c>
      <c r="B43" s="27" t="s">
        <v>272</v>
      </c>
    </row>
    <row r="44" spans="1:3" x14ac:dyDescent="0.25">
      <c r="A44" s="5" t="s">
        <v>31</v>
      </c>
      <c r="B44" s="27" t="str">
        <f>"cytosine (C)"</f>
        <v>cytosine (C)</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SLCA4 gene from cytosine (C) to thymine (T) resulting in incorrect protein function. This substitution of a single nucleotide is known as a missense variant.</v>
      </c>
    </row>
    <row r="45" spans="1:3" x14ac:dyDescent="0.25">
      <c r="A45" s="5" t="s">
        <v>32</v>
      </c>
      <c r="B45" s="27" t="s">
        <v>37</v>
      </c>
    </row>
    <row r="46" spans="1:3" x14ac:dyDescent="0.25">
      <c r="A46" s="5" t="s">
        <v>40</v>
      </c>
      <c r="B46" s="27" t="s">
        <v>273</v>
      </c>
      <c r="C46" t="str">
        <f>"  &lt;/Variant&gt;"</f>
        <v xml:space="preserve">  &lt;/Variant&gt;</v>
      </c>
    </row>
    <row r="47" spans="1:3" ht="15.75" thickBot="1" x14ac:dyDescent="0.3">
      <c r="A47" s="5"/>
      <c r="C47" t="str">
        <f>CONCATENATE("&lt;# ",B49," #&gt;")</f>
        <v>&lt;# C30204775T #&gt;</v>
      </c>
    </row>
    <row r="48" spans="1:3" ht="15.75" thickBot="1" x14ac:dyDescent="0.3">
      <c r="A48" s="6" t="s">
        <v>29</v>
      </c>
      <c r="B48" s="36" t="s">
        <v>289</v>
      </c>
      <c r="C48" t="str">
        <f>CONCATENATE("  &lt;Variant hgvs=",CHAR(34),B48,CHAR(34)," name=",CHAR(34),B49,CHAR(34),"&gt; ")</f>
        <v xml:space="preserve">  &lt;Variant hgvs="NC_000017.11:g.30204775C&gt;T" name="C30204775T"&gt; </v>
      </c>
    </row>
    <row r="49" spans="1:3" x14ac:dyDescent="0.25">
      <c r="A49" s="5" t="s">
        <v>30</v>
      </c>
      <c r="B49" s="30" t="s">
        <v>274</v>
      </c>
    </row>
    <row r="50" spans="1:3" x14ac:dyDescent="0.25">
      <c r="A50" s="5" t="s">
        <v>31</v>
      </c>
      <c r="B50" s="27" t="str">
        <f>"cytosine (C)"</f>
        <v>cytosine (C)</v>
      </c>
      <c r="C50" t="str">
        <f>CONCATENATE("    This variant is a change at a specific point in the ",B11," gene from ",B50," to ",B51," resulting in incorrect ",B20," function. This substitution of a single nucleotide is known as a missense variant.")</f>
        <v xml:space="preserve">    This variant is a change at a specific point in the SLCA4 gene from cytosine (C) to thymine (T) resulting in incorrect Short function. This substitution of a single nucleotide is known as a missense variant.</v>
      </c>
    </row>
    <row r="51" spans="1:3" x14ac:dyDescent="0.25">
      <c r="A51" s="5" t="s">
        <v>32</v>
      </c>
      <c r="B51" s="27" t="s">
        <v>37</v>
      </c>
    </row>
    <row r="52" spans="1:3" x14ac:dyDescent="0.25">
      <c r="A52" s="5" t="s">
        <v>40</v>
      </c>
      <c r="B52" s="30" t="s">
        <v>275</v>
      </c>
      <c r="C52" t="str">
        <f>"  &lt;/Variant&gt;"</f>
        <v xml:space="preserve">  &lt;/Variant&gt;</v>
      </c>
    </row>
    <row r="53" spans="1:3" x14ac:dyDescent="0.25">
      <c r="A53" s="6"/>
      <c r="C53" t="str">
        <f>CONCATENATE("&lt;# ",B55," #&gt;")</f>
        <v>&lt;# C1748A #&gt;</v>
      </c>
    </row>
    <row r="54" spans="1:3" x14ac:dyDescent="0.25">
      <c r="A54" s="6" t="s">
        <v>29</v>
      </c>
      <c r="B54" s="35" t="s">
        <v>268</v>
      </c>
      <c r="C54" t="str">
        <f>CONCATENATE("  &lt;Variant hgvs=",CHAR(34),B54,CHAR(34)," name=",CHAR(34),B55,CHAR(34),"&gt; ")</f>
        <v xml:space="preserve">  &lt;Variant hgvs="NC_000017.11:g.30196708G&gt;T" name="C1748A"&gt; </v>
      </c>
    </row>
    <row r="55" spans="1:3" x14ac:dyDescent="0.25">
      <c r="A55" s="5" t="s">
        <v>30</v>
      </c>
      <c r="B55" s="27" t="s">
        <v>267</v>
      </c>
    </row>
    <row r="56" spans="1:3" x14ac:dyDescent="0.25">
      <c r="A56" s="5" t="s">
        <v>31</v>
      </c>
      <c r="B56" s="27" t="str">
        <f>"cytosine (C)"</f>
        <v>cytosine (C)</v>
      </c>
      <c r="C56" t="str">
        <f>CONCATENATE("    This variant is a change at a specific point in the ",B11," gene from ",B56," to ",B57," resulting in incorrect ",B20," function. This substitution of a single nucleotide is known as a missense variant.")</f>
        <v xml:space="preserve">    This variant is a change at a specific point in the SLCA4 gene from cytosine (C) to adenine (A) resulting in incorrect Short function. This substitution of a single nucleotide is known as a missense variant.</v>
      </c>
    </row>
    <row r="57" spans="1:3" x14ac:dyDescent="0.25">
      <c r="A57" s="5" t="s">
        <v>32</v>
      </c>
      <c r="B57" s="27" t="s">
        <v>66</v>
      </c>
    </row>
    <row r="58" spans="1:3" x14ac:dyDescent="0.25">
      <c r="A58" s="5" t="s">
        <v>40</v>
      </c>
      <c r="B58" s="27" t="s">
        <v>269</v>
      </c>
      <c r="C58" t="str">
        <f>"  &lt;/Variant&gt;"</f>
        <v xml:space="preserve">  &lt;/Variant&gt;</v>
      </c>
    </row>
    <row r="59" spans="1:3" s="33" customFormat="1" x14ac:dyDescent="0.25">
      <c r="A59" s="31"/>
      <c r="B59" s="32"/>
    </row>
    <row r="60" spans="1:3" s="33" customFormat="1" x14ac:dyDescent="0.25">
      <c r="A60" s="31"/>
      <c r="B60" s="32"/>
      <c r="C60" t="str">
        <f>C17</f>
        <v>&lt;# 5-HTTLPR #&gt;</v>
      </c>
    </row>
    <row r="61" spans="1:3" x14ac:dyDescent="0.25">
      <c r="A61" s="5" t="s">
        <v>39</v>
      </c>
      <c r="B61" s="1" t="s">
        <v>242</v>
      </c>
      <c r="C61" t="str">
        <f>CONCATENATE("  &lt;Genotype hgvs=",CHAR(34),B61,B62,";",B63,CHAR(34)," name=",CHAR(34),B19,CHAR(34),"&gt; ")</f>
        <v xml:space="preserve">  &lt;Genotype hgvs="NC_000017.11:g.[30237328T&gt;C];[30237328=]" name="5-HTTLPR"&gt; </v>
      </c>
    </row>
    <row r="62" spans="1:3" x14ac:dyDescent="0.25">
      <c r="A62" s="5" t="s">
        <v>40</v>
      </c>
      <c r="B62" s="27" t="s">
        <v>262</v>
      </c>
    </row>
    <row r="63" spans="1:3" x14ac:dyDescent="0.25">
      <c r="A63" s="5" t="s">
        <v>31</v>
      </c>
      <c r="B63" s="27" t="s">
        <v>263</v>
      </c>
      <c r="C63" t="s">
        <v>679</v>
      </c>
    </row>
    <row r="64" spans="1:3" x14ac:dyDescent="0.25">
      <c r="A64" s="5" t="s">
        <v>45</v>
      </c>
      <c r="B64" s="27" t="s">
        <v>537</v>
      </c>
      <c r="C64" t="s">
        <v>17</v>
      </c>
    </row>
    <row r="65" spans="1:3" x14ac:dyDescent="0.25">
      <c r="A65" s="6" t="s">
        <v>46</v>
      </c>
      <c r="B65" s="27" t="s">
        <v>286</v>
      </c>
      <c r="C65" t="str">
        <f>CONCATENATE("    ",B64)</f>
        <v xml:space="preserve">    People with this variant have the 5-HTTLPR variant with 16 and 14 repeated sections. It is called a variable number tandem repeats variant (VNTR).</v>
      </c>
    </row>
    <row r="66" spans="1:3" x14ac:dyDescent="0.25">
      <c r="A66" s="6" t="s">
        <v>47</v>
      </c>
      <c r="B66" s="27">
        <v>23.7</v>
      </c>
    </row>
    <row r="67" spans="1:3" x14ac:dyDescent="0.25">
      <c r="A67" s="5"/>
      <c r="C67" t="s">
        <v>680</v>
      </c>
    </row>
    <row r="68" spans="1:3" x14ac:dyDescent="0.25">
      <c r="A68" s="6"/>
    </row>
    <row r="69" spans="1:3" x14ac:dyDescent="0.25">
      <c r="A69" s="6"/>
      <c r="C69" t="str">
        <f>CONCATENATE("    ",B65)</f>
        <v xml:space="preserve">    You have slightly increased serotonin. See below for more information.</v>
      </c>
    </row>
    <row r="70" spans="1:3" x14ac:dyDescent="0.25">
      <c r="A70" s="6"/>
    </row>
    <row r="71" spans="1:3" x14ac:dyDescent="0.25">
      <c r="A71" s="6"/>
      <c r="C71" t="s">
        <v>681</v>
      </c>
    </row>
    <row r="72" spans="1:3" x14ac:dyDescent="0.25">
      <c r="A72" s="5"/>
    </row>
    <row r="73" spans="1:3" x14ac:dyDescent="0.25">
      <c r="A73" s="5"/>
      <c r="C73" t="str">
        <f>CONCATENATE( "    &lt;piechart percentage=",B66," /&gt;")</f>
        <v xml:space="preserve">    &lt;piechart percentage=23.7 /&gt;</v>
      </c>
    </row>
    <row r="74" spans="1:3" x14ac:dyDescent="0.25">
      <c r="A74" s="5"/>
      <c r="C74" t="str">
        <f>"  &lt;/Genotype&gt;"</f>
        <v xml:space="preserve">  &lt;/Genotype&gt;</v>
      </c>
    </row>
    <row r="75" spans="1:3" x14ac:dyDescent="0.25">
      <c r="A75" s="5" t="s">
        <v>48</v>
      </c>
      <c r="B75" s="27" t="s">
        <v>284</v>
      </c>
      <c r="C75" t="str">
        <f>CONCATENATE("  &lt;Genotype hgvs=",CHAR(34),B61,B62,";",B62,CHAR(34)," name=",CHAR(34),B19,CHAR(34),"&gt; ")</f>
        <v xml:space="preserve">  &lt;Genotype hgvs="NC_000017.11:g.[30237328T&gt;C];[30237328T&gt;C]" name="5-HTTLPR"&gt; </v>
      </c>
    </row>
    <row r="76" spans="1:3" x14ac:dyDescent="0.25">
      <c r="A76" s="6" t="s">
        <v>49</v>
      </c>
      <c r="B76" s="27" t="s">
        <v>264</v>
      </c>
      <c r="C76" t="s">
        <v>17</v>
      </c>
    </row>
    <row r="77" spans="1:3" x14ac:dyDescent="0.25">
      <c r="A77" s="6" t="s">
        <v>47</v>
      </c>
      <c r="B77" s="27">
        <v>63.2</v>
      </c>
      <c r="C77" t="s">
        <v>679</v>
      </c>
    </row>
    <row r="78" spans="1:3" x14ac:dyDescent="0.25">
      <c r="A78" s="6"/>
    </row>
    <row r="79" spans="1:3" x14ac:dyDescent="0.25">
      <c r="A79" s="5"/>
      <c r="C79" t="str">
        <f>CONCATENATE("    ",B75)</f>
        <v xml:space="preserve">    People with this variant have two copies of the 5-HTTLPR variant with 16 repeated sections inserting 44 base pairs. It is called a variable number tandem repeats variant (VNTR).</v>
      </c>
    </row>
    <row r="80" spans="1:3" x14ac:dyDescent="0.25">
      <c r="A80" s="6"/>
    </row>
    <row r="81" spans="1:3" x14ac:dyDescent="0.25">
      <c r="A81" s="6"/>
      <c r="C81" t="s">
        <v>680</v>
      </c>
    </row>
    <row r="82" spans="1:3" x14ac:dyDescent="0.25">
      <c r="A82" s="6"/>
    </row>
    <row r="83" spans="1:3" x14ac:dyDescent="0.25">
      <c r="A83" s="6"/>
      <c r="C83" t="str">
        <f>CONCATENATE("    ",B76)</f>
        <v xml:space="preserve">    You are predisposed to lower levels of serotonin. See below for more information.</v>
      </c>
    </row>
    <row r="84" spans="1:3" x14ac:dyDescent="0.25">
      <c r="A84" s="6"/>
    </row>
    <row r="85" spans="1:3" x14ac:dyDescent="0.25">
      <c r="A85" s="5"/>
      <c r="C85" t="s">
        <v>681</v>
      </c>
    </row>
    <row r="86" spans="1:3" x14ac:dyDescent="0.25">
      <c r="A86" s="5"/>
    </row>
    <row r="87" spans="1:3" x14ac:dyDescent="0.25">
      <c r="A87" s="5"/>
      <c r="C87" t="str">
        <f>CONCATENATE( "    &lt;piechart percentage=",B77," /&gt;")</f>
        <v xml:space="preserve">    &lt;piechart percentage=63.2 /&gt;</v>
      </c>
    </row>
    <row r="88" spans="1:3" x14ac:dyDescent="0.25">
      <c r="A88" s="5"/>
      <c r="C88" t="str">
        <f>"  &lt;/Genotype&gt;"</f>
        <v xml:space="preserve">  &lt;/Genotype&gt;</v>
      </c>
    </row>
    <row r="89" spans="1:3" x14ac:dyDescent="0.25">
      <c r="A89" s="5" t="s">
        <v>50</v>
      </c>
      <c r="B89" s="27" t="s">
        <v>285</v>
      </c>
      <c r="C89" t="str">
        <f>CONCATENATE("  &lt;Genotype hgvs=",CHAR(34),B61,B63,";",B63,CHAR(34)," name=",CHAR(34),B19,CHAR(34),"&gt; ")</f>
        <v xml:space="preserve">  &lt;Genotype hgvs="NC_000017.11:g.[30237328=];[30237328=]" name="5-HTTLPR"&gt; </v>
      </c>
    </row>
    <row r="90" spans="1:3" x14ac:dyDescent="0.25">
      <c r="A90" s="6" t="s">
        <v>51</v>
      </c>
      <c r="B90" s="27" t="s">
        <v>265</v>
      </c>
      <c r="C90" t="s">
        <v>17</v>
      </c>
    </row>
    <row r="91" spans="1:3" x14ac:dyDescent="0.25">
      <c r="A91" s="6" t="s">
        <v>47</v>
      </c>
      <c r="B91" s="27">
        <v>13.1</v>
      </c>
      <c r="C91" t="s">
        <v>679</v>
      </c>
    </row>
    <row r="92" spans="1:3" x14ac:dyDescent="0.25">
      <c r="A92" s="5"/>
    </row>
    <row r="93" spans="1:3" x14ac:dyDescent="0.25">
      <c r="A93" s="6"/>
      <c r="C93" t="str">
        <f>CONCATENATE("    ",B89)</f>
        <v xml:space="preserve">    People with this variant have two copies of the 5-HTTLPR variant with 14 repeated sections. It is called a variable number tandem repeats variant (VNTR).</v>
      </c>
    </row>
    <row r="94" spans="1:3" x14ac:dyDescent="0.25">
      <c r="A94" s="6"/>
    </row>
    <row r="95" spans="1:3" x14ac:dyDescent="0.25">
      <c r="A95" s="6"/>
      <c r="C95" t="s">
        <v>680</v>
      </c>
    </row>
    <row r="96" spans="1:3" x14ac:dyDescent="0.25">
      <c r="A96" s="6"/>
    </row>
    <row r="97" spans="1:3" x14ac:dyDescent="0.25">
      <c r="A97" s="6"/>
      <c r="C97" t="str">
        <f>CONCATENATE("    ",B90)</f>
        <v xml:space="preserve">    You have greatly increased serotonin. See below for more information.</v>
      </c>
    </row>
    <row r="98" spans="1:3" x14ac:dyDescent="0.25">
      <c r="A98" s="5"/>
    </row>
    <row r="99" spans="1:3" x14ac:dyDescent="0.25">
      <c r="A99" s="5"/>
      <c r="C99" t="s">
        <v>681</v>
      </c>
    </row>
    <row r="100" spans="1:3" x14ac:dyDescent="0.25">
      <c r="A100" s="5"/>
    </row>
    <row r="101" spans="1:3" x14ac:dyDescent="0.25">
      <c r="A101" s="5"/>
      <c r="C101" t="str">
        <f>CONCATENATE( "    &lt;piechart percentage=",B91," /&gt;")</f>
        <v xml:space="preserve">    &lt;piechart percentage=13.1 /&gt;</v>
      </c>
    </row>
    <row r="102" spans="1:3" x14ac:dyDescent="0.25">
      <c r="A102" s="5"/>
      <c r="C102" t="str">
        <f>"  &lt;/Genotype&gt;"</f>
        <v xml:space="preserve">  &lt;/Genotype&gt;</v>
      </c>
    </row>
    <row r="103" spans="1:3" x14ac:dyDescent="0.25">
      <c r="A103" s="5"/>
      <c r="C103" t="str">
        <f>C23</f>
        <v>&lt;# A3609G #&gt;</v>
      </c>
    </row>
    <row r="104" spans="1:3" x14ac:dyDescent="0.25">
      <c r="A104" s="5" t="s">
        <v>39</v>
      </c>
      <c r="B104" s="1" t="s">
        <v>242</v>
      </c>
      <c r="C104" t="str">
        <f>CONCATENATE("  &lt;Genotype hgvs=",CHAR(34),B104,B105,";",B106,CHAR(34)," name=",CHAR(34),B25,CHAR(34),"&gt; ")</f>
        <v xml:space="preserve">  &lt;Genotype hgvs="NC_000017.11:g.[30237328T&gt;C];[30237328=]" name="A3609G"&gt; </v>
      </c>
    </row>
    <row r="105" spans="1:3" x14ac:dyDescent="0.25">
      <c r="A105" s="5" t="s">
        <v>40</v>
      </c>
      <c r="B105" s="27" t="s">
        <v>262</v>
      </c>
    </row>
    <row r="106" spans="1:3" x14ac:dyDescent="0.25">
      <c r="A106" s="5" t="s">
        <v>31</v>
      </c>
      <c r="B106" s="27" t="s">
        <v>263</v>
      </c>
      <c r="C106" t="s">
        <v>679</v>
      </c>
    </row>
    <row r="107" spans="1:3" x14ac:dyDescent="0.25">
      <c r="A107" s="5" t="s">
        <v>45</v>
      </c>
      <c r="B107" s="27" t="str">
        <f>CONCATENATE("People with this variant have one copy of the ",B28," variant. This substitution of a single nucleotide is known as a missense mutation.")</f>
        <v>People with this variant have one copy of the [A3609G](https://www.ncbi.nlm.nih.gov/projects/SNP/snp_ref.cgi?rs=25531) variant. This substitution of a single nucleotide is known as a missense mutation.</v>
      </c>
      <c r="C107" t="s">
        <v>17</v>
      </c>
    </row>
    <row r="108" spans="1:3" x14ac:dyDescent="0.25">
      <c r="A108" s="6" t="s">
        <v>46</v>
      </c>
      <c r="B108" s="27" t="s">
        <v>286</v>
      </c>
      <c r="C108" t="str">
        <f>CONCATENATE("    ",B107)</f>
        <v xml:space="preserve">    People with this variant have one copy of the [A3609G](https://www.ncbi.nlm.nih.gov/projects/SNP/snp_ref.cgi?rs=25531) variant. This substitution of a single nucleotide is known as a missense mutation.</v>
      </c>
    </row>
    <row r="109" spans="1:3" x14ac:dyDescent="0.25">
      <c r="A109" s="6" t="s">
        <v>47</v>
      </c>
      <c r="B109" s="27">
        <v>23.7</v>
      </c>
    </row>
    <row r="110" spans="1:3" x14ac:dyDescent="0.25">
      <c r="A110" s="5"/>
      <c r="C110" t="s">
        <v>680</v>
      </c>
    </row>
    <row r="111" spans="1:3" x14ac:dyDescent="0.25">
      <c r="A111" s="6"/>
    </row>
    <row r="112" spans="1:3" x14ac:dyDescent="0.25">
      <c r="A112" s="6"/>
      <c r="C112" t="str">
        <f>CONCATENATE("    ",B108)</f>
        <v xml:space="preserve">    You have slightly increased serotonin. See below for more information.</v>
      </c>
    </row>
    <row r="113" spans="1:3" x14ac:dyDescent="0.25">
      <c r="A113" s="6"/>
    </row>
    <row r="114" spans="1:3" x14ac:dyDescent="0.25">
      <c r="A114" s="6"/>
      <c r="C114" t="s">
        <v>681</v>
      </c>
    </row>
    <row r="115" spans="1:3" x14ac:dyDescent="0.25">
      <c r="A115" s="5"/>
    </row>
    <row r="116" spans="1:3" x14ac:dyDescent="0.25">
      <c r="A116" s="5"/>
      <c r="C116" t="str">
        <f>CONCATENATE( "    &lt;piechart percentage=",B109," /&gt;")</f>
        <v xml:space="preserve">    &lt;piechart percentage=23.7 /&gt;</v>
      </c>
    </row>
    <row r="117" spans="1:3" x14ac:dyDescent="0.25">
      <c r="A117" s="5"/>
      <c r="C117" t="str">
        <f>"  &lt;/Genotype&gt;"</f>
        <v xml:space="preserve">  &lt;/Genotype&gt;</v>
      </c>
    </row>
    <row r="118" spans="1:3" x14ac:dyDescent="0.25">
      <c r="A118" s="5" t="s">
        <v>48</v>
      </c>
      <c r="B118" s="27" t="str">
        <f>CONCATENATE("People with this variant have two copies of the ",B28," variant. This substitution of a single nucleotide is known as a missense mutation.")</f>
        <v>People with this variant have two copies of the [A3609G](https://www.ncbi.nlm.nih.gov/projects/SNP/snp_ref.cgi?rs=25531) variant. This substitution of a single nucleotide is known as a missense mutation.</v>
      </c>
      <c r="C118" t="str">
        <f>CONCATENATE("  &lt;Genotype hgvs=",CHAR(34),B104,B105,";",B105,CHAR(34)," name=",CHAR(34),B25,CHAR(34),"&gt; ")</f>
        <v xml:space="preserve">  &lt;Genotype hgvs="NC_000017.11:g.[30237328T&gt;C];[30237328T&gt;C]" name="A3609G"&gt; </v>
      </c>
    </row>
    <row r="119" spans="1:3" x14ac:dyDescent="0.25">
      <c r="A119" s="6" t="s">
        <v>49</v>
      </c>
      <c r="B119" s="27" t="s">
        <v>264</v>
      </c>
      <c r="C119" t="s">
        <v>17</v>
      </c>
    </row>
    <row r="120" spans="1:3" x14ac:dyDescent="0.25">
      <c r="A120" s="6" t="s">
        <v>47</v>
      </c>
      <c r="B120" s="27">
        <v>63.2</v>
      </c>
      <c r="C120" t="s">
        <v>679</v>
      </c>
    </row>
    <row r="121" spans="1:3" x14ac:dyDescent="0.25">
      <c r="A121" s="6"/>
    </row>
    <row r="122" spans="1:3" x14ac:dyDescent="0.25">
      <c r="A122" s="5"/>
      <c r="C122" t="str">
        <f>CONCATENATE("    ",B118)</f>
        <v xml:space="preserve">    People with this variant have two copies of the [A3609G](https://www.ncbi.nlm.nih.gov/projects/SNP/snp_ref.cgi?rs=25531) variant. This substitution of a single nucleotide is known as a missense mutation.</v>
      </c>
    </row>
    <row r="123" spans="1:3" x14ac:dyDescent="0.25">
      <c r="A123" s="6"/>
    </row>
    <row r="124" spans="1:3" x14ac:dyDescent="0.25">
      <c r="A124" s="6"/>
      <c r="C124" t="s">
        <v>680</v>
      </c>
    </row>
    <row r="125" spans="1:3" x14ac:dyDescent="0.25">
      <c r="A125" s="6"/>
    </row>
    <row r="126" spans="1:3" x14ac:dyDescent="0.25">
      <c r="A126" s="6"/>
      <c r="C126" t="str">
        <f>CONCATENATE("    ",B119)</f>
        <v xml:space="preserve">    You are predisposed to lower levels of serotonin. See below for more information.</v>
      </c>
    </row>
    <row r="127" spans="1:3" x14ac:dyDescent="0.25">
      <c r="A127" s="6"/>
    </row>
    <row r="128" spans="1:3" x14ac:dyDescent="0.25">
      <c r="A128" s="5"/>
      <c r="C128" t="s">
        <v>681</v>
      </c>
    </row>
    <row r="129" spans="1:3" x14ac:dyDescent="0.25">
      <c r="A129" s="5"/>
    </row>
    <row r="130" spans="1:3" x14ac:dyDescent="0.25">
      <c r="A130" s="5"/>
      <c r="C130" t="str">
        <f>CONCATENATE( "    &lt;piechart percentage=",B120," /&gt;")</f>
        <v xml:space="preserve">    &lt;piechart percentage=63.2 /&gt;</v>
      </c>
    </row>
    <row r="131" spans="1:3" x14ac:dyDescent="0.25">
      <c r="A131" s="5"/>
      <c r="C131" t="str">
        <f>"  &lt;/Genotype&gt;"</f>
        <v xml:space="preserve">  &lt;/Genotype&gt;</v>
      </c>
    </row>
    <row r="132" spans="1:3" x14ac:dyDescent="0.25">
      <c r="A132" s="5" t="s">
        <v>50</v>
      </c>
      <c r="B132" s="27" t="str">
        <f>CONCATENATE("Your ",B11," gene has no variants. A normal gene is referred to as a ",CHAR(34),"wild-type",CHAR(34)," gene.")</f>
        <v>Your SLCA4 gene has no variants. A normal gene is referred to as a "wild-type" gene.</v>
      </c>
      <c r="C132" t="str">
        <f>CONCATENATE("  &lt;Genotype hgvs=",CHAR(34),B104,B106,";",B106,CHAR(34)," name=",CHAR(34),B25,CHAR(34),"&gt; ")</f>
        <v xml:space="preserve">  &lt;Genotype hgvs="NC_000017.11:g.[30237328=];[30237328=]" name="A3609G"&gt; </v>
      </c>
    </row>
    <row r="133" spans="1:3" x14ac:dyDescent="0.25">
      <c r="A133" s="6" t="s">
        <v>51</v>
      </c>
      <c r="B133" s="27" t="s">
        <v>265</v>
      </c>
      <c r="C133" t="s">
        <v>17</v>
      </c>
    </row>
    <row r="134" spans="1:3" x14ac:dyDescent="0.25">
      <c r="A134" s="6" t="s">
        <v>47</v>
      </c>
      <c r="B134" s="27">
        <v>13.1</v>
      </c>
      <c r="C134" t="s">
        <v>679</v>
      </c>
    </row>
    <row r="135" spans="1:3" x14ac:dyDescent="0.25">
      <c r="A135" s="5"/>
    </row>
    <row r="136" spans="1:3" x14ac:dyDescent="0.25">
      <c r="A136" s="6"/>
      <c r="C136" t="str">
        <f>CONCATENATE("    ",B132)</f>
        <v xml:space="preserve">    Your SLCA4 gene has no variants. A normal gene is referred to as a "wild-type" gene.</v>
      </c>
    </row>
    <row r="137" spans="1:3" x14ac:dyDescent="0.25">
      <c r="A137" s="6"/>
    </row>
    <row r="138" spans="1:3" x14ac:dyDescent="0.25">
      <c r="A138" s="6"/>
      <c r="C138" t="s">
        <v>680</v>
      </c>
    </row>
    <row r="139" spans="1:3" x14ac:dyDescent="0.25">
      <c r="A139" s="6"/>
    </row>
    <row r="140" spans="1:3" x14ac:dyDescent="0.25">
      <c r="A140" s="6"/>
      <c r="C140" t="str">
        <f>CONCATENATE("    ",B133)</f>
        <v xml:space="preserve">    You have greatly increased serotonin. See below for more information.</v>
      </c>
    </row>
    <row r="141" spans="1:3" x14ac:dyDescent="0.25">
      <c r="A141" s="5"/>
    </row>
    <row r="142" spans="1:3" x14ac:dyDescent="0.25">
      <c r="A142" s="5"/>
      <c r="C142" t="s">
        <v>681</v>
      </c>
    </row>
    <row r="143" spans="1:3" x14ac:dyDescent="0.25">
      <c r="A143" s="5"/>
    </row>
    <row r="144" spans="1:3" x14ac:dyDescent="0.25">
      <c r="A144" s="5"/>
      <c r="C144" t="str">
        <f>CONCATENATE( "    &lt;piechart percentage=",B134," /&gt;")</f>
        <v xml:space="preserve">    &lt;piechart percentage=13.1 /&gt;</v>
      </c>
    </row>
    <row r="145" spans="1:3" x14ac:dyDescent="0.25">
      <c r="A145" s="5"/>
      <c r="C145" t="str">
        <f>"  &lt;/Genotype&gt;"</f>
        <v xml:space="preserve">  &lt;/Genotype&gt;</v>
      </c>
    </row>
    <row r="146" spans="1:3" x14ac:dyDescent="0.25">
      <c r="A146" s="5"/>
      <c r="C146" t="str">
        <f>C29</f>
        <v>&lt;# T463G #&gt;</v>
      </c>
    </row>
    <row r="147" spans="1:3" x14ac:dyDescent="0.25">
      <c r="A147" s="5" t="s">
        <v>39</v>
      </c>
      <c r="B147" s="1" t="s">
        <v>128</v>
      </c>
      <c r="C147" t="str">
        <f>CONCATENATE("  &lt;Genotype hgvs=",CHAR(34),B147,B148,";",B149,CHAR(34)," name=",CHAR(34),B31,CHAR(34),"&gt; ")</f>
        <v xml:space="preserve">  &lt;Genotype hgvs="NC_000002.12:g.[233945906G&gt;C];[233945906=]" name="T463G"&gt; </v>
      </c>
    </row>
    <row r="148" spans="1:3" x14ac:dyDescent="0.25">
      <c r="A148" s="5" t="s">
        <v>40</v>
      </c>
      <c r="B148" s="27" t="s">
        <v>141</v>
      </c>
    </row>
    <row r="149" spans="1:3" x14ac:dyDescent="0.25">
      <c r="A149" s="5" t="s">
        <v>31</v>
      </c>
      <c r="B149" s="27" t="s">
        <v>142</v>
      </c>
      <c r="C149" t="s">
        <v>679</v>
      </c>
    </row>
    <row r="150" spans="1:3" x14ac:dyDescent="0.25">
      <c r="A150" s="5" t="s">
        <v>45</v>
      </c>
      <c r="B150" s="27" t="str">
        <f>CONCATENATE("People with this variant have one copy of the ",B31," variant. This substitution of a single nucleotide is known as a missense mutation.")</f>
        <v>People with this variant have one copy of the T463G variant. This substitution of a single nucleotide is known as a missense mutation.</v>
      </c>
      <c r="C150" t="s">
        <v>17</v>
      </c>
    </row>
    <row r="151" spans="1:3" x14ac:dyDescent="0.25">
      <c r="A151" s="6" t="s">
        <v>46</v>
      </c>
      <c r="B151" s="27" t="s">
        <v>224</v>
      </c>
      <c r="C151" t="str">
        <f>CONCATENATE("    ",B150)</f>
        <v xml:space="preserve">    People with this variant have one copy of the T463G variant. This substitution of a single nucleotide is known as a missense mutation.</v>
      </c>
    </row>
    <row r="152" spans="1:3" x14ac:dyDescent="0.25">
      <c r="A152" s="6" t="s">
        <v>47</v>
      </c>
      <c r="B152" s="27">
        <v>50</v>
      </c>
    </row>
    <row r="153" spans="1:3" x14ac:dyDescent="0.25">
      <c r="A153" s="5"/>
      <c r="C153" t="s">
        <v>680</v>
      </c>
    </row>
    <row r="154" spans="1:3" x14ac:dyDescent="0.25">
      <c r="A154" s="6"/>
    </row>
    <row r="155" spans="1:3" x14ac:dyDescent="0.25">
      <c r="A155" s="6"/>
      <c r="C155" t="str">
        <f>CONCATENATE("    ",B151)</f>
        <v xml:space="preserve">    Your variant is not associated with any loss of function.</v>
      </c>
    </row>
    <row r="156" spans="1:3" x14ac:dyDescent="0.25">
      <c r="A156" s="6"/>
    </row>
    <row r="157" spans="1:3" x14ac:dyDescent="0.25">
      <c r="A157" s="6"/>
      <c r="C157" t="s">
        <v>681</v>
      </c>
    </row>
    <row r="158" spans="1:3" x14ac:dyDescent="0.25">
      <c r="A158" s="5"/>
    </row>
    <row r="159" spans="1:3" x14ac:dyDescent="0.25">
      <c r="A159" s="5"/>
      <c r="C159" t="str">
        <f>CONCATENATE( "    &lt;piechart percentage=",B152," /&gt;")</f>
        <v xml:space="preserve">    &lt;piechart percentage=50 /&gt;</v>
      </c>
    </row>
    <row r="160" spans="1:3" x14ac:dyDescent="0.25">
      <c r="A160" s="5"/>
      <c r="C160" t="str">
        <f>"  &lt;/Genotype&gt;"</f>
        <v xml:space="preserve">  &lt;/Genotype&gt;</v>
      </c>
    </row>
    <row r="161" spans="1:3" x14ac:dyDescent="0.25">
      <c r="A161" s="5" t="s">
        <v>48</v>
      </c>
      <c r="B161" s="27" t="str">
        <f>CONCATENATE("People with this variant have two copies of the ",B31," variant. This substitution of a single nucleotide is known as a missense mutation.")</f>
        <v>People with this variant have two copies of the T463G variant. This substitution of a single nucleotide is known as a missense mutation.</v>
      </c>
      <c r="C161" t="str">
        <f>CONCATENATE("  &lt;Genotype hgvs=",CHAR(34),B147,B148,";",B148,CHAR(34)," name=",CHAR(34),B31,CHAR(34),"&gt; ")</f>
        <v xml:space="preserve">  &lt;Genotype hgvs="NC_000002.12:g.[233945906G&gt;C];[233945906G&gt;C]" name="T463G"&gt; </v>
      </c>
    </row>
    <row r="162" spans="1:3" x14ac:dyDescent="0.25">
      <c r="A162" s="6" t="s">
        <v>49</v>
      </c>
      <c r="B162" s="27" t="s">
        <v>224</v>
      </c>
      <c r="C162" t="s">
        <v>17</v>
      </c>
    </row>
    <row r="163" spans="1:3" x14ac:dyDescent="0.25">
      <c r="A163" s="6" t="s">
        <v>47</v>
      </c>
      <c r="B163" s="27">
        <v>17.5</v>
      </c>
      <c r="C163" t="s">
        <v>679</v>
      </c>
    </row>
    <row r="164" spans="1:3" x14ac:dyDescent="0.25">
      <c r="A164" s="6"/>
    </row>
    <row r="165" spans="1:3" x14ac:dyDescent="0.25">
      <c r="A165" s="5"/>
      <c r="C165" t="str">
        <f>CONCATENATE("    ",B161)</f>
        <v xml:space="preserve">    People with this variant have two copies of the T463G variant. This substitution of a single nucleotide is known as a missense mutation.</v>
      </c>
    </row>
    <row r="166" spans="1:3" x14ac:dyDescent="0.25">
      <c r="A166" s="6"/>
    </row>
    <row r="167" spans="1:3" x14ac:dyDescent="0.25">
      <c r="A167" s="6"/>
      <c r="C167" t="s">
        <v>680</v>
      </c>
    </row>
    <row r="168" spans="1:3" x14ac:dyDescent="0.25">
      <c r="A168" s="6"/>
    </row>
    <row r="169" spans="1:3" x14ac:dyDescent="0.25">
      <c r="A169" s="6"/>
      <c r="C169" t="str">
        <f>CONCATENATE("    ",B162)</f>
        <v xml:space="preserve">    Your variant is not associated with any loss of function.</v>
      </c>
    </row>
    <row r="170" spans="1:3" x14ac:dyDescent="0.25">
      <c r="A170" s="6"/>
    </row>
    <row r="171" spans="1:3" x14ac:dyDescent="0.25">
      <c r="A171" s="5"/>
      <c r="C171" t="s">
        <v>681</v>
      </c>
    </row>
    <row r="172" spans="1:3" x14ac:dyDescent="0.25">
      <c r="A172" s="5"/>
    </row>
    <row r="173" spans="1:3" x14ac:dyDescent="0.25">
      <c r="A173" s="5"/>
      <c r="C173" t="str">
        <f>CONCATENATE( "    &lt;piechart percentage=",B163," /&gt;")</f>
        <v xml:space="preserve">    &lt;piechart percentage=17.5 /&gt;</v>
      </c>
    </row>
    <row r="174" spans="1:3" x14ac:dyDescent="0.25">
      <c r="A174" s="5"/>
      <c r="C174" t="str">
        <f>"  &lt;/Genotype&gt;"</f>
        <v xml:space="preserve">  &lt;/Genotype&gt;</v>
      </c>
    </row>
    <row r="175" spans="1:3" x14ac:dyDescent="0.25">
      <c r="A175" s="5" t="s">
        <v>50</v>
      </c>
      <c r="B175" s="27" t="str">
        <f>CONCATENATE("Your ",B11," gene has no variants. A normal gene is referred to as a ",CHAR(34),"wild-type",CHAR(34)," gene.")</f>
        <v>Your SLCA4 gene has no variants. A normal gene is referred to as a "wild-type" gene.</v>
      </c>
      <c r="C175" t="str">
        <f>CONCATENATE("  &lt;Genotype hgvs=",CHAR(34),B147,B149,";",B149,CHAR(34)," name=",CHAR(34),B31,CHAR(34),"&gt; ")</f>
        <v xml:space="preserve">  &lt;Genotype hgvs="NC_000002.12:g.[233945906=];[233945906=]" name="T463G"&gt; </v>
      </c>
    </row>
    <row r="176" spans="1:3" x14ac:dyDescent="0.25">
      <c r="A176" s="6" t="s">
        <v>51</v>
      </c>
      <c r="B176" s="27" t="s">
        <v>266</v>
      </c>
      <c r="C176" t="s">
        <v>17</v>
      </c>
    </row>
    <row r="177" spans="1:3" x14ac:dyDescent="0.25">
      <c r="A177" s="6" t="s">
        <v>47</v>
      </c>
      <c r="B177" s="27">
        <v>32.6</v>
      </c>
      <c r="C177" t="s">
        <v>679</v>
      </c>
    </row>
    <row r="178" spans="1:3" x14ac:dyDescent="0.25">
      <c r="A178" s="5"/>
    </row>
    <row r="179" spans="1:3" x14ac:dyDescent="0.25">
      <c r="A179" s="6"/>
      <c r="C179" t="str">
        <f>CONCATENATE("    ",B175)</f>
        <v xml:space="preserve">    Your SLCA4 gene has no variants. A normal gene is referred to as a "wild-type" gene.</v>
      </c>
    </row>
    <row r="180" spans="1:3" x14ac:dyDescent="0.25">
      <c r="A180" s="6"/>
    </row>
    <row r="181" spans="1:3" x14ac:dyDescent="0.25">
      <c r="A181" s="6"/>
      <c r="C181" t="s">
        <v>680</v>
      </c>
    </row>
    <row r="182" spans="1:3" x14ac:dyDescent="0.25">
      <c r="A182" s="6"/>
    </row>
    <row r="183" spans="1:3" x14ac:dyDescent="0.25">
      <c r="A183" s="6"/>
      <c r="C183" t="str">
        <f>CONCATENATE("    ",B176)</f>
        <v xml:space="preserve">    This variant increases the risk for alcoholism. See below for details.</v>
      </c>
    </row>
    <row r="184" spans="1:3" x14ac:dyDescent="0.25">
      <c r="A184" s="5"/>
    </row>
    <row r="185" spans="1:3" x14ac:dyDescent="0.25">
      <c r="A185" s="5"/>
      <c r="C185" t="s">
        <v>681</v>
      </c>
    </row>
    <row r="186" spans="1:3" x14ac:dyDescent="0.25">
      <c r="A186" s="5"/>
    </row>
    <row r="187" spans="1:3" x14ac:dyDescent="0.25">
      <c r="A187" s="5"/>
      <c r="C187" t="str">
        <f>CONCATENATE( "    &lt;piechart percentage=",B177," /&gt;")</f>
        <v xml:space="preserve">    &lt;piechart percentage=32.6 /&gt;</v>
      </c>
    </row>
    <row r="188" spans="1:3" x14ac:dyDescent="0.25">
      <c r="A188" s="5"/>
      <c r="C188" t="str">
        <f>"  &lt;/Genotype&gt;"</f>
        <v xml:space="preserve">  &lt;/Genotype&gt;</v>
      </c>
    </row>
    <row r="189" spans="1:3" x14ac:dyDescent="0.25">
      <c r="A189" s="5"/>
      <c r="C189" t="str">
        <f>C35</f>
        <v>&lt;# T30199457C #&gt;</v>
      </c>
    </row>
    <row r="190" spans="1:3" x14ac:dyDescent="0.25">
      <c r="A190" s="5" t="s">
        <v>39</v>
      </c>
      <c r="B190" s="1" t="s">
        <v>242</v>
      </c>
      <c r="C190" t="str">
        <f>CONCATENATE("  &lt;Genotype hgvs=",CHAR(34),B190,B191,";",B192,CHAR(34)," name=",CHAR(34),B37,CHAR(34),"&gt; ")</f>
        <v xml:space="preserve">  &lt;Genotype hgvs="NC_000017.11:g.[30199457T&gt;C];[30199457=]" name="T30199457C"&gt; </v>
      </c>
    </row>
    <row r="191" spans="1:3" x14ac:dyDescent="0.25">
      <c r="A191" s="5" t="s">
        <v>40</v>
      </c>
      <c r="B191" s="27" t="s">
        <v>276</v>
      </c>
    </row>
    <row r="192" spans="1:3" x14ac:dyDescent="0.25">
      <c r="A192" s="5" t="s">
        <v>31</v>
      </c>
      <c r="B192" s="27" t="s">
        <v>277</v>
      </c>
      <c r="C192" t="s">
        <v>679</v>
      </c>
    </row>
    <row r="193" spans="1:3" x14ac:dyDescent="0.25">
      <c r="A193" s="5" t="s">
        <v>45</v>
      </c>
      <c r="B193" s="27" t="str">
        <f>CONCATENATE("People with this variant have one copy of the ",B40," variant. This substitution of a single nucleotide is known as a missense mutation.")</f>
        <v>People with this variant have one copy of the [T30199457C](https://www.ncbi.nlm.nih.gov/pubmed/18986552) variant. This substitution of a single nucleotide is known as a missense mutation.</v>
      </c>
      <c r="C193" t="s">
        <v>17</v>
      </c>
    </row>
    <row r="194" spans="1:3" x14ac:dyDescent="0.25">
      <c r="A194" s="6" t="s">
        <v>46</v>
      </c>
      <c r="B194" s="27" t="s">
        <v>224</v>
      </c>
      <c r="C194" t="str">
        <f>CONCATENATE("    ",B193)</f>
        <v xml:space="preserve">    People with this variant have one copy of the [T30199457C](https://www.ncbi.nlm.nih.gov/pubmed/18986552) variant. This substitution of a single nucleotide is known as a missense mutation.</v>
      </c>
    </row>
    <row r="195" spans="1:3" x14ac:dyDescent="0.25">
      <c r="A195" s="6" t="s">
        <v>47</v>
      </c>
      <c r="B195" s="27">
        <v>49.5</v>
      </c>
    </row>
    <row r="196" spans="1:3" x14ac:dyDescent="0.25">
      <c r="A196" s="5"/>
      <c r="C196" t="s">
        <v>680</v>
      </c>
    </row>
    <row r="197" spans="1:3" x14ac:dyDescent="0.25">
      <c r="A197" s="6"/>
    </row>
    <row r="198" spans="1:3" x14ac:dyDescent="0.25">
      <c r="A198" s="6"/>
      <c r="C198" t="str">
        <f>CONCATENATE("    ",B194)</f>
        <v xml:space="preserve">    Your variant is not associated with any loss of function.</v>
      </c>
    </row>
    <row r="199" spans="1:3" x14ac:dyDescent="0.25">
      <c r="A199" s="6"/>
    </row>
    <row r="200" spans="1:3" x14ac:dyDescent="0.25">
      <c r="A200" s="6"/>
      <c r="C200" t="s">
        <v>681</v>
      </c>
    </row>
    <row r="201" spans="1:3" x14ac:dyDescent="0.25">
      <c r="A201" s="5"/>
    </row>
    <row r="202" spans="1:3" x14ac:dyDescent="0.25">
      <c r="A202" s="5"/>
      <c r="C202" t="str">
        <f>CONCATENATE( "    &lt;piechart percentage=",B195," /&gt;")</f>
        <v xml:space="preserve">    &lt;piechart percentage=49.5 /&gt;</v>
      </c>
    </row>
    <row r="203" spans="1:3" x14ac:dyDescent="0.25">
      <c r="A203" s="5"/>
      <c r="C203" t="str">
        <f>"  &lt;/Genotype&gt;"</f>
        <v xml:space="preserve">  &lt;/Genotype&gt;</v>
      </c>
    </row>
    <row r="204" spans="1:3" x14ac:dyDescent="0.25">
      <c r="A204" s="5" t="s">
        <v>48</v>
      </c>
      <c r="B204" s="27" t="str">
        <f>CONCATENATE("People with this variant have two copies of the ",B40," variant. This substitution of a single nucleotide is known as a missense mutation.")</f>
        <v>People with this variant have two copies of the [T30199457C](https://www.ncbi.nlm.nih.gov/pubmed/18986552) variant. This substitution of a single nucleotide is known as a missense mutation.</v>
      </c>
      <c r="C204" t="str">
        <f>CONCATENATE("  &lt;Genotype hgvs=",CHAR(34),B190,B191,";",B191,CHAR(34)," name=",CHAR(34),B37,CHAR(34),"&gt; ")</f>
        <v xml:space="preserve">  &lt;Genotype hgvs="NC_000017.11:g.[30199457T&gt;C];[30199457T&gt;C]" name="T30199457C"&gt; </v>
      </c>
    </row>
    <row r="205" spans="1:3" x14ac:dyDescent="0.25">
      <c r="A205" s="6" t="s">
        <v>49</v>
      </c>
      <c r="B205" s="27" t="s">
        <v>517</v>
      </c>
      <c r="C205" t="s">
        <v>17</v>
      </c>
    </row>
    <row r="206" spans="1:3" x14ac:dyDescent="0.25">
      <c r="A206" s="6" t="s">
        <v>47</v>
      </c>
      <c r="B206" s="27">
        <v>32.700000000000003</v>
      </c>
      <c r="C206" t="s">
        <v>679</v>
      </c>
    </row>
    <row r="207" spans="1:3" x14ac:dyDescent="0.25">
      <c r="A207" s="6"/>
    </row>
    <row r="208" spans="1:3" x14ac:dyDescent="0.25">
      <c r="A208" s="5"/>
      <c r="C208" t="str">
        <f>CONCATENATE("    ",B204)</f>
        <v xml:space="preserve">    People with this variant have two copies of the [T30199457C](https://www.ncbi.nlm.nih.gov/pubmed/18986552) variant. This substitution of a single nucleotide is known as a missense mutation.</v>
      </c>
    </row>
    <row r="209" spans="1:3" x14ac:dyDescent="0.25">
      <c r="A209" s="6"/>
    </row>
    <row r="210" spans="1:3" x14ac:dyDescent="0.25">
      <c r="A210" s="6"/>
      <c r="C210" t="s">
        <v>680</v>
      </c>
    </row>
    <row r="211" spans="1:3" x14ac:dyDescent="0.25">
      <c r="A211" s="6"/>
    </row>
    <row r="212" spans="1:3" x14ac:dyDescent="0.25">
      <c r="A212" s="6"/>
      <c r="C212" t="str">
        <f>CONCATENATE("    ",B205)</f>
        <v xml:space="preserve">    People with this variant have an increased risk of CFS. See below for more information.</v>
      </c>
    </row>
    <row r="213" spans="1:3" x14ac:dyDescent="0.25">
      <c r="A213" s="6"/>
    </row>
    <row r="214" spans="1:3" x14ac:dyDescent="0.25">
      <c r="A214" s="5"/>
      <c r="C214" t="s">
        <v>681</v>
      </c>
    </row>
    <row r="215" spans="1:3" x14ac:dyDescent="0.25">
      <c r="A215" s="5"/>
    </row>
    <row r="216" spans="1:3" x14ac:dyDescent="0.25">
      <c r="A216" s="5"/>
      <c r="C216" t="str">
        <f>CONCATENATE( "    &lt;piechart percentage=",B206," /&gt;")</f>
        <v xml:space="preserve">    &lt;piechart percentage=32.7 /&gt;</v>
      </c>
    </row>
    <row r="217" spans="1:3" x14ac:dyDescent="0.25">
      <c r="A217" s="5"/>
      <c r="C217" t="str">
        <f>"  &lt;/Genotype&gt;"</f>
        <v xml:space="preserve">  &lt;/Genotype&gt;</v>
      </c>
    </row>
    <row r="218" spans="1:3" x14ac:dyDescent="0.25">
      <c r="A218" s="5" t="s">
        <v>50</v>
      </c>
      <c r="B218" s="27" t="str">
        <f>CONCATENATE("Your ",B11," gene has no variants. A normal gene is referred to as a ",CHAR(34),"wild-type",CHAR(34)," gene.")</f>
        <v>Your SLCA4 gene has no variants. A normal gene is referred to as a "wild-type" gene.</v>
      </c>
      <c r="C218" t="str">
        <f>CONCATENATE("  &lt;Genotype hgvs=",CHAR(34),B190,B192,";",B192,CHAR(34)," name=",CHAR(34),B37,CHAR(34),"&gt; ")</f>
        <v xml:space="preserve">  &lt;Genotype hgvs="NC_000017.11:g.[30199457=];[30199457=]" name="T30199457C"&gt; </v>
      </c>
    </row>
    <row r="219" spans="1:3" x14ac:dyDescent="0.25">
      <c r="A219" s="6" t="s">
        <v>51</v>
      </c>
      <c r="B219" s="27" t="s">
        <v>224</v>
      </c>
      <c r="C219" t="s">
        <v>17</v>
      </c>
    </row>
    <row r="220" spans="1:3" x14ac:dyDescent="0.25">
      <c r="A220" s="6" t="s">
        <v>47</v>
      </c>
      <c r="B220" s="27">
        <v>17.8</v>
      </c>
      <c r="C220" t="s">
        <v>679</v>
      </c>
    </row>
    <row r="221" spans="1:3" x14ac:dyDescent="0.25">
      <c r="A221" s="5"/>
    </row>
    <row r="222" spans="1:3" x14ac:dyDescent="0.25">
      <c r="A222" s="6"/>
      <c r="C222" t="str">
        <f>CONCATENATE("    ",B218)</f>
        <v xml:space="preserve">    Your SLCA4 gene has no variants. A normal gene is referred to as a "wild-type" gene.</v>
      </c>
    </row>
    <row r="223" spans="1:3" x14ac:dyDescent="0.25">
      <c r="A223" s="6"/>
    </row>
    <row r="224" spans="1:3" x14ac:dyDescent="0.25">
      <c r="A224" s="6"/>
      <c r="C224" t="s">
        <v>680</v>
      </c>
    </row>
    <row r="225" spans="1:3" x14ac:dyDescent="0.25">
      <c r="A225" s="6"/>
    </row>
    <row r="226" spans="1:3" x14ac:dyDescent="0.25">
      <c r="A226" s="6"/>
      <c r="C226" t="str">
        <f>CONCATENATE("    ",B219)</f>
        <v xml:space="preserve">    Your variant is not associated with any loss of function.</v>
      </c>
    </row>
    <row r="227" spans="1:3" x14ac:dyDescent="0.25">
      <c r="A227" s="5"/>
    </row>
    <row r="228" spans="1:3" x14ac:dyDescent="0.25">
      <c r="A228" s="5"/>
      <c r="C228" t="s">
        <v>681</v>
      </c>
    </row>
    <row r="229" spans="1:3" x14ac:dyDescent="0.25">
      <c r="A229" s="5"/>
    </row>
    <row r="230" spans="1:3" x14ac:dyDescent="0.25">
      <c r="A230" s="5"/>
      <c r="C230" t="str">
        <f>CONCATENATE( "    &lt;piechart percentage=",B220," /&gt;")</f>
        <v xml:space="preserve">    &lt;piechart percentage=17.8 /&gt;</v>
      </c>
    </row>
    <row r="231" spans="1:3" x14ac:dyDescent="0.25">
      <c r="A231" s="5"/>
      <c r="C231" t="str">
        <f>"  &lt;/Genotype&gt;"</f>
        <v xml:space="preserve">  &lt;/Genotype&gt;</v>
      </c>
    </row>
    <row r="232" spans="1:3" x14ac:dyDescent="0.25">
      <c r="A232" s="5"/>
      <c r="C232" t="str">
        <f>C41</f>
        <v>&lt;# C30219896T #&gt;</v>
      </c>
    </row>
    <row r="233" spans="1:3" x14ac:dyDescent="0.25">
      <c r="A233" s="5" t="s">
        <v>39</v>
      </c>
      <c r="B233" s="35" t="s">
        <v>242</v>
      </c>
      <c r="C233" t="str">
        <f>CONCATENATE("  &lt;Genotype hgvs=",CHAR(34),B233,B234,";",B235,CHAR(34)," name=",CHAR(34),B43,CHAR(34),"&gt; ")</f>
        <v xml:space="preserve">  &lt;Genotype hgvs="NC_000017.11:g.[30219896C&gt;T];[30219896=]" name="C30219896T"&gt; </v>
      </c>
    </row>
    <row r="234" spans="1:3" x14ac:dyDescent="0.25">
      <c r="A234" s="5" t="s">
        <v>40</v>
      </c>
      <c r="B234" s="29" t="s">
        <v>278</v>
      </c>
    </row>
    <row r="235" spans="1:3" x14ac:dyDescent="0.25">
      <c r="A235" s="5" t="s">
        <v>31</v>
      </c>
      <c r="B235" s="29" t="s">
        <v>279</v>
      </c>
      <c r="C235" t="s">
        <v>679</v>
      </c>
    </row>
    <row r="236" spans="1:3" x14ac:dyDescent="0.25">
      <c r="A236" s="5" t="s">
        <v>45</v>
      </c>
      <c r="B236" s="27" t="str">
        <f>CONCATENATE("People with this variant have one copy of the ",B46," variant. This substitution of a single nucleotide is known as a missense mutation.")</f>
        <v>People with this variant have one copy of the [C30219896T](http://institutferran.org/documentos/estudio_genetico/JCR%20106%20140408.pdf) variant. This substitution of a single nucleotide is known as a missense mutation.</v>
      </c>
      <c r="C236" t="s">
        <v>17</v>
      </c>
    </row>
    <row r="237" spans="1:3" x14ac:dyDescent="0.25">
      <c r="A237" s="6" t="s">
        <v>46</v>
      </c>
      <c r="B237" s="27" t="s">
        <v>517</v>
      </c>
      <c r="C237" t="str">
        <f>CONCATENATE("    ",B236)</f>
        <v xml:space="preserve">    People with this variant have one copy of the [C30219896T](http://institutferran.org/documentos/estudio_genetico/JCR%20106%20140408.pdf) variant. This substitution of a single nucleotide is known as a missense mutation.</v>
      </c>
    </row>
    <row r="238" spans="1:3" x14ac:dyDescent="0.25">
      <c r="A238" s="6" t="s">
        <v>47</v>
      </c>
      <c r="B238" s="27">
        <v>38</v>
      </c>
    </row>
    <row r="239" spans="1:3" x14ac:dyDescent="0.25">
      <c r="A239" s="5"/>
      <c r="C239" t="s">
        <v>680</v>
      </c>
    </row>
    <row r="240" spans="1:3" x14ac:dyDescent="0.25">
      <c r="A240" s="6"/>
    </row>
    <row r="241" spans="1:3" x14ac:dyDescent="0.25">
      <c r="A241" s="6"/>
      <c r="C241" t="str">
        <f>CONCATENATE("    ",B237)</f>
        <v xml:space="preserve">    People with this variant have an increased risk of CFS. See below for more information.</v>
      </c>
    </row>
    <row r="242" spans="1:3" x14ac:dyDescent="0.25">
      <c r="A242" s="6"/>
    </row>
    <row r="243" spans="1:3" x14ac:dyDescent="0.25">
      <c r="A243" s="6"/>
      <c r="C243" t="s">
        <v>681</v>
      </c>
    </row>
    <row r="244" spans="1:3" x14ac:dyDescent="0.25">
      <c r="A244" s="5"/>
    </row>
    <row r="245" spans="1:3" x14ac:dyDescent="0.25">
      <c r="A245" s="5"/>
      <c r="C245" t="str">
        <f>CONCATENATE( "    &lt;piechart percentage=",B238," /&gt;")</f>
        <v xml:space="preserve">    &lt;piechart percentage=38 /&gt;</v>
      </c>
    </row>
    <row r="246" spans="1:3" x14ac:dyDescent="0.25">
      <c r="A246" s="5"/>
      <c r="C246" t="str">
        <f>"  &lt;/Genotype&gt;"</f>
        <v xml:space="preserve">  &lt;/Genotype&gt;</v>
      </c>
    </row>
    <row r="247" spans="1:3" x14ac:dyDescent="0.25">
      <c r="A247" s="5" t="s">
        <v>48</v>
      </c>
      <c r="B247" s="27" t="str">
        <f>CONCATENATE("People with this variant have two copies of the ",B46," variant. This substitution of a single nucleotide is known as a missense mutation.")</f>
        <v>People with this variant have two copies of the [C30219896T](http://institutferran.org/documentos/estudio_genetico/JCR%20106%20140408.pdf) variant. This substitution of a single nucleotide is known as a missense mutation.</v>
      </c>
      <c r="C247" t="str">
        <f>CONCATENATE("  &lt;Genotype hgvs=",CHAR(34),B233,B234,";",B234,CHAR(34)," name=",CHAR(34),B43,CHAR(34),"&gt; ")</f>
        <v xml:space="preserve">  &lt;Genotype hgvs="NC_000017.11:g.[30219896C&gt;T];[30219896C&gt;T]" name="C30219896T"&gt; </v>
      </c>
    </row>
    <row r="248" spans="1:3" x14ac:dyDescent="0.25">
      <c r="A248" s="6" t="s">
        <v>49</v>
      </c>
      <c r="B248" s="27" t="s">
        <v>538</v>
      </c>
      <c r="C248" t="s">
        <v>17</v>
      </c>
    </row>
    <row r="249" spans="1:3" x14ac:dyDescent="0.25">
      <c r="A249" s="6" t="s">
        <v>47</v>
      </c>
      <c r="B249" s="27">
        <v>16</v>
      </c>
      <c r="C249" t="s">
        <v>679</v>
      </c>
    </row>
    <row r="250" spans="1:3" x14ac:dyDescent="0.25">
      <c r="A250" s="6"/>
    </row>
    <row r="251" spans="1:3" x14ac:dyDescent="0.25">
      <c r="A251" s="5"/>
      <c r="C251" t="str">
        <f>CONCATENATE("    ",B247)</f>
        <v xml:space="preserve">    People with this variant have two copies of the [C30219896T](http://institutferran.org/documentos/estudio_genetico/JCR%20106%20140408.pdf) variant. This substitution of a single nucleotide is known as a missense mutation.</v>
      </c>
    </row>
    <row r="252" spans="1:3" x14ac:dyDescent="0.25">
      <c r="A252" s="6"/>
    </row>
    <row r="253" spans="1:3" x14ac:dyDescent="0.25">
      <c r="A253" s="6"/>
      <c r="C253" t="s">
        <v>680</v>
      </c>
    </row>
    <row r="254" spans="1:3" x14ac:dyDescent="0.25">
      <c r="A254" s="6"/>
    </row>
    <row r="255" spans="1:3" x14ac:dyDescent="0.25">
      <c r="A255" s="6"/>
      <c r="C255" t="str">
        <f>CONCATENATE("    ",B248)</f>
        <v xml:space="preserve">    Your variant is not associated with cleft palate and increased energy. See below for more details.</v>
      </c>
    </row>
    <row r="256" spans="1:3" x14ac:dyDescent="0.25">
      <c r="A256" s="6"/>
    </row>
    <row r="257" spans="1:3" x14ac:dyDescent="0.25">
      <c r="A257" s="5"/>
      <c r="C257" t="s">
        <v>681</v>
      </c>
    </row>
    <row r="258" spans="1:3" x14ac:dyDescent="0.25">
      <c r="A258" s="5"/>
    </row>
    <row r="259" spans="1:3" x14ac:dyDescent="0.25">
      <c r="A259" s="5"/>
      <c r="C259" t="str">
        <f>CONCATENATE( "    &lt;piechart percentage=",B249," /&gt;")</f>
        <v xml:space="preserve">    &lt;piechart percentage=16 /&gt;</v>
      </c>
    </row>
    <row r="260" spans="1:3" x14ac:dyDescent="0.25">
      <c r="A260" s="5"/>
      <c r="C260" t="str">
        <f>"  &lt;/Genotype&gt;"</f>
        <v xml:space="preserve">  &lt;/Genotype&gt;</v>
      </c>
    </row>
    <row r="261" spans="1:3" x14ac:dyDescent="0.25">
      <c r="A261" s="5" t="s">
        <v>50</v>
      </c>
      <c r="B261" s="27" t="str">
        <f>CONCATENATE("Your ",B11," gene has no variants. A normal gene is referred to as a ",CHAR(34),"wild-type",CHAR(34)," gene.")</f>
        <v>Your SLCA4 gene has no variants. A normal gene is referred to as a "wild-type" gene.</v>
      </c>
      <c r="C261" t="str">
        <f>CONCATENATE("  &lt;Genotype hgvs=",CHAR(34),B233,B235,";",B235,CHAR(34)," name=",CHAR(34),B43,CHAR(34),"&gt; ")</f>
        <v xml:space="preserve">  &lt;Genotype hgvs="NC_000017.11:g.[30219896=];[30219896=]" name="C30219896T"&gt; </v>
      </c>
    </row>
    <row r="262" spans="1:3" x14ac:dyDescent="0.25">
      <c r="A262" s="6" t="s">
        <v>51</v>
      </c>
      <c r="B262" s="27" t="s">
        <v>224</v>
      </c>
      <c r="C262" t="s">
        <v>17</v>
      </c>
    </row>
    <row r="263" spans="1:3" x14ac:dyDescent="0.25">
      <c r="A263" s="6" t="s">
        <v>47</v>
      </c>
      <c r="B263" s="27">
        <v>46</v>
      </c>
      <c r="C263" t="s">
        <v>679</v>
      </c>
    </row>
    <row r="264" spans="1:3" x14ac:dyDescent="0.25">
      <c r="A264" s="5"/>
    </row>
    <row r="265" spans="1:3" x14ac:dyDescent="0.25">
      <c r="A265" s="6"/>
      <c r="C265" t="str">
        <f>CONCATENATE("    ",B261)</f>
        <v xml:space="preserve">    Your SLCA4 gene has no variants. A normal gene is referred to as a "wild-type" gene.</v>
      </c>
    </row>
    <row r="266" spans="1:3" x14ac:dyDescent="0.25">
      <c r="A266" s="6"/>
    </row>
    <row r="267" spans="1:3" x14ac:dyDescent="0.25">
      <c r="A267" s="6"/>
      <c r="C267" t="s">
        <v>680</v>
      </c>
    </row>
    <row r="268" spans="1:3" x14ac:dyDescent="0.25">
      <c r="A268" s="6"/>
    </row>
    <row r="269" spans="1:3" x14ac:dyDescent="0.25">
      <c r="A269" s="6"/>
      <c r="C269" t="str">
        <f>CONCATENATE("    ",B262)</f>
        <v xml:space="preserve">    Your variant is not associated with any loss of function.</v>
      </c>
    </row>
    <row r="270" spans="1:3" x14ac:dyDescent="0.25">
      <c r="A270" s="5"/>
    </row>
    <row r="271" spans="1:3" x14ac:dyDescent="0.25">
      <c r="A271" s="5"/>
      <c r="C271" t="s">
        <v>681</v>
      </c>
    </row>
    <row r="272" spans="1:3" x14ac:dyDescent="0.25">
      <c r="A272" s="5"/>
    </row>
    <row r="273" spans="1:3" x14ac:dyDescent="0.25">
      <c r="A273" s="5"/>
      <c r="C273" t="str">
        <f>CONCATENATE( "    &lt;piechart percentage=",B263," /&gt;")</f>
        <v xml:space="preserve">    &lt;piechart percentage=46 /&gt;</v>
      </c>
    </row>
    <row r="274" spans="1:3" x14ac:dyDescent="0.25">
      <c r="A274" s="5"/>
      <c r="C274" t="str">
        <f>"  &lt;/Genotype&gt;"</f>
        <v xml:space="preserve">  &lt;/Genotype&gt;</v>
      </c>
    </row>
    <row r="275" spans="1:3" x14ac:dyDescent="0.25">
      <c r="A275" s="5"/>
      <c r="C275" t="str">
        <f>C47</f>
        <v>&lt;# C30204775T #&gt;</v>
      </c>
    </row>
    <row r="276" spans="1:3" x14ac:dyDescent="0.25">
      <c r="A276" s="5" t="s">
        <v>39</v>
      </c>
      <c r="B276" s="35" t="s">
        <v>242</v>
      </c>
      <c r="C276" t="str">
        <f>CONCATENATE("  &lt;Genotype hgvs=",CHAR(34),B276,B277,";",B278,CHAR(34)," name=",CHAR(34),B49,CHAR(34),"&gt; ")</f>
        <v xml:space="preserve">  &lt;Genotype hgvs="NC_000017.11:g.[30204775C&gt;T];[30204775=]" name="C30204775T"&gt; </v>
      </c>
    </row>
    <row r="277" spans="1:3" x14ac:dyDescent="0.25">
      <c r="A277" s="5" t="s">
        <v>40</v>
      </c>
      <c r="B277" s="29" t="s">
        <v>280</v>
      </c>
    </row>
    <row r="278" spans="1:3" x14ac:dyDescent="0.25">
      <c r="A278" s="5" t="s">
        <v>31</v>
      </c>
      <c r="B278" s="29" t="s">
        <v>281</v>
      </c>
      <c r="C278" t="s">
        <v>679</v>
      </c>
    </row>
    <row r="279" spans="1:3" x14ac:dyDescent="0.25">
      <c r="A279" s="5" t="s">
        <v>45</v>
      </c>
      <c r="B279" s="27" t="str">
        <f>CONCATENATE("People with this variant have one copy of the ",B52," variant. This substitution of a single nucleotide is known as a missense mutation.")</f>
        <v>People with this variant have one copy of the [C30204775T](http://institutferran.org/documentos/estudio_genetico/JCR%20106%20140408.pdf) variant. This substitution of a single nucleotide is known as a missense mutation.</v>
      </c>
      <c r="C279" t="s">
        <v>17</v>
      </c>
    </row>
    <row r="280" spans="1:3" x14ac:dyDescent="0.25">
      <c r="A280" s="6" t="s">
        <v>46</v>
      </c>
      <c r="B280" s="27" t="s">
        <v>517</v>
      </c>
      <c r="C280" t="str">
        <f>CONCATENATE("    ",B279)</f>
        <v xml:space="preserve">    People with this variant have one copy of the [C30204775T](http://institutferran.org/documentos/estudio_genetico/JCR%20106%20140408.pdf) variant. This substitution of a single nucleotide is known as a missense mutation.</v>
      </c>
    </row>
    <row r="281" spans="1:3" x14ac:dyDescent="0.25">
      <c r="A281" s="6" t="s">
        <v>47</v>
      </c>
      <c r="B281" s="27">
        <v>49.9</v>
      </c>
    </row>
    <row r="282" spans="1:3" x14ac:dyDescent="0.25">
      <c r="A282" s="5"/>
      <c r="C282" t="s">
        <v>680</v>
      </c>
    </row>
    <row r="283" spans="1:3" x14ac:dyDescent="0.25">
      <c r="A283" s="6"/>
    </row>
    <row r="284" spans="1:3" x14ac:dyDescent="0.25">
      <c r="A284" s="6"/>
      <c r="C284" t="str">
        <f>CONCATENATE("    ",B280)</f>
        <v xml:space="preserve">    People with this variant have an increased risk of CFS. See below for more information.</v>
      </c>
    </row>
    <row r="285" spans="1:3" x14ac:dyDescent="0.25">
      <c r="A285" s="6"/>
    </row>
    <row r="286" spans="1:3" x14ac:dyDescent="0.25">
      <c r="A286" s="6"/>
      <c r="C286" t="s">
        <v>681</v>
      </c>
    </row>
    <row r="287" spans="1:3" x14ac:dyDescent="0.25">
      <c r="A287" s="5"/>
    </row>
    <row r="288" spans="1:3" x14ac:dyDescent="0.25">
      <c r="A288" s="5"/>
      <c r="C288" t="str">
        <f>CONCATENATE( "    &lt;piechart percentage=",B281," /&gt;")</f>
        <v xml:space="preserve">    &lt;piechart percentage=49.9 /&gt;</v>
      </c>
    </row>
    <row r="289" spans="1:3" x14ac:dyDescent="0.25">
      <c r="A289" s="5"/>
      <c r="C289" t="str">
        <f>"  &lt;/Genotype&gt;"</f>
        <v xml:space="preserve">  &lt;/Genotype&gt;</v>
      </c>
    </row>
    <row r="290" spans="1:3" x14ac:dyDescent="0.25">
      <c r="A290" s="5" t="s">
        <v>48</v>
      </c>
      <c r="B290" s="27" t="str">
        <f>CONCATENATE("People with this variant have two copies of the ",B52," variant. This substitution of a single nucleotide is known as a missense mutation.")</f>
        <v>People with this variant have two copies of the [C30204775T](http://institutferran.org/documentos/estudio_genetico/JCR%20106%20140408.pdf) variant. This substitution of a single nucleotide is known as a missense mutation.</v>
      </c>
      <c r="C290" t="str">
        <f>CONCATENATE("  &lt;Genotype hgvs=",CHAR(34),B276,B277,";",B277,CHAR(34)," name=",CHAR(34),B49,CHAR(34),"&gt; ")</f>
        <v xml:space="preserve">  &lt;Genotype hgvs="NC_000017.11:g.[30204775C&gt;T];[30204775C&gt;T]" name="C30204775T"&gt; </v>
      </c>
    </row>
    <row r="291" spans="1:3" x14ac:dyDescent="0.25">
      <c r="A291" s="6" t="s">
        <v>49</v>
      </c>
      <c r="B291" s="27" t="s">
        <v>539</v>
      </c>
      <c r="C291" t="s">
        <v>17</v>
      </c>
    </row>
    <row r="292" spans="1:3" x14ac:dyDescent="0.25">
      <c r="A292" s="6" t="s">
        <v>47</v>
      </c>
      <c r="B292" s="27">
        <v>31.8</v>
      </c>
      <c r="C292" t="s">
        <v>679</v>
      </c>
    </row>
    <row r="293" spans="1:3" x14ac:dyDescent="0.25">
      <c r="A293" s="6"/>
    </row>
    <row r="294" spans="1:3" x14ac:dyDescent="0.25">
      <c r="A294" s="5"/>
      <c r="C294" t="str">
        <f>CONCATENATE("    ",B290)</f>
        <v xml:space="preserve">    People with this variant have two copies of the [C30204775T](http://institutferran.org/documentos/estudio_genetico/JCR%20106%20140408.pdf) variant. This substitution of a single nucleotide is known as a missense mutation.</v>
      </c>
    </row>
    <row r="295" spans="1:3" x14ac:dyDescent="0.25">
      <c r="A295" s="6"/>
    </row>
    <row r="296" spans="1:3" x14ac:dyDescent="0.25">
      <c r="A296" s="6"/>
      <c r="C296" t="s">
        <v>680</v>
      </c>
    </row>
    <row r="297" spans="1:3" x14ac:dyDescent="0.25">
      <c r="A297" s="6"/>
    </row>
    <row r="298" spans="1:3" x14ac:dyDescent="0.25">
      <c r="A298" s="6"/>
      <c r="C298" t="str">
        <f>CONCATENATE("    ",B291)</f>
        <v xml:space="preserve">    People with this variant have an increased risk of CFS and mood disorders. See below for more information.</v>
      </c>
    </row>
    <row r="299" spans="1:3" x14ac:dyDescent="0.25">
      <c r="A299" s="6"/>
    </row>
    <row r="300" spans="1:3" x14ac:dyDescent="0.25">
      <c r="A300" s="5"/>
      <c r="C300" t="s">
        <v>681</v>
      </c>
    </row>
    <row r="301" spans="1:3" x14ac:dyDescent="0.25">
      <c r="A301" s="5"/>
    </row>
    <row r="302" spans="1:3" x14ac:dyDescent="0.25">
      <c r="A302" s="5"/>
      <c r="C302" t="str">
        <f>CONCATENATE( "    &lt;piechart percentage=",B292," /&gt;")</f>
        <v xml:space="preserve">    &lt;piechart percentage=31.8 /&gt;</v>
      </c>
    </row>
    <row r="303" spans="1:3" x14ac:dyDescent="0.25">
      <c r="A303" s="5"/>
      <c r="C303" t="str">
        <f>"  &lt;/Genotype&gt;"</f>
        <v xml:space="preserve">  &lt;/Genotype&gt;</v>
      </c>
    </row>
    <row r="304" spans="1:3" x14ac:dyDescent="0.25">
      <c r="A304" s="5" t="s">
        <v>50</v>
      </c>
      <c r="B304" s="27" t="str">
        <f>CONCATENATE("Your ",B49," gene has no variants. A normal gene is referred to as a ",CHAR(34),"wild-type",CHAR(34)," gene.")</f>
        <v>Your C30204775T gene has no variants. A normal gene is referred to as a "wild-type" gene.</v>
      </c>
      <c r="C304" t="str">
        <f>CONCATENATE("  &lt;Genotype hgvs=",CHAR(34),B276,B278,";",B278,CHAR(34)," name=",CHAR(34),B49,CHAR(34),"&gt; ")</f>
        <v xml:space="preserve">  &lt;Genotype hgvs="NC_000017.11:g.[30204775=];[30204775=]" name="C30204775T"&gt; </v>
      </c>
    </row>
    <row r="305" spans="1:3" x14ac:dyDescent="0.25">
      <c r="A305" s="6" t="s">
        <v>51</v>
      </c>
      <c r="B305" s="27" t="s">
        <v>224</v>
      </c>
      <c r="C305" t="s">
        <v>17</v>
      </c>
    </row>
    <row r="306" spans="1:3" x14ac:dyDescent="0.25">
      <c r="A306" s="6" t="s">
        <v>47</v>
      </c>
      <c r="B306" s="27">
        <v>18.3</v>
      </c>
      <c r="C306" t="s">
        <v>679</v>
      </c>
    </row>
    <row r="307" spans="1:3" x14ac:dyDescent="0.25">
      <c r="A307" s="5"/>
    </row>
    <row r="308" spans="1:3" x14ac:dyDescent="0.25">
      <c r="A308" s="6"/>
      <c r="C308" t="str">
        <f>CONCATENATE("    ",B304)</f>
        <v xml:space="preserve">    Your C30204775T gene has no variants. A normal gene is referred to as a "wild-type" gene.</v>
      </c>
    </row>
    <row r="309" spans="1:3" x14ac:dyDescent="0.25">
      <c r="A309" s="6"/>
    </row>
    <row r="310" spans="1:3" x14ac:dyDescent="0.25">
      <c r="A310" s="6"/>
      <c r="C310" t="s">
        <v>680</v>
      </c>
    </row>
    <row r="311" spans="1:3" x14ac:dyDescent="0.25">
      <c r="A311" s="6"/>
    </row>
    <row r="312" spans="1:3" x14ac:dyDescent="0.25">
      <c r="A312" s="6"/>
      <c r="C312" t="str">
        <f>CONCATENATE("    ",B305)</f>
        <v xml:space="preserve">    Your variant is not associated with any loss of function.</v>
      </c>
    </row>
    <row r="313" spans="1:3" x14ac:dyDescent="0.25">
      <c r="A313" s="5"/>
    </row>
    <row r="314" spans="1:3" x14ac:dyDescent="0.25">
      <c r="A314" s="5"/>
      <c r="C314" t="s">
        <v>681</v>
      </c>
    </row>
    <row r="315" spans="1:3" x14ac:dyDescent="0.25">
      <c r="A315" s="5"/>
    </row>
    <row r="316" spans="1:3" x14ac:dyDescent="0.25">
      <c r="A316" s="5"/>
      <c r="C316" t="str">
        <f>CONCATENATE( "    &lt;piechart percentage=",B306," /&gt;")</f>
        <v xml:space="preserve">    &lt;piechart percentage=18.3 /&gt;</v>
      </c>
    </row>
    <row r="317" spans="1:3" x14ac:dyDescent="0.25">
      <c r="A317" s="5"/>
      <c r="C317" t="str">
        <f>"  &lt;/Genotype&gt;"</f>
        <v xml:space="preserve">  &lt;/Genotype&gt;</v>
      </c>
    </row>
    <row r="318" spans="1:3" x14ac:dyDescent="0.25">
      <c r="A318" s="5"/>
      <c r="C318" t="str">
        <f>C53</f>
        <v>&lt;# C1748A #&gt;</v>
      </c>
    </row>
    <row r="319" spans="1:3" x14ac:dyDescent="0.25">
      <c r="A319" s="5" t="s">
        <v>39</v>
      </c>
      <c r="B319" s="35" t="s">
        <v>242</v>
      </c>
      <c r="C319" t="str">
        <f>CONCATENATE("  &lt;Genotype hgvs=",CHAR(34),B319,B320,";",B321,CHAR(34)," name=",CHAR(34),B55,CHAR(34),"&gt; ")</f>
        <v xml:space="preserve">  &lt;Genotype hgvs="NC_000017.11:g.[30196708G&gt;T];[30196708=]" name="C1748A"&gt; </v>
      </c>
    </row>
    <row r="320" spans="1:3" x14ac:dyDescent="0.25">
      <c r="A320" s="5" t="s">
        <v>40</v>
      </c>
      <c r="B320" s="29" t="s">
        <v>282</v>
      </c>
    </row>
    <row r="321" spans="1:3" x14ac:dyDescent="0.25">
      <c r="A321" s="5" t="s">
        <v>31</v>
      </c>
      <c r="B321" s="29" t="s">
        <v>283</v>
      </c>
      <c r="C321" t="s">
        <v>679</v>
      </c>
    </row>
    <row r="322" spans="1:3" x14ac:dyDescent="0.25">
      <c r="A322" s="5" t="s">
        <v>45</v>
      </c>
      <c r="B322" s="27" t="str">
        <f>CONCATENATE("People with this variant have one copy of the ",B55," variant. This substitution of a single nucleotide is known as a missense mutation.")</f>
        <v>People with this variant have one copy of the C1748A variant. This substitution of a single nucleotide is known as a missense mutation.</v>
      </c>
      <c r="C322" t="s">
        <v>17</v>
      </c>
    </row>
    <row r="323" spans="1:3" x14ac:dyDescent="0.25">
      <c r="A323" s="6" t="s">
        <v>46</v>
      </c>
      <c r="B323" s="27" t="s">
        <v>517</v>
      </c>
      <c r="C323" t="str">
        <f>CONCATENATE("    ",B322)</f>
        <v xml:space="preserve">    People with this variant have one copy of the C1748A variant. This substitution of a single nucleotide is known as a missense mutation.</v>
      </c>
    </row>
    <row r="324" spans="1:3" x14ac:dyDescent="0.25">
      <c r="A324" s="6" t="s">
        <v>47</v>
      </c>
      <c r="B324" s="27" t="s">
        <v>17</v>
      </c>
    </row>
    <row r="325" spans="1:3" x14ac:dyDescent="0.25">
      <c r="A325" s="5"/>
      <c r="C325" t="s">
        <v>680</v>
      </c>
    </row>
    <row r="326" spans="1:3" x14ac:dyDescent="0.25">
      <c r="A326" s="6"/>
    </row>
    <row r="327" spans="1:3" x14ac:dyDescent="0.25">
      <c r="A327" s="6"/>
      <c r="C327" t="str">
        <f>CONCATENATE("    ",B323)</f>
        <v xml:space="preserve">    People with this variant have an increased risk of CFS. See below for more information.</v>
      </c>
    </row>
    <row r="328" spans="1:3" x14ac:dyDescent="0.25">
      <c r="A328" s="6"/>
    </row>
    <row r="329" spans="1:3" x14ac:dyDescent="0.25">
      <c r="A329" s="6"/>
      <c r="C329" t="s">
        <v>681</v>
      </c>
    </row>
    <row r="330" spans="1:3" x14ac:dyDescent="0.25">
      <c r="A330" s="5"/>
    </row>
    <row r="331" spans="1:3" x14ac:dyDescent="0.25">
      <c r="A331" s="5"/>
      <c r="C331" t="str">
        <f>CONCATENATE( "    &lt;piechart percentage=",B324," /&gt;")</f>
        <v xml:space="preserve">    &lt;piechart percentage=  /&gt;</v>
      </c>
    </row>
    <row r="332" spans="1:3" x14ac:dyDescent="0.25">
      <c r="A332" s="5"/>
      <c r="C332" t="str">
        <f>"  &lt;/Genotype&gt;"</f>
        <v xml:space="preserve">  &lt;/Genotype&gt;</v>
      </c>
    </row>
    <row r="333" spans="1:3" x14ac:dyDescent="0.25">
      <c r="A333" s="5" t="s">
        <v>48</v>
      </c>
      <c r="B333" s="27" t="str">
        <f>CONCATENATE("People with this variant have two copies of the ",B55," variant. This substitution of a single nucleotide is known as a missense mutation.")</f>
        <v>People with this variant have two copies of the C1748A variant. This substitution of a single nucleotide is known as a missense mutation.</v>
      </c>
      <c r="C333" t="str">
        <f>CONCATENATE("  &lt;Genotype hgvs=",CHAR(34),B319,B320,";",B320,CHAR(34)," name=",CHAR(34),B55,CHAR(34),"&gt; ")</f>
        <v xml:space="preserve">  &lt;Genotype hgvs="NC_000017.11:g.[30196708G&gt;T];[30196708G&gt;T]" name="C1748A"&gt; </v>
      </c>
    </row>
    <row r="334" spans="1:3" x14ac:dyDescent="0.25">
      <c r="A334" s="6" t="s">
        <v>49</v>
      </c>
      <c r="B334" s="27" t="s">
        <v>224</v>
      </c>
      <c r="C334" t="s">
        <v>17</v>
      </c>
    </row>
    <row r="335" spans="1:3" x14ac:dyDescent="0.25">
      <c r="A335" s="6" t="s">
        <v>47</v>
      </c>
      <c r="B335" s="27" t="s">
        <v>17</v>
      </c>
      <c r="C335" t="s">
        <v>679</v>
      </c>
    </row>
    <row r="336" spans="1:3" x14ac:dyDescent="0.25">
      <c r="A336" s="6"/>
    </row>
    <row r="337" spans="1:3" x14ac:dyDescent="0.25">
      <c r="A337" s="5"/>
      <c r="C337" t="str">
        <f>CONCATENATE("    ",B333)</f>
        <v xml:space="preserve">    People with this variant have two copies of the C1748A variant. This substitution of a single nucleotide is known as a missense mutation.</v>
      </c>
    </row>
    <row r="338" spans="1:3" x14ac:dyDescent="0.25">
      <c r="A338" s="6"/>
    </row>
    <row r="339" spans="1:3" x14ac:dyDescent="0.25">
      <c r="A339" s="6"/>
      <c r="C339" t="s">
        <v>680</v>
      </c>
    </row>
    <row r="340" spans="1:3" x14ac:dyDescent="0.25">
      <c r="A340" s="6"/>
    </row>
    <row r="341" spans="1:3" x14ac:dyDescent="0.25">
      <c r="A341" s="6"/>
      <c r="C341" t="str">
        <f>CONCATENATE("    ",B334)</f>
        <v xml:space="preserve">    Your variant is not associated with any loss of function.</v>
      </c>
    </row>
    <row r="342" spans="1:3" x14ac:dyDescent="0.25">
      <c r="A342" s="6"/>
    </row>
    <row r="343" spans="1:3" x14ac:dyDescent="0.25">
      <c r="A343" s="5"/>
      <c r="C343" t="s">
        <v>681</v>
      </c>
    </row>
    <row r="344" spans="1:3" x14ac:dyDescent="0.25">
      <c r="A344" s="5"/>
    </row>
    <row r="345" spans="1:3" x14ac:dyDescent="0.25">
      <c r="A345" s="5"/>
      <c r="C345" t="str">
        <f>CONCATENATE( "    &lt;piechart percentage=",B335," /&gt;")</f>
        <v xml:space="preserve">    &lt;piechart percentage=  /&gt;</v>
      </c>
    </row>
    <row r="346" spans="1:3" x14ac:dyDescent="0.25">
      <c r="A346" s="5"/>
      <c r="C346" t="str">
        <f>"  &lt;/Genotype&gt;"</f>
        <v xml:space="preserve">  &lt;/Genotype&gt;</v>
      </c>
    </row>
    <row r="347" spans="1:3" x14ac:dyDescent="0.25">
      <c r="A347" s="5" t="s">
        <v>50</v>
      </c>
      <c r="B347" s="27" t="str">
        <f>CONCATENATE("Your ",B58," gene has no variants. A normal gene is referred to as a ",CHAR(34),"wild-type",CHAR(34)," gene.")</f>
        <v>Your [C1748A](https://www.ncbi.nlm.nih.gov/pubmed/20981038) gene has no variants. A normal gene is referred to as a "wild-type" gene.</v>
      </c>
      <c r="C347" t="str">
        <f>CONCATENATE("  &lt;Genotype hgvs=",CHAR(34),B319,B321,";",B321,CHAR(34)," name=",CHAR(34),B55,CHAR(34),"&gt; ")</f>
        <v xml:space="preserve">  &lt;Genotype hgvs="NC_000017.11:g.[30196708=];[30196708=]" name="C1748A"&gt; </v>
      </c>
    </row>
    <row r="348" spans="1:3" x14ac:dyDescent="0.25">
      <c r="A348" s="6" t="s">
        <v>51</v>
      </c>
      <c r="B348" s="27" t="s">
        <v>224</v>
      </c>
      <c r="C348" t="s">
        <v>17</v>
      </c>
    </row>
    <row r="349" spans="1:3" x14ac:dyDescent="0.25">
      <c r="A349" s="6" t="s">
        <v>47</v>
      </c>
      <c r="B349" s="27" t="s">
        <v>17</v>
      </c>
      <c r="C349" t="s">
        <v>679</v>
      </c>
    </row>
    <row r="350" spans="1:3" x14ac:dyDescent="0.25">
      <c r="A350" s="5"/>
    </row>
    <row r="351" spans="1:3" x14ac:dyDescent="0.25">
      <c r="A351" s="6"/>
      <c r="C351" t="str">
        <f>CONCATENATE("    ",B347)</f>
        <v xml:space="preserve">    Your [C1748A](https://www.ncbi.nlm.nih.gov/pubmed/20981038) gene has no variants. A normal gene is referred to as a "wild-type" gene.</v>
      </c>
    </row>
    <row r="352" spans="1:3" x14ac:dyDescent="0.25">
      <c r="A352" s="6"/>
    </row>
    <row r="353" spans="1:3" x14ac:dyDescent="0.25">
      <c r="A353" s="6"/>
      <c r="C353" t="s">
        <v>680</v>
      </c>
    </row>
    <row r="354" spans="1:3" x14ac:dyDescent="0.25">
      <c r="A354" s="6"/>
    </row>
    <row r="355" spans="1:3" x14ac:dyDescent="0.25">
      <c r="A355" s="6"/>
      <c r="C355" t="str">
        <f>CONCATENATE("    ",B348)</f>
        <v xml:space="preserve">    Your variant is not associated with any loss of function.</v>
      </c>
    </row>
    <row r="356" spans="1:3" x14ac:dyDescent="0.25">
      <c r="A356" s="5"/>
    </row>
    <row r="357" spans="1:3" x14ac:dyDescent="0.25">
      <c r="A357" s="5"/>
      <c r="C357" t="s">
        <v>681</v>
      </c>
    </row>
    <row r="358" spans="1:3" x14ac:dyDescent="0.25">
      <c r="A358" s="5"/>
    </row>
    <row r="359" spans="1:3" x14ac:dyDescent="0.25">
      <c r="A359" s="5"/>
      <c r="C359" t="str">
        <f>CONCATENATE( "    &lt;piechart percentage=",B349," /&gt;")</f>
        <v xml:space="preserve">    &lt;piechart percentage=  /&gt;</v>
      </c>
    </row>
    <row r="360" spans="1:3" x14ac:dyDescent="0.25">
      <c r="A360" s="5"/>
      <c r="C360" t="str">
        <f>"  &lt;/Genotype&gt;"</f>
        <v xml:space="preserve">  &lt;/Genotype&gt;</v>
      </c>
    </row>
    <row r="361" spans="1:3" x14ac:dyDescent="0.25">
      <c r="A361" s="5"/>
      <c r="C361" t="s">
        <v>683</v>
      </c>
    </row>
    <row r="362" spans="1:3" x14ac:dyDescent="0.25">
      <c r="A362" s="5" t="s">
        <v>52</v>
      </c>
      <c r="B362" s="27" t="str">
        <f>CONCATENATE("Your ",B11," gene has an unknown variant.")</f>
        <v>Your SLCA4 gene has an unknown variant.</v>
      </c>
      <c r="C362" t="str">
        <f>CONCATENATE("  &lt;Genotype hgvs=",CHAR(34),"unknown",CHAR(34),"&gt; ")</f>
        <v xml:space="preserve">  &lt;Genotype hgvs="unknown"&gt; </v>
      </c>
    </row>
    <row r="363" spans="1:3" x14ac:dyDescent="0.25">
      <c r="A363" s="6" t="s">
        <v>52</v>
      </c>
      <c r="B363" s="27" t="s">
        <v>154</v>
      </c>
      <c r="C363" t="s">
        <v>17</v>
      </c>
    </row>
    <row r="364" spans="1:3" x14ac:dyDescent="0.25">
      <c r="A364" s="6" t="s">
        <v>47</v>
      </c>
      <c r="C364" t="s">
        <v>679</v>
      </c>
    </row>
    <row r="365" spans="1:3" x14ac:dyDescent="0.25">
      <c r="A365" s="6"/>
    </row>
    <row r="366" spans="1:3" x14ac:dyDescent="0.25">
      <c r="A366" s="6"/>
      <c r="C366" t="str">
        <f>CONCATENATE("    ",B362)</f>
        <v xml:space="preserve">    Your SLCA4 gene has an unknown variant.</v>
      </c>
    </row>
    <row r="367" spans="1:3" x14ac:dyDescent="0.25">
      <c r="A367" s="6"/>
    </row>
    <row r="368" spans="1:3" x14ac:dyDescent="0.25">
      <c r="A368" s="6"/>
      <c r="C368" t="s">
        <v>680</v>
      </c>
    </row>
    <row r="369" spans="1:3" x14ac:dyDescent="0.25">
      <c r="A369" s="6"/>
    </row>
    <row r="370" spans="1:3" x14ac:dyDescent="0.25">
      <c r="A370" s="5"/>
      <c r="C370" t="str">
        <f>CONCATENATE("    ",B363)</f>
        <v xml:space="preserve">    The effect is unknown.</v>
      </c>
    </row>
    <row r="371" spans="1:3" x14ac:dyDescent="0.25">
      <c r="A371" s="6"/>
    </row>
    <row r="372" spans="1:3" x14ac:dyDescent="0.25">
      <c r="A372" s="5"/>
      <c r="C372" t="s">
        <v>681</v>
      </c>
    </row>
    <row r="373" spans="1:3" x14ac:dyDescent="0.25">
      <c r="A373" s="5"/>
    </row>
    <row r="374" spans="1:3" x14ac:dyDescent="0.25">
      <c r="A374" s="5"/>
      <c r="C374" t="str">
        <f>CONCATENATE( "    &lt;piechart percentage=",B364," /&gt;")</f>
        <v xml:space="preserve">    &lt;piechart percentage= /&gt;</v>
      </c>
    </row>
    <row r="375" spans="1:3" x14ac:dyDescent="0.25">
      <c r="A375" s="5"/>
      <c r="C375" t="str">
        <f>"  &lt;/Genotype&gt;"</f>
        <v xml:space="preserve">  &lt;/Genotype&gt;</v>
      </c>
    </row>
    <row r="376" spans="1:3" x14ac:dyDescent="0.25">
      <c r="A376" s="5"/>
      <c r="C376" t="s">
        <v>684</v>
      </c>
    </row>
    <row r="377" spans="1:3" x14ac:dyDescent="0.25">
      <c r="A377" s="5" t="s">
        <v>50</v>
      </c>
      <c r="B377" s="27" t="str">
        <f>CONCATENATE("Your ",B11," gene has no variants. A normal gene is referred to as a ",CHAR(34),"wild-type",CHAR(34)," gene.")</f>
        <v>Your SLCA4 gene has no variants. A normal gene is referred to as a "wild-type" gene.</v>
      </c>
      <c r="C377" t="str">
        <f>CONCATENATE("  &lt;Genotype hgvs=",CHAR(34),"wildtype",CHAR(34),"&gt;")</f>
        <v xml:space="preserve">  &lt;Genotype hgvs="wildtype"&gt;</v>
      </c>
    </row>
    <row r="378" spans="1:3" x14ac:dyDescent="0.25">
      <c r="A378" s="6" t="s">
        <v>51</v>
      </c>
      <c r="B378" s="27" t="s">
        <v>224</v>
      </c>
      <c r="C378" t="s">
        <v>17</v>
      </c>
    </row>
    <row r="379" spans="1:3" x14ac:dyDescent="0.25">
      <c r="A379" s="6" t="s">
        <v>47</v>
      </c>
      <c r="C379" t="s">
        <v>679</v>
      </c>
    </row>
    <row r="380" spans="1:3" x14ac:dyDescent="0.25">
      <c r="A380" s="6"/>
    </row>
    <row r="381" spans="1:3" x14ac:dyDescent="0.25">
      <c r="A381" s="6"/>
      <c r="C381" t="str">
        <f>CONCATENATE("    ",B377)</f>
        <v xml:space="preserve">    Your SLCA4 gene has no variants. A normal gene is referred to as a "wild-type" gene.</v>
      </c>
    </row>
    <row r="382" spans="1:3" x14ac:dyDescent="0.25">
      <c r="A382" s="6"/>
    </row>
    <row r="383" spans="1:3" x14ac:dyDescent="0.25">
      <c r="A383" s="6"/>
      <c r="C383" t="s">
        <v>680</v>
      </c>
    </row>
    <row r="384" spans="1:3" x14ac:dyDescent="0.25">
      <c r="A384" s="6"/>
    </row>
    <row r="385" spans="1:3" x14ac:dyDescent="0.25">
      <c r="A385" s="6"/>
      <c r="C385" t="str">
        <f>CONCATENATE("    ",B378)</f>
        <v xml:space="preserve">    Your variant is not associated with any loss of function.</v>
      </c>
    </row>
    <row r="386" spans="1:3" x14ac:dyDescent="0.25">
      <c r="A386" s="6"/>
    </row>
    <row r="387" spans="1:3" x14ac:dyDescent="0.25">
      <c r="A387" s="6"/>
      <c r="C387" t="s">
        <v>681</v>
      </c>
    </row>
    <row r="388" spans="1:3" x14ac:dyDescent="0.25">
      <c r="A388" s="5"/>
    </row>
    <row r="389" spans="1:3" x14ac:dyDescent="0.25">
      <c r="A389" s="6"/>
      <c r="C389" t="str">
        <f>CONCATENATE( "    &lt;piechart percentage=",B379," /&gt;")</f>
        <v xml:space="preserve">    &lt;piechart percentage= /&gt;</v>
      </c>
    </row>
    <row r="390" spans="1:3" x14ac:dyDescent="0.25">
      <c r="A390" s="6"/>
      <c r="C390" t="str">
        <f>"  &lt;/Genotype&gt;"</f>
        <v xml:space="preserve">  &lt;/Genotype&gt;</v>
      </c>
    </row>
    <row r="391" spans="1:3" x14ac:dyDescent="0.25">
      <c r="A391" s="6"/>
      <c r="C391" t="str">
        <f>"&lt;/GeneAnalysis&gt;"</f>
        <v>&lt;/GeneAnalysis&gt;</v>
      </c>
    </row>
    <row r="392" spans="1:3" s="33" customFormat="1" x14ac:dyDescent="0.25">
      <c r="A392" s="31"/>
      <c r="B392" s="32"/>
    </row>
    <row r="393" spans="1:3" x14ac:dyDescent="0.25">
      <c r="A393" s="5"/>
      <c r="C393" t="str">
        <f>CONCATENATE("# How do changes in ",B11," affect people?")</f>
        <v># How do changes in SLCA4 affect people?</v>
      </c>
    </row>
    <row r="394" spans="1:3" x14ac:dyDescent="0.25">
      <c r="A394" s="5"/>
    </row>
    <row r="395" spans="1:3" x14ac:dyDescent="0.25">
      <c r="A395" s="5" t="s">
        <v>54</v>
      </c>
      <c r="B395"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SLCA4 variants is small and does not impact treatment. It is possible that variants in this gene interact with other gene variants, which is the reason for our inclusion of this gene.</v>
      </c>
      <c r="C395" t="str">
        <f>B395</f>
        <v>For the vast majority of people, the overall risk associated with the common SLCA4 variants is small and does not impact treatment. It is possible that variants in this gene interact with other gene variants, which is the reason for our inclusion of this gene.</v>
      </c>
    </row>
    <row r="396" spans="1:3" s="33" customFormat="1" x14ac:dyDescent="0.25">
      <c r="A396" s="31"/>
      <c r="B396" s="32"/>
    </row>
    <row r="397" spans="1:3" s="33" customFormat="1" x14ac:dyDescent="0.25">
      <c r="A397" s="34"/>
      <c r="B397" s="32"/>
      <c r="C397" s="6" t="s">
        <v>298</v>
      </c>
    </row>
    <row r="398" spans="1:3" s="33" customFormat="1" x14ac:dyDescent="0.25">
      <c r="A398" s="34"/>
      <c r="B398" s="32"/>
      <c r="C398" s="34"/>
    </row>
    <row r="399" spans="1:3" s="33" customFormat="1" x14ac:dyDescent="0.25">
      <c r="A399" s="34"/>
      <c r="B399" s="32"/>
      <c r="C399" s="34" t="s">
        <v>745</v>
      </c>
    </row>
    <row r="400" spans="1:3" s="33" customFormat="1" x14ac:dyDescent="0.25">
      <c r="A400" s="34"/>
      <c r="B400" s="32"/>
      <c r="C400" s="34"/>
    </row>
    <row r="401" spans="1:3" x14ac:dyDescent="0.25">
      <c r="A401" s="5"/>
      <c r="C401" t="s">
        <v>703</v>
      </c>
    </row>
    <row r="402" spans="1:3" x14ac:dyDescent="0.25">
      <c r="A402" s="5"/>
    </row>
    <row r="403" spans="1:3" x14ac:dyDescent="0.25">
      <c r="A403" s="5" t="s">
        <v>17</v>
      </c>
      <c r="B403" s="27" t="s">
        <v>704</v>
      </c>
      <c r="C403" t="str">
        <f>B403</f>
        <v>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v>
      </c>
    </row>
    <row r="404" spans="1:3" x14ac:dyDescent="0.25">
      <c r="A404" s="5"/>
    </row>
    <row r="405" spans="1:3" x14ac:dyDescent="0.25">
      <c r="A405" s="5"/>
      <c r="C405" t="s">
        <v>55</v>
      </c>
    </row>
    <row r="406" spans="1:3" x14ac:dyDescent="0.25">
      <c r="A406" s="5"/>
    </row>
    <row r="407" spans="1:3" x14ac:dyDescent="0.25">
      <c r="A407" s="5"/>
      <c r="B407" s="27" t="s">
        <v>705</v>
      </c>
      <c r="C407" t="str">
        <f>B407</f>
        <v>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v>
      </c>
    </row>
    <row r="408" spans="1:3" s="33" customFormat="1" x14ac:dyDescent="0.25">
      <c r="A408" s="31"/>
      <c r="B408" s="32"/>
    </row>
    <row r="409" spans="1:3" s="33" customFormat="1" x14ac:dyDescent="0.25">
      <c r="A409" s="34"/>
      <c r="B409" s="32"/>
      <c r="C409" s="6" t="s">
        <v>299</v>
      </c>
    </row>
    <row r="410" spans="1:3" s="33" customFormat="1" x14ac:dyDescent="0.25">
      <c r="A410" s="34"/>
      <c r="B410" s="32"/>
      <c r="C410" s="34"/>
    </row>
    <row r="411" spans="1:3" s="33" customFormat="1" x14ac:dyDescent="0.25">
      <c r="A411" s="34"/>
      <c r="B411" s="32"/>
      <c r="C411" s="34" t="s">
        <v>744</v>
      </c>
    </row>
    <row r="412" spans="1:3" s="33" customFormat="1" x14ac:dyDescent="0.25">
      <c r="A412" s="34"/>
      <c r="B412" s="32"/>
      <c r="C412" s="34"/>
    </row>
    <row r="413" spans="1:3" x14ac:dyDescent="0.25">
      <c r="A413" s="5"/>
      <c r="C413" t="s">
        <v>302</v>
      </c>
    </row>
    <row r="414" spans="1:3" x14ac:dyDescent="0.25">
      <c r="A414" s="5"/>
    </row>
    <row r="415" spans="1:3" x14ac:dyDescent="0.25">
      <c r="A415" s="5" t="s">
        <v>17</v>
      </c>
      <c r="B415" s="27" t="s">
        <v>706</v>
      </c>
      <c r="C415" t="str">
        <f>B415</f>
        <v>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v>
      </c>
    </row>
    <row r="416" spans="1:3" x14ac:dyDescent="0.25">
      <c r="A416" s="5"/>
    </row>
    <row r="417" spans="1:3" x14ac:dyDescent="0.25">
      <c r="A417" s="5"/>
      <c r="C417" t="s">
        <v>55</v>
      </c>
    </row>
    <row r="418" spans="1:3" x14ac:dyDescent="0.25">
      <c r="A418" s="5"/>
    </row>
    <row r="419" spans="1:3" x14ac:dyDescent="0.25">
      <c r="A419" s="5"/>
      <c r="B419" s="27" t="s">
        <v>309</v>
      </c>
      <c r="C419" t="str">
        <f>B419</f>
        <v>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v>
      </c>
    </row>
    <row r="421" spans="1:3" s="33" customFormat="1" x14ac:dyDescent="0.25">
      <c r="A421" s="31"/>
      <c r="B421" s="32"/>
    </row>
    <row r="422" spans="1:3" s="33" customFormat="1" x14ac:dyDescent="0.25">
      <c r="A422" s="34"/>
      <c r="B422" s="32"/>
      <c r="C422" s="6" t="s">
        <v>300</v>
      </c>
    </row>
    <row r="423" spans="1:3" s="33" customFormat="1" x14ac:dyDescent="0.25">
      <c r="A423" s="34"/>
      <c r="B423" s="32"/>
      <c r="C423" s="34"/>
    </row>
    <row r="424" spans="1:3" s="33" customFormat="1" x14ac:dyDescent="0.25">
      <c r="A424" s="34"/>
      <c r="B424" s="32"/>
      <c r="C424" s="34" t="s">
        <v>743</v>
      </c>
    </row>
    <row r="425" spans="1:3" s="33" customFormat="1" x14ac:dyDescent="0.25">
      <c r="A425" s="34"/>
      <c r="B425" s="32"/>
      <c r="C425" s="34"/>
    </row>
    <row r="426" spans="1:3" x14ac:dyDescent="0.25">
      <c r="A426" s="5"/>
      <c r="C426" t="s">
        <v>301</v>
      </c>
    </row>
    <row r="427" spans="1:3" x14ac:dyDescent="0.25">
      <c r="A427" s="5"/>
    </row>
    <row r="428" spans="1:3" x14ac:dyDescent="0.25">
      <c r="A428" s="5" t="s">
        <v>17</v>
      </c>
      <c r="B428" s="27" t="s">
        <v>707</v>
      </c>
      <c r="C428" t="str">
        <f>B428</f>
        <v>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v>
      </c>
    </row>
    <row r="429" spans="1:3" x14ac:dyDescent="0.25">
      <c r="A429" s="5"/>
    </row>
    <row r="430" spans="1:3" x14ac:dyDescent="0.25">
      <c r="A430" s="5"/>
      <c r="C430" t="s">
        <v>55</v>
      </c>
    </row>
    <row r="431" spans="1:3" x14ac:dyDescent="0.25">
      <c r="A431" s="5"/>
    </row>
    <row r="432" spans="1:3" x14ac:dyDescent="0.25">
      <c r="A432" s="5"/>
      <c r="B432" s="27" t="s">
        <v>708</v>
      </c>
      <c r="C432" t="str">
        <f>B432</f>
        <v>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v>
      </c>
    </row>
    <row r="433" spans="1:3" s="33" customFormat="1" x14ac:dyDescent="0.25">
      <c r="A433" s="31"/>
      <c r="B433" s="32"/>
    </row>
    <row r="434" spans="1:3" s="33" customFormat="1" x14ac:dyDescent="0.25">
      <c r="A434" s="34"/>
      <c r="B434" s="32"/>
      <c r="C434" s="6" t="s">
        <v>303</v>
      </c>
    </row>
    <row r="435" spans="1:3" s="33" customFormat="1" x14ac:dyDescent="0.25">
      <c r="A435" s="34"/>
      <c r="B435" s="32"/>
      <c r="C435" s="34"/>
    </row>
    <row r="436" spans="1:3" s="33" customFormat="1" x14ac:dyDescent="0.25">
      <c r="A436" s="34"/>
      <c r="B436" s="32"/>
      <c r="C436" s="34" t="s">
        <v>742</v>
      </c>
    </row>
    <row r="437" spans="1:3" s="33" customFormat="1" x14ac:dyDescent="0.25">
      <c r="A437" s="34"/>
      <c r="B437" s="32"/>
      <c r="C437" s="34"/>
    </row>
    <row r="438" spans="1:3" x14ac:dyDescent="0.25">
      <c r="A438" s="5"/>
      <c r="C438" t="s">
        <v>157</v>
      </c>
    </row>
    <row r="439" spans="1:3" x14ac:dyDescent="0.25">
      <c r="A439" s="5"/>
    </row>
    <row r="440" spans="1:3" x14ac:dyDescent="0.25">
      <c r="A440" s="5" t="s">
        <v>17</v>
      </c>
      <c r="B440" s="27" t="s">
        <v>709</v>
      </c>
      <c r="C440" t="str">
        <f>B440</f>
        <v>The T allele causes lower protein levels and reduced serotonin. Individuals with this variant have higher drinking intensity and higher urges and cravings for alcohol, leading to an increased risk of [alcohol dependence.](https://www.ncbi.nlm.nih.gov/pubmed/22355291?dopt=Abstract)</v>
      </c>
    </row>
    <row r="441" spans="1:3" x14ac:dyDescent="0.25">
      <c r="A441" s="5"/>
    </row>
    <row r="442" spans="1:3" x14ac:dyDescent="0.25">
      <c r="A442" s="5"/>
      <c r="C442" t="s">
        <v>55</v>
      </c>
    </row>
    <row r="443" spans="1:3" x14ac:dyDescent="0.25">
      <c r="A443" s="5"/>
    </row>
    <row r="444" spans="1:3" x14ac:dyDescent="0.25">
      <c r="A444" s="5"/>
      <c r="B444" s="27" t="s">
        <v>308</v>
      </c>
      <c r="C444" t="str">
        <f>B444</f>
        <v>Avoid alcohol. Early intervention by parents can also reduce the risk of [developing problematic alcohol-related behaviors.](https://www.ncbi.nlm.nih.gov/pubmed/28262188)</v>
      </c>
    </row>
    <row r="445" spans="1:3" s="33" customFormat="1" x14ac:dyDescent="0.25">
      <c r="A445" s="31"/>
      <c r="B445" s="32"/>
    </row>
    <row r="446" spans="1:3" s="33" customFormat="1" x14ac:dyDescent="0.25">
      <c r="A446" s="34"/>
      <c r="B446" s="32"/>
      <c r="C446" s="6" t="s">
        <v>304</v>
      </c>
    </row>
    <row r="447" spans="1:3" s="33" customFormat="1" x14ac:dyDescent="0.25">
      <c r="A447" s="34"/>
      <c r="B447" s="32"/>
      <c r="C447" s="34"/>
    </row>
    <row r="448" spans="1:3" s="33" customFormat="1" x14ac:dyDescent="0.25">
      <c r="A448" s="34"/>
      <c r="B448" s="32"/>
      <c r="C448" s="34" t="s">
        <v>741</v>
      </c>
    </row>
    <row r="449" spans="1:3" s="33" customFormat="1" x14ac:dyDescent="0.25">
      <c r="A449" s="34"/>
      <c r="B449" s="32"/>
      <c r="C449" s="34"/>
    </row>
    <row r="450" spans="1:3" x14ac:dyDescent="0.25">
      <c r="A450" s="5"/>
      <c r="C450" t="s">
        <v>157</v>
      </c>
    </row>
    <row r="451" spans="1:3" x14ac:dyDescent="0.25">
      <c r="A451" s="5"/>
    </row>
    <row r="452" spans="1:3" x14ac:dyDescent="0.25">
      <c r="A452" s="5" t="s">
        <v>17</v>
      </c>
      <c r="B452" s="27" t="s">
        <v>540</v>
      </c>
      <c r="C452" t="str">
        <f>B452</f>
        <v>This variant causes an increased likelihood of [mood disorders](https://www.ncbi.nlm.nih.gov/pubmed/19381154) such as [depression](https://www.ncbi.nlm.nih.gov/pubmed/20981038). The efficacy of SSRI or SNRI drugs is also [affected](https://www.ncbi.nlm.nih.gov/pubmed/26674707).</v>
      </c>
    </row>
    <row r="453" spans="1:3" x14ac:dyDescent="0.25">
      <c r="A453" s="5"/>
    </row>
    <row r="454" spans="1:3" x14ac:dyDescent="0.25">
      <c r="A454" s="5"/>
      <c r="C454" t="s">
        <v>55</v>
      </c>
    </row>
    <row r="455" spans="1:3" x14ac:dyDescent="0.25">
      <c r="A455" s="5"/>
    </row>
    <row r="456" spans="1:3" x14ac:dyDescent="0.25">
      <c r="A456" s="5"/>
      <c r="B456" s="27" t="s">
        <v>710</v>
      </c>
      <c r="C456" t="str">
        <f>B456</f>
        <v>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v>
      </c>
    </row>
    <row r="457" spans="1:3" s="33" customFormat="1" x14ac:dyDescent="0.25">
      <c r="A457" s="31"/>
      <c r="B457" s="32"/>
    </row>
    <row r="458" spans="1:3" s="33" customFormat="1" x14ac:dyDescent="0.25">
      <c r="A458" s="34"/>
      <c r="B458" s="32"/>
      <c r="C458" s="34" t="s">
        <v>305</v>
      </c>
    </row>
    <row r="459" spans="1:3" s="33" customFormat="1" x14ac:dyDescent="0.25">
      <c r="A459" s="34"/>
      <c r="B459" s="32"/>
      <c r="C459" s="34"/>
    </row>
    <row r="460" spans="1:3" s="33" customFormat="1" x14ac:dyDescent="0.25">
      <c r="A460" s="34"/>
      <c r="B460" s="32"/>
      <c r="C460" s="34" t="s">
        <v>739</v>
      </c>
    </row>
    <row r="461" spans="1:3" s="33" customFormat="1" x14ac:dyDescent="0.25">
      <c r="A461" s="34"/>
      <c r="B461" s="32"/>
      <c r="C461" s="34"/>
    </row>
    <row r="462" spans="1:3" x14ac:dyDescent="0.25">
      <c r="A462" s="5"/>
      <c r="C462" t="s">
        <v>157</v>
      </c>
    </row>
    <row r="463" spans="1:3" x14ac:dyDescent="0.25">
      <c r="A463" s="5"/>
    </row>
    <row r="464" spans="1:3" x14ac:dyDescent="0.25">
      <c r="A464" s="5" t="s">
        <v>17</v>
      </c>
      <c r="B464" s="27" t="s">
        <v>711</v>
      </c>
      <c r="C464" t="str">
        <f>B464</f>
        <v>Women with this variant have an odds ratio of 1.72 of having a child with [facial clefts](https://www.ncbi.nlm.nih.gov/pubmed/22072571). It may cause increased energy, as it is 
associated with a [64% lower odds of fatigue](https://www.ncbi.nlm.nih.gov/pubmed/27720787).</v>
      </c>
    </row>
    <row r="465" spans="1:3" x14ac:dyDescent="0.25">
      <c r="A465" s="5"/>
    </row>
    <row r="466" spans="1:3" x14ac:dyDescent="0.25">
      <c r="A466" s="5"/>
      <c r="C466" t="s">
        <v>55</v>
      </c>
    </row>
    <row r="467" spans="1:3" x14ac:dyDescent="0.25">
      <c r="A467" s="5"/>
    </row>
    <row r="468" spans="1:3" x14ac:dyDescent="0.25">
      <c r="A468" s="5"/>
      <c r="B468" s="27" t="s">
        <v>307</v>
      </c>
      <c r="C468" t="str">
        <f>B468</f>
        <v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v>
      </c>
    </row>
    <row r="469" spans="1:3" s="33" customFormat="1" x14ac:dyDescent="0.25">
      <c r="A469" s="31"/>
      <c r="B469" s="32"/>
    </row>
    <row r="470" spans="1:3" s="33" customFormat="1" x14ac:dyDescent="0.25">
      <c r="A470" s="34"/>
      <c r="B470" s="32"/>
      <c r="C470" s="6" t="s">
        <v>306</v>
      </c>
    </row>
    <row r="471" spans="1:3" s="33" customFormat="1" x14ac:dyDescent="0.25">
      <c r="A471" s="34"/>
      <c r="B471" s="32"/>
      <c r="C471" s="34"/>
    </row>
    <row r="472" spans="1:3" s="33" customFormat="1" x14ac:dyDescent="0.25">
      <c r="A472" s="34"/>
      <c r="B472" s="32"/>
      <c r="C472" s="34" t="s">
        <v>740</v>
      </c>
    </row>
    <row r="473" spans="1:3" s="33" customFormat="1" x14ac:dyDescent="0.25">
      <c r="A473" s="34"/>
      <c r="B473" s="32"/>
      <c r="C473" s="34"/>
    </row>
    <row r="474" spans="1:3" x14ac:dyDescent="0.25">
      <c r="A474" s="5"/>
      <c r="C474" t="s">
        <v>157</v>
      </c>
    </row>
    <row r="475" spans="1:3" x14ac:dyDescent="0.25">
      <c r="A475" s="5"/>
    </row>
    <row r="476" spans="1:3" x14ac:dyDescent="0.25">
      <c r="A476" s="5" t="s">
        <v>17</v>
      </c>
      <c r="B476" s="27" t="s">
        <v>541</v>
      </c>
      <c r="C476" t="str">
        <f>B476</f>
        <v>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v>
      </c>
    </row>
    <row r="477" spans="1:3" x14ac:dyDescent="0.25">
      <c r="A477" s="5"/>
    </row>
    <row r="478" spans="1:3" x14ac:dyDescent="0.25">
      <c r="A478" s="5"/>
      <c r="C478" t="s">
        <v>55</v>
      </c>
    </row>
    <row r="479" spans="1:3" x14ac:dyDescent="0.25">
      <c r="A479" s="5"/>
    </row>
    <row r="480" spans="1:3" x14ac:dyDescent="0.25">
      <c r="A480" s="5"/>
      <c r="B480" s="27" t="s">
        <v>310</v>
      </c>
      <c r="C480" t="str">
        <f>B480</f>
        <v>Drugs currently used for SLC6A4 issues include [antidepressants, dopamine, doxepin, tramadol, and many more.](http://www.uniprot.org/uniprot/P31645#pathology_and_biotech)</v>
      </c>
    </row>
    <row r="481" spans="1:3" s="33" customFormat="1" x14ac:dyDescent="0.25">
      <c r="B481" s="32"/>
    </row>
    <row r="483" spans="1:3" ht="30" x14ac:dyDescent="0.25">
      <c r="A483" t="s">
        <v>56</v>
      </c>
      <c r="B483" s="7" t="s">
        <v>295</v>
      </c>
      <c r="C483" t="str">
        <f>CONCATENATE("&lt;symptoms ",B483," /&gt;")</f>
        <v>&lt;symptoms fatigue D005221 depression D003863 stress D040701 anxiety D001007 /&gt;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3FDC-6E96-4B0A-8D12-A24C1C07F482}">
  <dimension ref="A1:AA130"/>
  <sheetViews>
    <sheetView topLeftCell="A103" workbookViewId="0">
      <selection activeCell="C106" sqref="C106"/>
    </sheetView>
  </sheetViews>
  <sheetFormatPr defaultRowHeight="15" x14ac:dyDescent="0.25"/>
  <cols>
    <col min="1" max="1" width="16.28515625" customWidth="1"/>
    <col min="2" max="2" width="35.28515625" style="27" customWidth="1"/>
  </cols>
  <sheetData>
    <row r="1" spans="1:27" x14ac:dyDescent="0.25">
      <c r="A1" s="4" t="s">
        <v>18</v>
      </c>
      <c r="B1" s="26" t="s">
        <v>19</v>
      </c>
      <c r="C1" s="4" t="s">
        <v>20</v>
      </c>
    </row>
    <row r="2" spans="1:27" x14ac:dyDescent="0.25">
      <c r="A2" s="6" t="s">
        <v>4</v>
      </c>
      <c r="B2" s="27" t="s">
        <v>311</v>
      </c>
      <c r="C2" t="str">
        <f>CONCATENATE("# What does the ",B2," gene do?")</f>
        <v># What does the CLYBL gene do?</v>
      </c>
    </row>
    <row r="3" spans="1:27" x14ac:dyDescent="0.25">
      <c r="A3" s="6"/>
    </row>
    <row r="4" spans="1:27" x14ac:dyDescent="0.25">
      <c r="A4" s="6" t="s">
        <v>22</v>
      </c>
      <c r="B4" s="27" t="s">
        <v>716</v>
      </c>
      <c r="C4" t="str">
        <f>B4</f>
        <v>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v>
      </c>
    </row>
    <row r="5" spans="1:27" ht="17.25" x14ac:dyDescent="0.3">
      <c r="A5" s="6"/>
      <c r="B5" s="28"/>
    </row>
    <row r="6" spans="1:27" x14ac:dyDescent="0.25">
      <c r="A6" s="6" t="s">
        <v>23</v>
      </c>
      <c r="B6" s="27">
        <v>13</v>
      </c>
      <c r="C6" t="str">
        <f>CONCATENATE("This gene is located on chromosome ",B6,". The ",B7," it creates acts in your ",B8)</f>
        <v>This gene is located on chromosome 13. The mitochondrial enzyme it creates acts in your [kidney, liver](https://www.ncbi.nlm.nih.gov/gene/171425#gene-expression), and blood.</v>
      </c>
    </row>
    <row r="7" spans="1:27" x14ac:dyDescent="0.25">
      <c r="A7" s="6" t="s">
        <v>24</v>
      </c>
      <c r="B7" s="27" t="s">
        <v>313</v>
      </c>
    </row>
    <row r="8" spans="1:27" x14ac:dyDescent="0.25">
      <c r="A8" s="6" t="s">
        <v>21</v>
      </c>
      <c r="B8" s="27" t="s">
        <v>321</v>
      </c>
      <c r="C8" t="s">
        <v>17</v>
      </c>
    </row>
    <row r="9" spans="1:27" x14ac:dyDescent="0.25">
      <c r="A9" s="5" t="s">
        <v>26</v>
      </c>
      <c r="B9" s="27" t="s">
        <v>542</v>
      </c>
      <c r="C9" t="str">
        <f>CONCATENATE("&lt;TissueList ",B9," /&gt;")</f>
        <v>&lt;TissueList circulatory and cardiovascular system D002319 Kidney and urinary bladder D005221 liver D008099  /&gt;</v>
      </c>
    </row>
    <row r="10" spans="1:27" s="33" customFormat="1" x14ac:dyDescent="0.25">
      <c r="A10" s="34"/>
      <c r="B10" s="32"/>
    </row>
    <row r="11" spans="1:27" x14ac:dyDescent="0.25">
      <c r="A11" s="6" t="s">
        <v>4</v>
      </c>
      <c r="B11" s="27" t="s">
        <v>311</v>
      </c>
      <c r="C11" t="str">
        <f>CONCATENATE("&lt;GeneAnalysis gene=",CHAR(34),B11,CHAR(34)," interval=",CHAR(34),B12,CHAR(34),"&gt; ")</f>
        <v xml:space="preserve">&lt;GeneAnalysis gene="CLYBL" interval="NC_000013.11:g.99606664_99909459"&gt; </v>
      </c>
    </row>
    <row r="12" spans="1:27" ht="48" thickBot="1" x14ac:dyDescent="0.3">
      <c r="A12" s="6" t="s">
        <v>27</v>
      </c>
      <c r="B12" s="27" t="s">
        <v>312</v>
      </c>
      <c r="N12" s="37" t="s">
        <v>322</v>
      </c>
      <c r="O12" s="37" t="s">
        <v>323</v>
      </c>
      <c r="P12" s="39" t="s">
        <v>324</v>
      </c>
      <c r="Q12" s="39">
        <v>707</v>
      </c>
      <c r="R12" s="39" t="s">
        <v>325</v>
      </c>
      <c r="S12" s="39" t="s">
        <v>326</v>
      </c>
      <c r="T12" s="39" t="s">
        <v>327</v>
      </c>
      <c r="U12" s="39" t="s">
        <v>328</v>
      </c>
      <c r="V12" s="39" t="s">
        <v>329</v>
      </c>
      <c r="W12" s="39" t="s">
        <v>330</v>
      </c>
      <c r="X12" s="37" t="s">
        <v>331</v>
      </c>
      <c r="Y12" s="37" t="s">
        <v>332</v>
      </c>
      <c r="Z12" s="37" t="s">
        <v>333</v>
      </c>
      <c r="AA12" s="37" t="s">
        <v>334</v>
      </c>
    </row>
    <row r="13" spans="1:27" x14ac:dyDescent="0.25">
      <c r="A13" s="6" t="s">
        <v>28</v>
      </c>
      <c r="B13" s="27" t="s">
        <v>341</v>
      </c>
      <c r="C13" t="str">
        <f>CONCATENATE("# What are some common mutations of ",B11,"?")</f>
        <v># What are some common mutations of CLYBL?</v>
      </c>
      <c r="Q13">
        <v>707</v>
      </c>
      <c r="R13">
        <v>605</v>
      </c>
      <c r="S13">
        <v>250</v>
      </c>
      <c r="V13">
        <v>703</v>
      </c>
      <c r="W13">
        <v>648</v>
      </c>
      <c r="X13">
        <v>260</v>
      </c>
    </row>
    <row r="14" spans="1:27" x14ac:dyDescent="0.25">
      <c r="A14" s="6"/>
      <c r="C14" t="s">
        <v>17</v>
      </c>
      <c r="R14" s="38">
        <f>1+(R13-Q13)/Q13</f>
        <v>0.85572842998585574</v>
      </c>
      <c r="S14" s="38">
        <f>1+(S13-Q13)/Q13</f>
        <v>0.3536067892503536</v>
      </c>
      <c r="W14" s="38">
        <f>1+(W13-V13)/V13</f>
        <v>0.92176386913229014</v>
      </c>
      <c r="X14" s="38">
        <f>1+(X13-V13)/V13</f>
        <v>0.36984352773826457</v>
      </c>
    </row>
    <row r="15" spans="1:27" x14ac:dyDescent="0.25">
      <c r="C15" t="str">
        <f>CONCATENATE("There is ",B13," well-known variant in ",B11,": ",B22,".")</f>
        <v>There is one well-known variant in CLYBL: [C775T](https://www.ncbi.nlm.nih.gov/pubmed/29100069) (Arg259Ter).</v>
      </c>
      <c r="U15" s="38">
        <f>(R14+W14)/2</f>
        <v>0.88874614955907294</v>
      </c>
      <c r="V15" s="38">
        <f>(S14+X14)/2</f>
        <v>0.36172515849430908</v>
      </c>
    </row>
    <row r="16" spans="1:27" x14ac:dyDescent="0.25">
      <c r="U16" s="38"/>
      <c r="V16" s="38"/>
    </row>
    <row r="17" spans="1:3" x14ac:dyDescent="0.25">
      <c r="A17" s="6"/>
      <c r="C17" t="str">
        <f>CONCATENATE("&lt;# ",B19," #&gt;")</f>
        <v>&lt;# C775T #&gt;</v>
      </c>
    </row>
    <row r="18" spans="1:3" x14ac:dyDescent="0.25">
      <c r="A18" s="6" t="s">
        <v>29</v>
      </c>
      <c r="B18" s="75" t="s">
        <v>314</v>
      </c>
      <c r="C18" t="str">
        <f>CONCATENATE("  &lt;Variant hgvs=",CHAR(34),B18,CHAR(34)," name=",CHAR(34),B19,CHAR(34),"&gt; ")</f>
        <v xml:space="preserve">  &lt;Variant hgvs="NC_000013.11:g.99866380C&gt;T" name="C775T"&gt; </v>
      </c>
    </row>
    <row r="19" spans="1:3" x14ac:dyDescent="0.25">
      <c r="A19" s="5" t="s">
        <v>30</v>
      </c>
      <c r="B19" s="75" t="s">
        <v>318</v>
      </c>
    </row>
    <row r="20" spans="1:3" x14ac:dyDescent="0.25">
      <c r="A20" s="5" t="s">
        <v>31</v>
      </c>
      <c r="B20" s="27" t="s">
        <v>214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CLYBL gene from cytosine (C) to thymine (T) resulting in incorrect mitochondrial enzyme function. This substitution of a single nucleotide is known as a missense variant.</v>
      </c>
    </row>
    <row r="21" spans="1:3" x14ac:dyDescent="0.25">
      <c r="A21" s="5" t="s">
        <v>32</v>
      </c>
      <c r="B21" s="27" t="s">
        <v>37</v>
      </c>
      <c r="C21" t="s">
        <v>17</v>
      </c>
    </row>
    <row r="22" spans="1:3" x14ac:dyDescent="0.25">
      <c r="A22" s="5" t="s">
        <v>40</v>
      </c>
      <c r="B22" s="76" t="s">
        <v>336</v>
      </c>
      <c r="C22" t="str">
        <f>"  &lt;/Variant&gt;"</f>
        <v xml:space="preserve">  &lt;/Variant&gt;</v>
      </c>
    </row>
    <row r="23" spans="1:3" s="33" customFormat="1" x14ac:dyDescent="0.25">
      <c r="A23" s="31"/>
      <c r="B23" s="32"/>
    </row>
    <row r="24" spans="1:3" s="33" customFormat="1" x14ac:dyDescent="0.25">
      <c r="A24" s="31"/>
      <c r="B24" s="32"/>
      <c r="C24" t="str">
        <f>C17</f>
        <v>&lt;# C775T #&gt;</v>
      </c>
    </row>
    <row r="25" spans="1:3" x14ac:dyDescent="0.25">
      <c r="A25" s="5" t="s">
        <v>39</v>
      </c>
      <c r="B25" s="75" t="s">
        <v>315</v>
      </c>
      <c r="C25" t="str">
        <f>CONCATENATE("  &lt;Genotype hgvs=",CHAR(34),B25,B26,";",B27,CHAR(34)," name=",CHAR(34),B19,CHAR(34),"&gt; ")</f>
        <v xml:space="preserve">  &lt;Genotype hgvs="NC_000013.11:g.[99866380C&gt;T];[99866380=]" name="C775T"&gt; </v>
      </c>
    </row>
    <row r="26" spans="1:3" x14ac:dyDescent="0.25">
      <c r="A26" s="5" t="s">
        <v>40</v>
      </c>
      <c r="B26" s="27" t="s">
        <v>316</v>
      </c>
    </row>
    <row r="27" spans="1:3" x14ac:dyDescent="0.25">
      <c r="A27" s="5" t="s">
        <v>31</v>
      </c>
      <c r="B27" s="27" t="s">
        <v>317</v>
      </c>
      <c r="C27" t="s">
        <v>679</v>
      </c>
    </row>
    <row r="28" spans="1:3" x14ac:dyDescent="0.25">
      <c r="A28" s="5" t="s">
        <v>45</v>
      </c>
      <c r="B28" s="27" t="str">
        <f>CONCATENATE("People with this variant have one copy of the ",B22," variant. This substitution of a single nucleotide is known as a missense mutation.")</f>
        <v>People with this variant have one copy of the [C775T](https://www.ncbi.nlm.nih.gov/pubmed/29100069) (Arg259Ter) variant. This substitution of a single nucleotide is known as a missense mutation.</v>
      </c>
      <c r="C28" t="s">
        <v>17</v>
      </c>
    </row>
    <row r="29" spans="1:3" x14ac:dyDescent="0.25">
      <c r="A29" s="6" t="s">
        <v>46</v>
      </c>
      <c r="B29" s="27" t="s">
        <v>223</v>
      </c>
      <c r="C29" t="str">
        <f>CONCATENATE("    ",B28)</f>
        <v xml:space="preserve">    People with this variant have one copy of the [C775T](https://www.ncbi.nlm.nih.gov/pubmed/29100069) (Arg259Ter) variant. This substitution of a single nucleotide is known as a missense mutation.</v>
      </c>
    </row>
    <row r="30" spans="1:3" x14ac:dyDescent="0.25">
      <c r="A30" s="6" t="s">
        <v>47</v>
      </c>
      <c r="B30" s="27">
        <v>5.3</v>
      </c>
    </row>
    <row r="31" spans="1:3" x14ac:dyDescent="0.25">
      <c r="A31" s="5"/>
      <c r="C31" t="s">
        <v>680</v>
      </c>
    </row>
    <row r="32" spans="1:3" x14ac:dyDescent="0.25">
      <c r="A32" s="6"/>
    </row>
    <row r="33" spans="1:3" x14ac:dyDescent="0.25">
      <c r="A33" s="6"/>
      <c r="C33" t="str">
        <f>CONCATENATE("    ",B29)</f>
        <v xml:space="preserve">    You are in the Mild Loss of Function category. See below for more information.</v>
      </c>
    </row>
    <row r="34" spans="1:3" x14ac:dyDescent="0.25">
      <c r="A34" s="6"/>
    </row>
    <row r="35" spans="1:3" x14ac:dyDescent="0.25">
      <c r="A35" s="6"/>
      <c r="C35" t="s">
        <v>681</v>
      </c>
    </row>
    <row r="36" spans="1:3" x14ac:dyDescent="0.25">
      <c r="A36" s="5"/>
    </row>
    <row r="37" spans="1:3" x14ac:dyDescent="0.25">
      <c r="A37" s="5"/>
      <c r="C37" t="str">
        <f>CONCATENATE( "    &lt;piechart percentage=",B30," /&gt;")</f>
        <v xml:space="preserve">    &lt;piechart percentage=5.3 /&gt;</v>
      </c>
    </row>
    <row r="38" spans="1:3" x14ac:dyDescent="0.25">
      <c r="A38" s="5"/>
      <c r="C38" t="str">
        <f>"  &lt;/Genotype&gt;"</f>
        <v xml:space="preserve">  &lt;/Genotype&gt;</v>
      </c>
    </row>
    <row r="39" spans="1:3" x14ac:dyDescent="0.25">
      <c r="A39" s="5" t="s">
        <v>48</v>
      </c>
      <c r="B39" s="27" t="str">
        <f>CONCATENATE("People with this variant have two copies of the ",B22," variant. This substitution of a single nucleotide is known as a missense mutation.")</f>
        <v>People with this variant have two copies of the [C775T](https://www.ncbi.nlm.nih.gov/pubmed/29100069) (Arg259Ter) variant. This substitution of a single nucleotide is known as a missense mutation.</v>
      </c>
      <c r="C39" t="str">
        <f>CONCATENATE("  &lt;Genotype hgvs=",CHAR(34),B25,B26,";",B26,CHAR(34)," name=",CHAR(34),B19,CHAR(34),"&gt; ")</f>
        <v xml:space="preserve">  &lt;Genotype hgvs="NC_000013.11:g.[99866380C&gt;T];[99866380C&gt;T]" name="C775T"&gt; </v>
      </c>
    </row>
    <row r="40" spans="1:3" x14ac:dyDescent="0.25">
      <c r="A40" s="6" t="s">
        <v>49</v>
      </c>
      <c r="B40" s="27" t="s">
        <v>199</v>
      </c>
      <c r="C40" t="s">
        <v>17</v>
      </c>
    </row>
    <row r="41" spans="1:3" x14ac:dyDescent="0.25">
      <c r="A41" s="6" t="s">
        <v>47</v>
      </c>
      <c r="B41" s="27">
        <v>0.9</v>
      </c>
      <c r="C41" t="s">
        <v>679</v>
      </c>
    </row>
    <row r="42" spans="1:3" x14ac:dyDescent="0.25">
      <c r="A42" s="6"/>
    </row>
    <row r="43" spans="1:3" x14ac:dyDescent="0.25">
      <c r="A43" s="5"/>
      <c r="C43" t="str">
        <f>CONCATENATE("    ",B39)</f>
        <v xml:space="preserve">    People with this variant have two copies of the [C775T](https://www.ncbi.nlm.nih.gov/pubmed/29100069) (Arg259Ter) variant. This substitution of a single nucleotide is known as a missense mutation.</v>
      </c>
    </row>
    <row r="44" spans="1:3" x14ac:dyDescent="0.25">
      <c r="A44" s="6"/>
    </row>
    <row r="45" spans="1:3" x14ac:dyDescent="0.25">
      <c r="A45" s="6"/>
      <c r="C45" t="s">
        <v>680</v>
      </c>
    </row>
    <row r="46" spans="1:3" x14ac:dyDescent="0.25">
      <c r="A46" s="6"/>
    </row>
    <row r="47" spans="1:3" x14ac:dyDescent="0.25">
      <c r="A47" s="6"/>
      <c r="C47" t="str">
        <f>CONCATENATE("    ",B40)</f>
        <v xml:space="preserve">    You are in the Severe Loss of Function category. See below for more information.</v>
      </c>
    </row>
    <row r="48" spans="1:3" x14ac:dyDescent="0.25">
      <c r="A48" s="6"/>
    </row>
    <row r="49" spans="1:3" x14ac:dyDescent="0.25">
      <c r="A49" s="5"/>
      <c r="C49" t="s">
        <v>681</v>
      </c>
    </row>
    <row r="50" spans="1:3" x14ac:dyDescent="0.25">
      <c r="A50" s="5"/>
    </row>
    <row r="51" spans="1:3" x14ac:dyDescent="0.25">
      <c r="A51" s="5"/>
      <c r="C51" t="str">
        <f>CONCATENATE( "    &lt;piechart percentage=",B41," /&gt;")</f>
        <v xml:space="preserve">    &lt;piechart percentage=0.9 /&gt;</v>
      </c>
    </row>
    <row r="52" spans="1:3" x14ac:dyDescent="0.25">
      <c r="A52" s="5"/>
      <c r="C52" t="str">
        <f>"  &lt;/Genotype&gt;"</f>
        <v xml:space="preserve">  &lt;/Genotype&gt;</v>
      </c>
    </row>
    <row r="53" spans="1:3" x14ac:dyDescent="0.25">
      <c r="A53" s="5"/>
    </row>
    <row r="54" spans="1:3" x14ac:dyDescent="0.25">
      <c r="A54" s="5" t="s">
        <v>50</v>
      </c>
      <c r="B54" s="27" t="str">
        <f>CONCATENATE("Your ",B11," gene has no variants. A normal gene is referred to as a ",CHAR(34),"wild-type",CHAR(34)," gene.")</f>
        <v>Your CLYBL gene has no variants. A normal gene is referred to as a "wild-type" gene.</v>
      </c>
      <c r="C54" t="str">
        <f>CONCATENATE("  &lt;Genotype hgvs=",CHAR(34),B25,B27,";",B27,CHAR(34)," name=",CHAR(34),B19,CHAR(34),"&gt; ")</f>
        <v xml:space="preserve">  &lt;Genotype hgvs="NC_000013.11:g.[99866380=];[99866380=]" name="C775T"&gt; </v>
      </c>
    </row>
    <row r="55" spans="1:3" x14ac:dyDescent="0.25">
      <c r="A55" s="6" t="s">
        <v>51</v>
      </c>
      <c r="B55" s="27" t="s">
        <v>224</v>
      </c>
      <c r="C55" t="s">
        <v>17</v>
      </c>
    </row>
    <row r="56" spans="1:3" x14ac:dyDescent="0.25">
      <c r="A56" s="6" t="s">
        <v>47</v>
      </c>
      <c r="B56" s="27">
        <v>93.8</v>
      </c>
      <c r="C56" t="s">
        <v>679</v>
      </c>
    </row>
    <row r="57" spans="1:3" x14ac:dyDescent="0.25">
      <c r="A57" s="5"/>
    </row>
    <row r="58" spans="1:3" x14ac:dyDescent="0.25">
      <c r="A58" s="6"/>
      <c r="C58" t="str">
        <f>CONCATENATE("    ",B54)</f>
        <v xml:space="preserve">    Your CLYBL gene has no variants. A normal gene is referred to as a "wild-type" gene.</v>
      </c>
    </row>
    <row r="59" spans="1:3" x14ac:dyDescent="0.25">
      <c r="A59" s="6"/>
    </row>
    <row r="60" spans="1:3" x14ac:dyDescent="0.25">
      <c r="A60" s="6"/>
      <c r="C60" t="s">
        <v>680</v>
      </c>
    </row>
    <row r="61" spans="1:3" x14ac:dyDescent="0.25">
      <c r="A61" s="6"/>
    </row>
    <row r="62" spans="1:3" x14ac:dyDescent="0.25">
      <c r="A62" s="6"/>
      <c r="C62" t="str">
        <f>CONCATENATE("    ",B55)</f>
        <v xml:space="preserve">    Your variant is not associated with any loss of function.</v>
      </c>
    </row>
    <row r="63" spans="1:3" x14ac:dyDescent="0.25">
      <c r="A63" s="5"/>
    </row>
    <row r="64" spans="1:3" x14ac:dyDescent="0.25">
      <c r="A64" s="5"/>
      <c r="C64" t="s">
        <v>681</v>
      </c>
    </row>
    <row r="65" spans="1:3" x14ac:dyDescent="0.25">
      <c r="A65" s="5"/>
    </row>
    <row r="66" spans="1:3" x14ac:dyDescent="0.25">
      <c r="A66" s="5"/>
      <c r="C66" t="str">
        <f>CONCATENATE( "    &lt;piechart percentage=",B56," /&gt;")</f>
        <v xml:space="preserve">    &lt;piechart percentage=93.8 /&gt;</v>
      </c>
    </row>
    <row r="67" spans="1:3" x14ac:dyDescent="0.25">
      <c r="A67" s="5"/>
      <c r="C67" t="str">
        <f>"  &lt;/Genotype&gt;"</f>
        <v xml:space="preserve">  &lt;/Genotype&gt;</v>
      </c>
    </row>
    <row r="68" spans="1:3" x14ac:dyDescent="0.25">
      <c r="A68" s="5"/>
      <c r="C68" t="s">
        <v>683</v>
      </c>
    </row>
    <row r="69" spans="1:3" x14ac:dyDescent="0.25">
      <c r="A69" s="5" t="s">
        <v>52</v>
      </c>
      <c r="B69" s="27" t="str">
        <f>CONCATENATE("Your ",B11," gene has an unknown variant.")</f>
        <v>Your CLYBL gene has an unknown variant.</v>
      </c>
      <c r="C69" t="str">
        <f>CONCATENATE("  &lt;Genotype hgvs=",CHAR(34),"unknown",CHAR(34),"&gt; ")</f>
        <v xml:space="preserve">  &lt;Genotype hgvs="unknown"&gt; </v>
      </c>
    </row>
    <row r="70" spans="1:3" x14ac:dyDescent="0.25">
      <c r="A70" s="6" t="s">
        <v>52</v>
      </c>
      <c r="B70" s="27" t="s">
        <v>154</v>
      </c>
      <c r="C70" t="s">
        <v>17</v>
      </c>
    </row>
    <row r="71" spans="1:3" x14ac:dyDescent="0.25">
      <c r="A71" s="6" t="s">
        <v>47</v>
      </c>
      <c r="C71" t="s">
        <v>679</v>
      </c>
    </row>
    <row r="72" spans="1:3" x14ac:dyDescent="0.25">
      <c r="A72" s="6"/>
    </row>
    <row r="73" spans="1:3" x14ac:dyDescent="0.25">
      <c r="A73" s="6"/>
      <c r="C73" t="str">
        <f>CONCATENATE("    ",B69)</f>
        <v xml:space="preserve">    Your CLYBL gene has an unknown variant.</v>
      </c>
    </row>
    <row r="74" spans="1:3" x14ac:dyDescent="0.25">
      <c r="A74" s="6"/>
    </row>
    <row r="75" spans="1:3" x14ac:dyDescent="0.25">
      <c r="A75" s="6"/>
      <c r="C75" t="s">
        <v>680</v>
      </c>
    </row>
    <row r="76" spans="1:3" x14ac:dyDescent="0.25">
      <c r="A76" s="6"/>
    </row>
    <row r="77" spans="1:3" x14ac:dyDescent="0.25">
      <c r="A77" s="5"/>
      <c r="C77" t="str">
        <f>CONCATENATE("    ",B70)</f>
        <v xml:space="preserve">    The effect is unknown.</v>
      </c>
    </row>
    <row r="78" spans="1:3" x14ac:dyDescent="0.25">
      <c r="A78" s="6"/>
    </row>
    <row r="79" spans="1:3" x14ac:dyDescent="0.25">
      <c r="A79" s="5"/>
      <c r="C79" t="s">
        <v>681</v>
      </c>
    </row>
    <row r="80" spans="1:3" x14ac:dyDescent="0.25">
      <c r="A80" s="5"/>
    </row>
    <row r="81" spans="1:3" x14ac:dyDescent="0.25">
      <c r="A81" s="5"/>
      <c r="C81" t="str">
        <f>CONCATENATE( "    &lt;piechart percentage=",B71," /&gt;")</f>
        <v xml:space="preserve">    &lt;piechart percentage= /&gt;</v>
      </c>
    </row>
    <row r="82" spans="1:3" x14ac:dyDescent="0.25">
      <c r="A82" s="5"/>
      <c r="C82" t="str">
        <f>"  &lt;/Genotype&gt;"</f>
        <v xml:space="preserve">  &lt;/Genotype&gt;</v>
      </c>
    </row>
    <row r="83" spans="1:3" x14ac:dyDescent="0.25">
      <c r="A83" s="5"/>
      <c r="C83" t="s">
        <v>684</v>
      </c>
    </row>
    <row r="84" spans="1:3" x14ac:dyDescent="0.25">
      <c r="A84" s="5" t="s">
        <v>50</v>
      </c>
      <c r="B84" s="27" t="str">
        <f>CONCATENATE("Your ",B11," gene has no variants. A normal gene is referred to as a ",CHAR(34),"wild-type",CHAR(34)," gene.")</f>
        <v>Your CLYBL gene has no variants. A normal gene is referred to as a "wild-type" gene.</v>
      </c>
      <c r="C84" t="str">
        <f>CONCATENATE("  &lt;Genotype hgvs=",CHAR(34),"wildtype",CHAR(34),"&gt;")</f>
        <v xml:space="preserve">  &lt;Genotype hgvs="wildtype"&gt;</v>
      </c>
    </row>
    <row r="85" spans="1:3" x14ac:dyDescent="0.25">
      <c r="A85" s="6" t="s">
        <v>51</v>
      </c>
      <c r="B85" s="27" t="s">
        <v>224</v>
      </c>
      <c r="C85" t="s">
        <v>17</v>
      </c>
    </row>
    <row r="86" spans="1:3" x14ac:dyDescent="0.25">
      <c r="A86" s="6" t="s">
        <v>47</v>
      </c>
      <c r="C86" t="s">
        <v>679</v>
      </c>
    </row>
    <row r="87" spans="1:3" x14ac:dyDescent="0.25">
      <c r="A87" s="6"/>
    </row>
    <row r="88" spans="1:3" x14ac:dyDescent="0.25">
      <c r="A88" s="6"/>
      <c r="C88" t="str">
        <f>CONCATENATE("    ",B84)</f>
        <v xml:space="preserve">    Your CLYBL gene has no variants. A normal gene is referred to as a "wild-type" gene.</v>
      </c>
    </row>
    <row r="89" spans="1:3" x14ac:dyDescent="0.25">
      <c r="A89" s="6"/>
    </row>
    <row r="90" spans="1:3" x14ac:dyDescent="0.25">
      <c r="A90" s="6"/>
      <c r="C90" t="s">
        <v>680</v>
      </c>
    </row>
    <row r="91" spans="1:3" x14ac:dyDescent="0.25">
      <c r="A91" s="6"/>
    </row>
    <row r="92" spans="1:3" x14ac:dyDescent="0.25">
      <c r="A92" s="6"/>
      <c r="C92" t="str">
        <f>CONCATENATE("    ",B85)</f>
        <v xml:space="preserve">    Your variant is not associated with any loss of function.</v>
      </c>
    </row>
    <row r="93" spans="1:3" x14ac:dyDescent="0.25">
      <c r="A93" s="6"/>
    </row>
    <row r="94" spans="1:3" x14ac:dyDescent="0.25">
      <c r="A94" s="6"/>
      <c r="C94" t="s">
        <v>681</v>
      </c>
    </row>
    <row r="95" spans="1:3" x14ac:dyDescent="0.25">
      <c r="A95" s="5"/>
    </row>
    <row r="96" spans="1:3" x14ac:dyDescent="0.25">
      <c r="A96" s="6"/>
      <c r="C96" t="str">
        <f>CONCATENATE( "    &lt;piechart percentage=",B86," /&gt;")</f>
        <v xml:space="preserve">    &lt;piechart percentage= /&gt;</v>
      </c>
    </row>
    <row r="97" spans="1:3" x14ac:dyDescent="0.25">
      <c r="A97" s="6"/>
      <c r="C97" t="str">
        <f>"  &lt;/Genotype&gt;"</f>
        <v xml:space="preserve">  &lt;/Genotype&gt;</v>
      </c>
    </row>
    <row r="98" spans="1:3" x14ac:dyDescent="0.25">
      <c r="A98" s="6"/>
      <c r="C98" t="str">
        <f>"&lt;/GeneAnalysis&gt;"</f>
        <v>&lt;/GeneAnalysis&gt;</v>
      </c>
    </row>
    <row r="99" spans="1:3" s="33" customFormat="1" x14ac:dyDescent="0.25">
      <c r="A99" s="31"/>
      <c r="B99" s="32"/>
    </row>
    <row r="100" spans="1:3" x14ac:dyDescent="0.25">
      <c r="A100" s="5"/>
      <c r="C100" t="str">
        <f>CONCATENATE("# How do changes in ",B11," affect people?")</f>
        <v># How do changes in CLYBL affect people?</v>
      </c>
    </row>
    <row r="101" spans="1:3" x14ac:dyDescent="0.25">
      <c r="A101" s="5"/>
    </row>
    <row r="102" spans="1:3" x14ac:dyDescent="0.25">
      <c r="A102" s="5" t="s">
        <v>54</v>
      </c>
      <c r="B102"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CLYBL variants is small and does not impact treatment. It is possible that variants in this gene interact with other gene variants, which is the reason for our inclusion of this gene.</v>
      </c>
      <c r="C102" t="str">
        <f>B102</f>
        <v>For the vast majority of people, the overall risk associated with the common CLYBL variants is small and does not impact treatment. It is possible that variants in this gene interact with other gene variants, which is the reason for our inclusion of this gene.</v>
      </c>
    </row>
    <row r="103" spans="1:3" s="33" customFormat="1" x14ac:dyDescent="0.25">
      <c r="A103" s="31"/>
      <c r="B103" s="32"/>
    </row>
    <row r="104" spans="1:3" s="33" customFormat="1" x14ac:dyDescent="0.25">
      <c r="A104" s="34"/>
      <c r="B104" s="32"/>
      <c r="C104" s="6" t="s">
        <v>320</v>
      </c>
    </row>
    <row r="105" spans="1:3" s="33" customFormat="1" x14ac:dyDescent="0.25">
      <c r="A105" s="34"/>
      <c r="B105" s="32"/>
      <c r="C105" s="6"/>
    </row>
    <row r="106" spans="1:3" s="33" customFormat="1" x14ac:dyDescent="0.25">
      <c r="A106" s="34"/>
      <c r="B106" s="32"/>
      <c r="C106" s="6" t="s">
        <v>737</v>
      </c>
    </row>
    <row r="107" spans="1:3" s="33" customFormat="1" x14ac:dyDescent="0.25">
      <c r="A107" s="34"/>
      <c r="B107" s="32"/>
      <c r="C107" s="6"/>
    </row>
    <row r="108" spans="1:3" x14ac:dyDescent="0.25">
      <c r="A108" s="5"/>
      <c r="C108" t="s">
        <v>226</v>
      </c>
    </row>
    <row r="109" spans="1:3" x14ac:dyDescent="0.25">
      <c r="A109" s="5"/>
    </row>
    <row r="110" spans="1:3" x14ac:dyDescent="0.25">
      <c r="A110" s="5" t="s">
        <v>17</v>
      </c>
      <c r="B110" s="27" t="s">
        <v>714</v>
      </c>
      <c r="C110" t="str">
        <f>B110</f>
        <v>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v>
      </c>
    </row>
    <row r="111" spans="1:3" x14ac:dyDescent="0.25">
      <c r="A111" s="5"/>
    </row>
    <row r="112" spans="1:3" x14ac:dyDescent="0.25">
      <c r="A112" s="5"/>
      <c r="C112" t="s">
        <v>55</v>
      </c>
    </row>
    <row r="113" spans="1:3" x14ac:dyDescent="0.25">
      <c r="A113" s="5"/>
    </row>
    <row r="114" spans="1:3" x14ac:dyDescent="0.25">
      <c r="A114" s="5"/>
      <c r="B114" s="27" t="s">
        <v>335</v>
      </c>
      <c r="C114" t="str">
        <f>B114</f>
        <v>*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v>
      </c>
    </row>
    <row r="115" spans="1:3" s="33" customFormat="1" x14ac:dyDescent="0.25">
      <c r="A115" s="31"/>
      <c r="B115" s="32"/>
    </row>
    <row r="116" spans="1:3" s="33" customFormat="1" x14ac:dyDescent="0.25">
      <c r="A116" s="34"/>
      <c r="B116" s="32"/>
      <c r="C116" s="6" t="s">
        <v>319</v>
      </c>
    </row>
    <row r="117" spans="1:3" s="33" customFormat="1" x14ac:dyDescent="0.25">
      <c r="A117" s="34"/>
      <c r="B117" s="32"/>
      <c r="C117" s="6"/>
    </row>
    <row r="118" spans="1:3" s="33" customFormat="1" x14ac:dyDescent="0.25">
      <c r="A118" s="34"/>
      <c r="B118" s="32"/>
      <c r="C118" s="6" t="s">
        <v>738</v>
      </c>
    </row>
    <row r="119" spans="1:3" s="33" customFormat="1" x14ac:dyDescent="0.25">
      <c r="A119" s="34"/>
      <c r="B119" s="32"/>
      <c r="C119" s="6"/>
    </row>
    <row r="120" spans="1:3" x14ac:dyDescent="0.25">
      <c r="A120" s="5"/>
      <c r="C120" t="s">
        <v>204</v>
      </c>
    </row>
    <row r="121" spans="1:3" x14ac:dyDescent="0.25">
      <c r="A121" s="5"/>
    </row>
    <row r="122" spans="1:3" x14ac:dyDescent="0.25">
      <c r="A122" s="5" t="s">
        <v>17</v>
      </c>
      <c r="B122" s="27" t="s">
        <v>715</v>
      </c>
      <c r="C122" t="str">
        <f>B122</f>
        <v>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v>
      </c>
    </row>
    <row r="123" spans="1:3" x14ac:dyDescent="0.25">
      <c r="A123" s="5"/>
    </row>
    <row r="124" spans="1:3" x14ac:dyDescent="0.25">
      <c r="A124" s="5"/>
      <c r="C124" t="s">
        <v>55</v>
      </c>
    </row>
    <row r="125" spans="1:3" x14ac:dyDescent="0.25">
      <c r="A125" s="5"/>
    </row>
    <row r="126" spans="1:3" x14ac:dyDescent="0.25">
      <c r="A126" s="5"/>
      <c r="B126" s="27" t="s">
        <v>717</v>
      </c>
      <c r="C126" t="str">
        <f>B126</f>
        <v>*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v>
      </c>
    </row>
    <row r="128" spans="1:3" s="33" customFormat="1" x14ac:dyDescent="0.25">
      <c r="B128" s="32"/>
    </row>
    <row r="130" spans="1:3" x14ac:dyDescent="0.25">
      <c r="A130" t="s">
        <v>56</v>
      </c>
      <c r="B130" s="8" t="s">
        <v>543</v>
      </c>
      <c r="C130" t="str">
        <f>CONCATENATE("&lt;symptoms ",B130," /&gt;")</f>
        <v>&lt;symptoms fatigue D005221 memory problems D008569 inflamation D007249 muscle aches and pain D063806 /&gt;</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DA941-BDA9-4A18-B929-9C5814AEB36B}">
  <dimension ref="A1:C202"/>
  <sheetViews>
    <sheetView topLeftCell="A173" workbookViewId="0">
      <selection activeCell="B174" sqref="B174"/>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342</v>
      </c>
      <c r="C2" t="str">
        <f>CONCATENATE("# What does the ",B2," gene do?")</f>
        <v># What does the CHRNA3 gene do?</v>
      </c>
    </row>
    <row r="3" spans="1:3" x14ac:dyDescent="0.25">
      <c r="A3" s="6"/>
    </row>
    <row r="4" spans="1:3" ht="17.25" x14ac:dyDescent="0.3">
      <c r="A4" s="6" t="s">
        <v>22</v>
      </c>
      <c r="B4" s="28" t="s">
        <v>718</v>
      </c>
      <c r="C4" t="str">
        <f>B4</f>
        <v xml:space="preserve">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v>
      </c>
    </row>
    <row r="5" spans="1:3" ht="17.25" x14ac:dyDescent="0.3">
      <c r="A5" s="6"/>
      <c r="B5" s="28"/>
    </row>
    <row r="6" spans="1:3" x14ac:dyDescent="0.25">
      <c r="A6" s="6" t="s">
        <v>23</v>
      </c>
      <c r="B6" s="27">
        <v>15</v>
      </c>
      <c r="C6" t="str">
        <f>CONCATENATE("This gene is located on chromosome ",B6,". The ",B7," it creates acts in your ",B8)</f>
        <v>This gene is located on chromosome 15. The protein it creates acts in your brain, nervous system, and immune system.</v>
      </c>
    </row>
    <row r="7" spans="1:3" x14ac:dyDescent="0.25">
      <c r="A7" s="6" t="s">
        <v>24</v>
      </c>
      <c r="B7" s="27" t="s">
        <v>25</v>
      </c>
    </row>
    <row r="8" spans="1:3" x14ac:dyDescent="0.25">
      <c r="A8" s="6" t="s">
        <v>21</v>
      </c>
      <c r="B8" s="27" t="s">
        <v>359</v>
      </c>
    </row>
    <row r="9" spans="1:3" x14ac:dyDescent="0.25">
      <c r="A9" s="5" t="s">
        <v>26</v>
      </c>
      <c r="B9" s="27" t="s">
        <v>544</v>
      </c>
      <c r="C9" t="str">
        <f>CONCATENATE("&lt;TissueList ",B9," /&gt;")</f>
        <v>&lt;TissueList brain D001921 bone marrow and immune system D007107  /&gt;</v>
      </c>
    </row>
    <row r="10" spans="1:3" s="33" customFormat="1" x14ac:dyDescent="0.25">
      <c r="A10" s="34"/>
      <c r="B10" s="32"/>
    </row>
    <row r="11" spans="1:3" x14ac:dyDescent="0.25">
      <c r="A11" s="6" t="s">
        <v>4</v>
      </c>
      <c r="B11" s="27" t="s">
        <v>342</v>
      </c>
      <c r="C11" t="str">
        <f>CONCATENATE("&lt;GeneAnalysis gene=",CHAR(34),B11,CHAR(34)," interval=",CHAR(34),B12,CHAR(34),"&gt; ")</f>
        <v xml:space="preserve">&lt;GeneAnalysis gene="CHRNA3" interval="NC_000015.10:g.78593052_78621295"&gt; </v>
      </c>
    </row>
    <row r="12" spans="1:3" x14ac:dyDescent="0.25">
      <c r="A12" s="6" t="s">
        <v>27</v>
      </c>
      <c r="B12" s="27" t="s">
        <v>343</v>
      </c>
    </row>
    <row r="13" spans="1:3" x14ac:dyDescent="0.25">
      <c r="A13" s="6" t="s">
        <v>28</v>
      </c>
      <c r="B13" s="27" t="s">
        <v>339</v>
      </c>
      <c r="C13" t="str">
        <f>CONCATENATE("# What are some common mutations of ",B11,"?")</f>
        <v># What are some common mutations of CHRNA3?</v>
      </c>
    </row>
    <row r="14" spans="1:3" x14ac:dyDescent="0.25">
      <c r="A14" s="6"/>
      <c r="C14" t="s">
        <v>17</v>
      </c>
    </row>
    <row r="15" spans="1:3" x14ac:dyDescent="0.25">
      <c r="C15" t="str">
        <f>CONCATENATE("There are ",B13," well-known variants in ",B11,": ",B22," and ",B28,".")</f>
        <v>There are two well-known variants in CHRNA3: [C78606381T](https://www.ncbi.nlm.nih.gov/projects/SNP/snp_ref.cgi?rs=12914385) and [C645T](https://www.ncbi.nlm.nih.gov/clinvar/variation/17503/).</v>
      </c>
    </row>
    <row r="17" spans="1:3" x14ac:dyDescent="0.25">
      <c r="A17" s="6"/>
      <c r="C17" t="str">
        <f>CONCATENATE("&lt;# ",B19," #&gt;")</f>
        <v>&lt;# C78606381T #&gt;</v>
      </c>
    </row>
    <row r="18" spans="1:3" x14ac:dyDescent="0.25">
      <c r="A18" s="6" t="s">
        <v>29</v>
      </c>
      <c r="B18" s="75" t="s">
        <v>344</v>
      </c>
      <c r="C18" t="str">
        <f>CONCATENATE("  &lt;Variant hgvs=",CHAR(34),B18,CHAR(34)," name=",CHAR(34),B19,CHAR(34),"&gt; ")</f>
        <v xml:space="preserve">  &lt;Variant hgvs="NC_000015.10:g.78606381C&gt;T" name="C78606381T"&gt; </v>
      </c>
    </row>
    <row r="19" spans="1:3" x14ac:dyDescent="0.25">
      <c r="A19" s="5" t="s">
        <v>30</v>
      </c>
      <c r="B19" s="76" t="s">
        <v>346</v>
      </c>
    </row>
    <row r="20" spans="1:3" x14ac:dyDescent="0.25">
      <c r="A20" s="5" t="s">
        <v>31</v>
      </c>
      <c r="B20" s="27" t="s">
        <v>214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 spans="1:3" x14ac:dyDescent="0.25">
      <c r="A21" s="5" t="s">
        <v>32</v>
      </c>
      <c r="B21" s="27" t="s">
        <v>37</v>
      </c>
      <c r="C21" t="s">
        <v>17</v>
      </c>
    </row>
    <row r="22" spans="1:3" x14ac:dyDescent="0.25">
      <c r="A22" s="5" t="s">
        <v>40</v>
      </c>
      <c r="B22" s="76" t="s">
        <v>348</v>
      </c>
      <c r="C22" t="str">
        <f>"  &lt;/Variant&gt;"</f>
        <v xml:space="preserve">  &lt;/Variant&gt;</v>
      </c>
    </row>
    <row r="23" spans="1:3" x14ac:dyDescent="0.25">
      <c r="C23" t="str">
        <f>CONCATENATE("&lt;# ",B25," #&gt;")</f>
        <v>&lt;# C645T  #&gt;</v>
      </c>
    </row>
    <row r="24" spans="1:3" x14ac:dyDescent="0.25">
      <c r="A24" s="6" t="s">
        <v>29</v>
      </c>
      <c r="B24" s="75" t="s">
        <v>345</v>
      </c>
      <c r="C24" t="str">
        <f>CONCATENATE("  &lt;Variant hgvs=",CHAR(34),B24,CHAR(34)," name=",CHAR(34),B25,CHAR(34),"&gt; ")</f>
        <v xml:space="preserve">  &lt;Variant hgvs="NC_000015.10:g.78601997G&gt;A" name="C645T "&gt; </v>
      </c>
    </row>
    <row r="25" spans="1:3" x14ac:dyDescent="0.25">
      <c r="A25" s="5" t="s">
        <v>30</v>
      </c>
      <c r="B25" s="76" t="s">
        <v>347</v>
      </c>
    </row>
    <row r="26" spans="1:3" x14ac:dyDescent="0.25">
      <c r="A26" s="5" t="s">
        <v>31</v>
      </c>
      <c r="B26" s="27" t="s">
        <v>38</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7" spans="1:3" x14ac:dyDescent="0.25">
      <c r="A27" s="5" t="s">
        <v>32</v>
      </c>
      <c r="B27" s="27" t="s">
        <v>66</v>
      </c>
    </row>
    <row r="28" spans="1:3" x14ac:dyDescent="0.25">
      <c r="A28" s="6" t="s">
        <v>40</v>
      </c>
      <c r="B28" s="76" t="s">
        <v>358</v>
      </c>
      <c r="C28" t="str">
        <f>"  &lt;/Variant&gt;"</f>
        <v xml:space="preserve">  &lt;/Variant&gt;</v>
      </c>
    </row>
    <row r="29" spans="1:3" s="33" customFormat="1" x14ac:dyDescent="0.25">
      <c r="A29" s="31"/>
      <c r="B29" s="32"/>
    </row>
    <row r="30" spans="1:3" s="33" customFormat="1" x14ac:dyDescent="0.25">
      <c r="A30" s="31"/>
      <c r="B30" s="32"/>
      <c r="C30" t="str">
        <f>C17</f>
        <v>&lt;# C78606381T #&gt;</v>
      </c>
    </row>
    <row r="31" spans="1:3" x14ac:dyDescent="0.25">
      <c r="A31" s="5" t="s">
        <v>39</v>
      </c>
      <c r="B31" s="77" t="s">
        <v>349</v>
      </c>
      <c r="C31" t="str">
        <f>CONCATENATE("  &lt;Genotype hgvs=",CHAR(34),B31,B32,";",B33,CHAR(34)," name=",CHAR(34),B19,CHAR(34),"&gt; ")</f>
        <v xml:space="preserve">  &lt;Genotype hgvs="NC_000015.10:g.[78606381C&gt;T];[78606381=]" name="C78606381T"&gt; </v>
      </c>
    </row>
    <row r="32" spans="1:3" x14ac:dyDescent="0.25">
      <c r="A32" s="5" t="s">
        <v>40</v>
      </c>
      <c r="B32" s="27" t="s">
        <v>350</v>
      </c>
    </row>
    <row r="33" spans="1:3" x14ac:dyDescent="0.25">
      <c r="A33" s="5" t="s">
        <v>31</v>
      </c>
      <c r="B33" s="27" t="s">
        <v>351</v>
      </c>
      <c r="C33" t="s">
        <v>679</v>
      </c>
    </row>
    <row r="34" spans="1:3" x14ac:dyDescent="0.25">
      <c r="A34" s="5" t="s">
        <v>45</v>
      </c>
      <c r="B34" s="27" t="str">
        <f>CONCATENATE("People with this variant have one copy of the ",B22,"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4" t="s">
        <v>17</v>
      </c>
    </row>
    <row r="35" spans="1:3" x14ac:dyDescent="0.25">
      <c r="A35" s="6" t="s">
        <v>46</v>
      </c>
      <c r="B35" s="27" t="s">
        <v>223</v>
      </c>
      <c r="C35" t="str">
        <f>CONCATENATE("    ",B34)</f>
        <v xml:space="preserve">    People with this variant have one copy of the [C78606381T](https://www.ncbi.nlm.nih.gov/projects/SNP/snp_ref.cgi?rs=12914385) variant. This substitution of a single nucleotide is known as a missense mutation.</v>
      </c>
    </row>
    <row r="36" spans="1:3" x14ac:dyDescent="0.25">
      <c r="A36" s="6" t="s">
        <v>47</v>
      </c>
      <c r="B36" s="27">
        <v>37.9</v>
      </c>
    </row>
    <row r="37" spans="1:3" x14ac:dyDescent="0.25">
      <c r="A37" s="5"/>
      <c r="C37" t="s">
        <v>680</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681</v>
      </c>
    </row>
    <row r="42" spans="1:3" x14ac:dyDescent="0.25">
      <c r="A42" s="5"/>
    </row>
    <row r="43" spans="1:3" x14ac:dyDescent="0.25">
      <c r="A43" s="5"/>
      <c r="C43" t="str">
        <f>CONCATENATE( "    &lt;piechart percentage=",B36," /&gt;")</f>
        <v xml:space="preserve">    &lt;piechart percentage=37.9 /&gt;</v>
      </c>
    </row>
    <row r="44" spans="1:3" x14ac:dyDescent="0.25">
      <c r="A44" s="5"/>
      <c r="C44" t="str">
        <f>"  &lt;/Genotype&gt;"</f>
        <v xml:space="preserve">  &lt;/Genotype&gt;</v>
      </c>
    </row>
    <row r="45" spans="1:3" x14ac:dyDescent="0.25">
      <c r="A45" s="5" t="s">
        <v>48</v>
      </c>
      <c r="B45" s="27" t="s">
        <v>352</v>
      </c>
      <c r="C45" t="str">
        <f>CONCATENATE("  &lt;Genotype hgvs=",CHAR(34),B31,B32,";",B32,CHAR(34)," name=",CHAR(34),B19,CHAR(34),"&gt; ")</f>
        <v xml:space="preserve">  &lt;Genotype hgvs="NC_000015.10:g.[78606381C&gt;T];[78606381C&gt;T]" name="C78606381T"&gt; </v>
      </c>
    </row>
    <row r="46" spans="1:3" x14ac:dyDescent="0.25">
      <c r="A46" s="6" t="s">
        <v>49</v>
      </c>
      <c r="B46" s="27" t="s">
        <v>198</v>
      </c>
      <c r="C46" t="s">
        <v>17</v>
      </c>
    </row>
    <row r="47" spans="1:3" x14ac:dyDescent="0.25">
      <c r="A47" s="6" t="s">
        <v>47</v>
      </c>
      <c r="B47" s="27">
        <v>15.9</v>
      </c>
      <c r="C47" t="s">
        <v>679</v>
      </c>
    </row>
    <row r="48" spans="1:3" x14ac:dyDescent="0.25">
      <c r="A48" s="6"/>
    </row>
    <row r="49" spans="1:3" x14ac:dyDescent="0.25">
      <c r="A49" s="5"/>
      <c r="C49" t="str">
        <f>CONCATENATE("    ",B45)</f>
        <v xml:space="preserve">    People with this variant have two copies of the [C78606381T](https://www.ncbi.nlm.nih.gov/projects/SNP/snp_ref.cgi?rs=12914385) variant. This substitution of a single nucleotide is known as a missense mutation.
</v>
      </c>
    </row>
    <row r="50" spans="1:3" x14ac:dyDescent="0.25">
      <c r="A50" s="6"/>
    </row>
    <row r="51" spans="1:3" x14ac:dyDescent="0.25">
      <c r="A51" s="6"/>
      <c r="C51" t="s">
        <v>680</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681</v>
      </c>
    </row>
    <row r="56" spans="1:3" x14ac:dyDescent="0.25">
      <c r="A56" s="5"/>
    </row>
    <row r="57" spans="1:3" x14ac:dyDescent="0.25">
      <c r="A57" s="5"/>
      <c r="C57" t="str">
        <f>CONCATENATE( "    &lt;piechart percentage=",B47," /&gt;")</f>
        <v xml:space="preserve">    &lt;piechart percentage=15.9 /&gt;</v>
      </c>
    </row>
    <row r="58" spans="1:3" x14ac:dyDescent="0.25">
      <c r="A58" s="5"/>
      <c r="C58" t="str">
        <f>"  &lt;/Genotype&gt;"</f>
        <v xml:space="preserve">  &lt;/Genotype&gt;</v>
      </c>
    </row>
    <row r="59" spans="1:3" x14ac:dyDescent="0.25">
      <c r="A59" s="5" t="s">
        <v>50</v>
      </c>
      <c r="B59" s="27" t="str">
        <f>CONCATENATE("Your ",B11," gene has no variants. A normal gene is referred to as a ",CHAR(34),"wild-type",CHAR(34)," gene.")</f>
        <v>Your CHRNA3 gene has no variants. A normal gene is referred to as a "wild-type" gene.</v>
      </c>
      <c r="C59" t="str">
        <f>CONCATENATE("  &lt;Genotype hgvs=",CHAR(34),B31,B33,";",B33,CHAR(34)," name=",CHAR(34),B19,CHAR(34),"&gt; ")</f>
        <v xml:space="preserve">  &lt;Genotype hgvs="NC_000015.10:g.[78606381=];[78606381=]" name="C78606381T"&gt; </v>
      </c>
    </row>
    <row r="60" spans="1:3" x14ac:dyDescent="0.25">
      <c r="A60" s="6" t="s">
        <v>51</v>
      </c>
      <c r="B60" s="27" t="s">
        <v>152</v>
      </c>
      <c r="C60" t="s">
        <v>17</v>
      </c>
    </row>
    <row r="61" spans="1:3" x14ac:dyDescent="0.25">
      <c r="A61" s="6" t="s">
        <v>47</v>
      </c>
      <c r="B61" s="27">
        <v>46.2</v>
      </c>
      <c r="C61" t="s">
        <v>679</v>
      </c>
    </row>
    <row r="62" spans="1:3" x14ac:dyDescent="0.25">
      <c r="A62" s="5"/>
    </row>
    <row r="63" spans="1:3" x14ac:dyDescent="0.25">
      <c r="A63" s="6"/>
      <c r="C63" t="str">
        <f>CONCATENATE("    ",B59)</f>
        <v xml:space="preserve">    Your CHRNA3 gene has no variants. A normal gene is referred to as a "wild-type" gene.</v>
      </c>
    </row>
    <row r="64" spans="1:3" x14ac:dyDescent="0.25">
      <c r="A64" s="6"/>
    </row>
    <row r="65" spans="1:3" x14ac:dyDescent="0.25">
      <c r="A65" s="6"/>
      <c r="C65" t="s">
        <v>680</v>
      </c>
    </row>
    <row r="66" spans="1:3" x14ac:dyDescent="0.25">
      <c r="A66" s="6"/>
    </row>
    <row r="67" spans="1:3" x14ac:dyDescent="0.25">
      <c r="A67" s="6"/>
      <c r="C67" t="str">
        <f>CONCATENATE("    ",B60)</f>
        <v xml:space="preserve">    This variant is not associated with increased risk.</v>
      </c>
    </row>
    <row r="68" spans="1:3" x14ac:dyDescent="0.25">
      <c r="A68" s="5"/>
    </row>
    <row r="69" spans="1:3" x14ac:dyDescent="0.25">
      <c r="A69" s="5"/>
      <c r="C69" t="s">
        <v>681</v>
      </c>
    </row>
    <row r="70" spans="1:3" x14ac:dyDescent="0.25">
      <c r="A70" s="5"/>
    </row>
    <row r="71" spans="1:3" x14ac:dyDescent="0.25">
      <c r="A71" s="5"/>
      <c r="C71" t="str">
        <f>CONCATENATE( "    &lt;piechart percentage=",B61," /&gt;")</f>
        <v xml:space="preserve">    &lt;piechart percentage=46.2 /&gt;</v>
      </c>
    </row>
    <row r="72" spans="1:3" x14ac:dyDescent="0.25">
      <c r="A72" s="5"/>
      <c r="C72" t="str">
        <f>"  &lt;/Genotype&gt;"</f>
        <v xml:space="preserve">  &lt;/Genotype&gt;</v>
      </c>
    </row>
    <row r="73" spans="1:3" x14ac:dyDescent="0.25">
      <c r="A73" s="5"/>
      <c r="C73" t="str">
        <f>C23</f>
        <v>&lt;# C645T  #&gt;</v>
      </c>
    </row>
    <row r="74" spans="1:3" x14ac:dyDescent="0.25">
      <c r="A74" s="5" t="s">
        <v>39</v>
      </c>
      <c r="B74" s="75" t="s">
        <v>242</v>
      </c>
      <c r="C74" t="str">
        <f>CONCATENATE("  &lt;Genotype hgvs=",CHAR(34),B74,B75,";",B76,CHAR(34)," name=",CHAR(34),B25,CHAR(34),"&gt; ")</f>
        <v xml:space="preserve">  &lt;Genotype hgvs="NC_000017.11:g.[30237328T&gt;C];[30237328=]" name="C645T "&gt; </v>
      </c>
    </row>
    <row r="75" spans="1:3" x14ac:dyDescent="0.25">
      <c r="A75" s="5" t="s">
        <v>40</v>
      </c>
      <c r="B75" s="27" t="s">
        <v>262</v>
      </c>
    </row>
    <row r="76" spans="1:3" x14ac:dyDescent="0.25">
      <c r="A76" s="5" t="s">
        <v>31</v>
      </c>
      <c r="B76" s="27" t="s">
        <v>263</v>
      </c>
      <c r="C76" t="s">
        <v>679</v>
      </c>
    </row>
    <row r="77" spans="1:3" x14ac:dyDescent="0.25">
      <c r="A77" s="5" t="s">
        <v>45</v>
      </c>
      <c r="B77" s="27" t="str">
        <f>CONCATENATE("People with this variant have one copy of the ",B28," variant. This substitution of a single nucleotide is known as a missense mutation.")</f>
        <v>People with this variant have one copy of the [C645T](https://www.ncbi.nlm.nih.gov/clinvar/variation/17503/) variant. This substitution of a single nucleotide is known as a missense mutation.</v>
      </c>
      <c r="C77" t="s">
        <v>17</v>
      </c>
    </row>
    <row r="78" spans="1:3" x14ac:dyDescent="0.25">
      <c r="A78" s="6" t="s">
        <v>46</v>
      </c>
      <c r="B78" s="27" t="s">
        <v>223</v>
      </c>
      <c r="C78" t="str">
        <f>CONCATENATE("    ",B77)</f>
        <v xml:space="preserve">    People with this variant have one copy of the [C645T](https://www.ncbi.nlm.nih.gov/clinvar/variation/17503/) variant. This substitution of a single nucleotide is known as a missense mutation.</v>
      </c>
    </row>
    <row r="79" spans="1:3" x14ac:dyDescent="0.25">
      <c r="A79" s="6" t="s">
        <v>47</v>
      </c>
      <c r="B79" s="27">
        <v>39.700000000000003</v>
      </c>
    </row>
    <row r="80" spans="1:3" x14ac:dyDescent="0.25">
      <c r="A80" s="5"/>
      <c r="C80" t="s">
        <v>680</v>
      </c>
    </row>
    <row r="81" spans="1:3" x14ac:dyDescent="0.25">
      <c r="A81" s="6"/>
    </row>
    <row r="82" spans="1:3" x14ac:dyDescent="0.25">
      <c r="A82" s="6"/>
      <c r="C82" t="str">
        <f>CONCATENATE("    ",B78)</f>
        <v xml:space="preserve">    You are in the Mild Loss of Function category. See below for more information.</v>
      </c>
    </row>
    <row r="83" spans="1:3" x14ac:dyDescent="0.25">
      <c r="A83" s="6"/>
    </row>
    <row r="84" spans="1:3" x14ac:dyDescent="0.25">
      <c r="A84" s="6"/>
      <c r="C84" t="s">
        <v>681</v>
      </c>
    </row>
    <row r="85" spans="1:3" x14ac:dyDescent="0.25">
      <c r="A85" s="5"/>
    </row>
    <row r="86" spans="1:3" x14ac:dyDescent="0.25">
      <c r="A86" s="5"/>
      <c r="C86" t="str">
        <f>CONCATENATE( "    &lt;piechart percentage=",B79," /&gt;")</f>
        <v xml:space="preserve">    &lt;piechart percentage=39.7 /&gt;</v>
      </c>
    </row>
    <row r="87" spans="1:3" x14ac:dyDescent="0.25">
      <c r="A87" s="5"/>
      <c r="C87" t="str">
        <f>"  &lt;/Genotype&gt;"</f>
        <v xml:space="preserve">  &lt;/Genotype&gt;</v>
      </c>
    </row>
    <row r="88" spans="1:3" x14ac:dyDescent="0.25">
      <c r="A88" s="5" t="s">
        <v>48</v>
      </c>
      <c r="B88" s="27" t="str">
        <f>CONCATENATE("People with this variant have two copies of the ",B28," variant. This substitution of a single nucleotide is known as a missense mutation.")</f>
        <v>People with this variant have two copies of the [C645T](https://www.ncbi.nlm.nih.gov/clinvar/variation/17503/) variant. This substitution of a single nucleotide is known as a missense mutation.</v>
      </c>
      <c r="C88" t="str">
        <f>CONCATENATE("  &lt;Genotype hgvs=",CHAR(34),B74,B75,";",B75,CHAR(34)," name=",CHAR(34),B25,CHAR(34),"&gt; ")</f>
        <v xml:space="preserve">  &lt;Genotype hgvs="NC_000017.11:g.[30237328T&gt;C];[30237328T&gt;C]" name="C645T "&gt; </v>
      </c>
    </row>
    <row r="89" spans="1:3" x14ac:dyDescent="0.25">
      <c r="A89" s="6" t="s">
        <v>49</v>
      </c>
      <c r="B89" s="27" t="s">
        <v>198</v>
      </c>
      <c r="C89" t="s">
        <v>17</v>
      </c>
    </row>
    <row r="90" spans="1:3" x14ac:dyDescent="0.25">
      <c r="A90" s="6" t="s">
        <v>47</v>
      </c>
      <c r="B90" s="27">
        <v>42.9</v>
      </c>
      <c r="C90" t="s">
        <v>679</v>
      </c>
    </row>
    <row r="91" spans="1:3" x14ac:dyDescent="0.25">
      <c r="A91" s="6"/>
    </row>
    <row r="92" spans="1:3" x14ac:dyDescent="0.25">
      <c r="A92" s="5"/>
      <c r="C92" t="str">
        <f>CONCATENATE("    ",B88)</f>
        <v xml:space="preserve">    People with this variant have two copies of the [C645T](https://www.ncbi.nlm.nih.gov/clinvar/variation/17503/) variant. This substitution of a single nucleotide is known as a missense mutation.</v>
      </c>
    </row>
    <row r="93" spans="1:3" x14ac:dyDescent="0.25">
      <c r="A93" s="6"/>
    </row>
    <row r="94" spans="1:3" x14ac:dyDescent="0.25">
      <c r="A94" s="6"/>
      <c r="C94" t="s">
        <v>680</v>
      </c>
    </row>
    <row r="95" spans="1:3" x14ac:dyDescent="0.25">
      <c r="A95" s="6"/>
    </row>
    <row r="96" spans="1:3" x14ac:dyDescent="0.25">
      <c r="A96" s="6"/>
      <c r="C96" t="str">
        <f>CONCATENATE("    ",B89)</f>
        <v xml:space="preserve">    You are in the Moderate Loss of Function category. See below for more information.</v>
      </c>
    </row>
    <row r="97" spans="1:3" x14ac:dyDescent="0.25">
      <c r="A97" s="6"/>
    </row>
    <row r="98" spans="1:3" x14ac:dyDescent="0.25">
      <c r="A98" s="5"/>
      <c r="C98" t="s">
        <v>681</v>
      </c>
    </row>
    <row r="99" spans="1:3" x14ac:dyDescent="0.25">
      <c r="A99" s="5"/>
    </row>
    <row r="100" spans="1:3" x14ac:dyDescent="0.25">
      <c r="A100" s="5"/>
      <c r="C100" t="str">
        <f>CONCATENATE( "    &lt;piechart percentage=",B90," /&gt;")</f>
        <v xml:space="preserve">    &lt;piechart percentage=42.9 /&gt;</v>
      </c>
    </row>
    <row r="101" spans="1:3" x14ac:dyDescent="0.25">
      <c r="A101" s="5"/>
      <c r="C101" t="str">
        <f>"  &lt;/Genotype&gt;"</f>
        <v xml:space="preserve">  &lt;/Genotype&gt;</v>
      </c>
    </row>
    <row r="102" spans="1:3" x14ac:dyDescent="0.25">
      <c r="A102" s="5" t="s">
        <v>50</v>
      </c>
      <c r="B102" s="27" t="str">
        <f>CONCATENATE("Your ",B11," gene has no variants. A normal gene is referred to as a ",CHAR(34),"wild-type",CHAR(34)," gene.")</f>
        <v>Your CHRNA3 gene has no variants. A normal gene is referred to as a "wild-type" gene.</v>
      </c>
      <c r="C102" t="str">
        <f>CONCATENATE("  &lt;Genotype hgvs=",CHAR(34),B74,B76,";",B76,CHAR(34)," name=",CHAR(34),B25,CHAR(34),"&gt; ")</f>
        <v xml:space="preserve">  &lt;Genotype hgvs="NC_000017.11:g.[30237328=];[30237328=]" name="C645T "&gt; </v>
      </c>
    </row>
    <row r="103" spans="1:3" x14ac:dyDescent="0.25">
      <c r="A103" s="6" t="s">
        <v>51</v>
      </c>
      <c r="B103" s="27" t="s">
        <v>152</v>
      </c>
      <c r="C103" t="s">
        <v>17</v>
      </c>
    </row>
    <row r="104" spans="1:3" x14ac:dyDescent="0.25">
      <c r="A104" s="6" t="s">
        <v>47</v>
      </c>
      <c r="B104" s="27">
        <v>17.399999999999999</v>
      </c>
      <c r="C104" t="s">
        <v>679</v>
      </c>
    </row>
    <row r="105" spans="1:3" x14ac:dyDescent="0.25">
      <c r="A105" s="5"/>
    </row>
    <row r="106" spans="1:3" x14ac:dyDescent="0.25">
      <c r="A106" s="6"/>
      <c r="C106" t="str">
        <f>CONCATENATE("    ",B102)</f>
        <v xml:space="preserve">    Your CHRNA3 gene has no variants. A normal gene is referred to as a "wild-type" gene.</v>
      </c>
    </row>
    <row r="107" spans="1:3" x14ac:dyDescent="0.25">
      <c r="A107" s="6"/>
    </row>
    <row r="108" spans="1:3" x14ac:dyDescent="0.25">
      <c r="A108" s="6"/>
      <c r="C108" t="s">
        <v>680</v>
      </c>
    </row>
    <row r="109" spans="1:3" x14ac:dyDescent="0.25">
      <c r="A109" s="6"/>
    </row>
    <row r="110" spans="1:3" x14ac:dyDescent="0.25">
      <c r="A110" s="6"/>
      <c r="C110" t="str">
        <f>CONCATENATE("    ",B103)</f>
        <v xml:space="preserve">    This variant is not associated with increased risk.</v>
      </c>
    </row>
    <row r="111" spans="1:3" x14ac:dyDescent="0.25">
      <c r="A111" s="5"/>
    </row>
    <row r="112" spans="1:3" x14ac:dyDescent="0.25">
      <c r="A112" s="5"/>
      <c r="C112" t="s">
        <v>681</v>
      </c>
    </row>
    <row r="113" spans="1:3" x14ac:dyDescent="0.25">
      <c r="A113" s="5"/>
    </row>
    <row r="114" spans="1:3" x14ac:dyDescent="0.25">
      <c r="A114" s="5"/>
      <c r="C114" t="str">
        <f>CONCATENATE( "    &lt;piechart percentage=",B104," /&gt;")</f>
        <v xml:space="preserve">    &lt;piechart percentage=17.4 /&gt;</v>
      </c>
    </row>
    <row r="115" spans="1:3" x14ac:dyDescent="0.25">
      <c r="A115" s="5"/>
      <c r="C115" t="str">
        <f>"  &lt;/Genotype&gt;"</f>
        <v xml:space="preserve">  &lt;/Genotype&gt;</v>
      </c>
    </row>
    <row r="116" spans="1:3" x14ac:dyDescent="0.25">
      <c r="A116" s="5"/>
      <c r="C116" t="s">
        <v>683</v>
      </c>
    </row>
    <row r="117" spans="1:3" x14ac:dyDescent="0.25">
      <c r="A117" s="5" t="s">
        <v>52</v>
      </c>
      <c r="B117" s="27" t="str">
        <f>CONCATENATE("Your ",B11," gene has an unknown variant.")</f>
        <v>Your CHRNA3 gene has an unknown variant.</v>
      </c>
      <c r="C117" t="str">
        <f>CONCATENATE("  &lt;Genotype hgvs=",CHAR(34),"unknown",CHAR(34),"&gt; ")</f>
        <v xml:space="preserve">  &lt;Genotype hgvs="unknown"&gt; </v>
      </c>
    </row>
    <row r="118" spans="1:3" x14ac:dyDescent="0.25">
      <c r="A118" s="6" t="s">
        <v>52</v>
      </c>
      <c r="B118" s="27" t="s">
        <v>154</v>
      </c>
      <c r="C118" t="s">
        <v>17</v>
      </c>
    </row>
    <row r="119" spans="1:3" x14ac:dyDescent="0.25">
      <c r="A119" s="6" t="s">
        <v>47</v>
      </c>
      <c r="C119" t="s">
        <v>679</v>
      </c>
    </row>
    <row r="120" spans="1:3" x14ac:dyDescent="0.25">
      <c r="A120" s="6"/>
    </row>
    <row r="121" spans="1:3" x14ac:dyDescent="0.25">
      <c r="A121" s="6"/>
      <c r="C121" t="str">
        <f>CONCATENATE("    ",B117)</f>
        <v xml:space="preserve">    Your CHRNA3 gene has an unknown variant.</v>
      </c>
    </row>
    <row r="122" spans="1:3" x14ac:dyDescent="0.25">
      <c r="A122" s="6"/>
    </row>
    <row r="123" spans="1:3" x14ac:dyDescent="0.25">
      <c r="A123" s="6"/>
      <c r="C123" t="s">
        <v>680</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681</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684</v>
      </c>
    </row>
    <row r="132" spans="1:3" x14ac:dyDescent="0.25">
      <c r="A132" s="5" t="s">
        <v>50</v>
      </c>
      <c r="B132" s="27" t="str">
        <f>CONCATENATE("Your ",B11," gene has no variants. A normal gene is referred to as a ",CHAR(34),"wild-type",CHAR(34)," gene.")</f>
        <v>Your CHRNA3 gene has no variants. A normal gene is referred to as a "wild-type" gene.</v>
      </c>
      <c r="C132" t="str">
        <f>CONCATENATE("  &lt;Genotype hgvs=",CHAR(34),"wildtype",CHAR(34),"&gt;")</f>
        <v xml:space="preserve">  &lt;Genotype hgvs="wildtype"&gt;</v>
      </c>
    </row>
    <row r="133" spans="1:3" x14ac:dyDescent="0.25">
      <c r="A133" s="6" t="s">
        <v>51</v>
      </c>
      <c r="B133" s="27" t="s">
        <v>224</v>
      </c>
      <c r="C133" t="s">
        <v>17</v>
      </c>
    </row>
    <row r="134" spans="1:3" x14ac:dyDescent="0.25">
      <c r="A134" s="6" t="s">
        <v>47</v>
      </c>
      <c r="C134" t="s">
        <v>679</v>
      </c>
    </row>
    <row r="135" spans="1:3" x14ac:dyDescent="0.25">
      <c r="A135" s="6"/>
    </row>
    <row r="136" spans="1:3" x14ac:dyDescent="0.25">
      <c r="A136" s="6"/>
      <c r="C136" t="str">
        <f>CONCATENATE("    ",B132)</f>
        <v xml:space="preserve">    Your CHRNA3 gene has no variants. A normal gene is referred to as a "wild-type" gene.</v>
      </c>
    </row>
    <row r="137" spans="1:3" x14ac:dyDescent="0.25">
      <c r="A137" s="6"/>
    </row>
    <row r="138" spans="1:3" x14ac:dyDescent="0.25">
      <c r="A138" s="6"/>
      <c r="C138" t="s">
        <v>680</v>
      </c>
    </row>
    <row r="139" spans="1:3" x14ac:dyDescent="0.25">
      <c r="A139" s="6"/>
    </row>
    <row r="140" spans="1:3" x14ac:dyDescent="0.25">
      <c r="A140" s="6"/>
      <c r="C140" t="str">
        <f>CONCATENATE("    ",B133)</f>
        <v xml:space="preserve">    Your variant is not associated with any loss of function.</v>
      </c>
    </row>
    <row r="141" spans="1:3" x14ac:dyDescent="0.25">
      <c r="A141" s="6"/>
    </row>
    <row r="142" spans="1:3" x14ac:dyDescent="0.25">
      <c r="A142" s="6"/>
      <c r="C142" t="s">
        <v>681</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x14ac:dyDescent="0.25">
      <c r="A148" s="5"/>
      <c r="C148" t="str">
        <f>CONCATENATE("# How do changes in ",B11," affect people?")</f>
        <v># How do changes in CHRNA3 affect people?</v>
      </c>
    </row>
    <row r="149" spans="1:3" x14ac:dyDescent="0.25">
      <c r="A149" s="5"/>
    </row>
    <row r="150" spans="1:3" x14ac:dyDescent="0.25">
      <c r="A150" s="5" t="s">
        <v>54</v>
      </c>
      <c r="B150"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CHRNA3 variants is small and does not impact treatment. It is possible that variants in this gene interact with other gene variants, which is the reason for our inclusion of this gene.</v>
      </c>
      <c r="C150" t="str">
        <f>B150</f>
        <v>For the vast majority of people, the overall risk associated with the common CHRNA3 variants is small and does not impact treatment. It is possible that variants in this gene interact with other gene variants, which is the reason for our inclusion of this gene.</v>
      </c>
    </row>
    <row r="151" spans="1:3" x14ac:dyDescent="0.25">
      <c r="A151" s="5"/>
    </row>
    <row r="152" spans="1:3" s="33" customFormat="1" x14ac:dyDescent="0.25">
      <c r="A152" s="31"/>
      <c r="B152" s="32"/>
      <c r="C152" s="6" t="s">
        <v>354</v>
      </c>
    </row>
    <row r="153" spans="1:3" s="33" customFormat="1" x14ac:dyDescent="0.25">
      <c r="A153" s="34"/>
      <c r="B153" s="32"/>
      <c r="C153" s="6"/>
    </row>
    <row r="154" spans="1:3" s="33" customFormat="1" x14ac:dyDescent="0.25">
      <c r="A154" s="34"/>
      <c r="B154" s="32"/>
      <c r="C154" t="s">
        <v>735</v>
      </c>
    </row>
    <row r="155" spans="1:3" s="33" customFormat="1" x14ac:dyDescent="0.25">
      <c r="A155" s="34"/>
      <c r="B155" s="32"/>
      <c r="C155" s="6"/>
    </row>
    <row r="156" spans="1:3" x14ac:dyDescent="0.25">
      <c r="A156" s="5"/>
      <c r="C156" t="s">
        <v>353</v>
      </c>
    </row>
    <row r="157" spans="1:3" x14ac:dyDescent="0.25">
      <c r="A157" s="5"/>
    </row>
    <row r="158" spans="1:3" x14ac:dyDescent="0.25">
      <c r="A158" s="5" t="s">
        <v>17</v>
      </c>
      <c r="B158" s="27" t="s">
        <v>719</v>
      </c>
      <c r="C158" t="str">
        <f>B158</f>
        <v>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v>
      </c>
    </row>
    <row r="159" spans="1:3" x14ac:dyDescent="0.25">
      <c r="A159" s="5"/>
    </row>
    <row r="160" spans="1:3" x14ac:dyDescent="0.25">
      <c r="A160" s="5"/>
      <c r="C160" t="s">
        <v>55</v>
      </c>
    </row>
    <row r="161" spans="1:3" x14ac:dyDescent="0.25">
      <c r="A161" s="5"/>
    </row>
    <row r="162" spans="1:3" x14ac:dyDescent="0.25">
      <c r="A162" s="5"/>
      <c r="B162" s="41" t="s">
        <v>787</v>
      </c>
      <c r="C162" t="str">
        <f>B162</f>
        <v>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63" spans="1:3" x14ac:dyDescent="0.25">
      <c r="A163" s="5"/>
    </row>
    <row r="164" spans="1:3" s="33" customFormat="1" x14ac:dyDescent="0.25">
      <c r="A164" s="31"/>
      <c r="B164" s="32"/>
      <c r="C164" s="6" t="s">
        <v>355</v>
      </c>
    </row>
    <row r="165" spans="1:3" s="33" customFormat="1" x14ac:dyDescent="0.25">
      <c r="A165" s="31"/>
      <c r="B165" s="32"/>
      <c r="C165" s="6"/>
    </row>
    <row r="166" spans="1:3" s="33" customFormat="1" x14ac:dyDescent="0.25">
      <c r="A166" s="34"/>
      <c r="B166" s="32"/>
      <c r="C166" t="s">
        <v>736</v>
      </c>
    </row>
    <row r="167" spans="1:3" s="33" customFormat="1" x14ac:dyDescent="0.25">
      <c r="A167" s="34"/>
      <c r="B167" s="32"/>
      <c r="C167" s="6"/>
    </row>
    <row r="168" spans="1:3" x14ac:dyDescent="0.25">
      <c r="A168" s="5"/>
      <c r="C168" t="s">
        <v>158</v>
      </c>
    </row>
    <row r="169" spans="1:3" x14ac:dyDescent="0.25">
      <c r="A169" s="5"/>
    </row>
    <row r="170" spans="1:3" x14ac:dyDescent="0.25">
      <c r="A170" s="5" t="s">
        <v>17</v>
      </c>
      <c r="B170" s="27" t="s">
        <v>720</v>
      </c>
      <c r="C170" t="str">
        <f>B170</f>
        <v>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v>
      </c>
    </row>
    <row r="171" spans="1:3" x14ac:dyDescent="0.25">
      <c r="A171" s="5"/>
    </row>
    <row r="172" spans="1:3" x14ac:dyDescent="0.25">
      <c r="A172" s="5"/>
      <c r="C172" t="s">
        <v>55</v>
      </c>
    </row>
    <row r="173" spans="1:3" x14ac:dyDescent="0.25">
      <c r="A173" s="5"/>
    </row>
    <row r="174" spans="1:3" x14ac:dyDescent="0.25">
      <c r="A174" s="5"/>
      <c r="B174" s="41" t="s">
        <v>790</v>
      </c>
      <c r="C174" t="str">
        <f>B174</f>
        <v>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76" spans="1:3" s="33" customFormat="1" x14ac:dyDescent="0.25">
      <c r="A176" s="31"/>
      <c r="B176" s="32"/>
      <c r="C176" t="s">
        <v>357</v>
      </c>
    </row>
    <row r="177" spans="1:3" s="33" customFormat="1" x14ac:dyDescent="0.25">
      <c r="A177" s="31"/>
      <c r="B177" s="32"/>
      <c r="C177"/>
    </row>
    <row r="178" spans="1:3" s="33" customFormat="1" x14ac:dyDescent="0.25">
      <c r="A178" s="34"/>
      <c r="B178" s="32"/>
      <c r="C178" t="s">
        <v>734</v>
      </c>
    </row>
    <row r="179" spans="1:3" s="33" customFormat="1" x14ac:dyDescent="0.25">
      <c r="A179" s="34"/>
      <c r="B179" s="32"/>
      <c r="C179" s="6"/>
    </row>
    <row r="180" spans="1:3" x14ac:dyDescent="0.25">
      <c r="A180" s="5"/>
      <c r="C180" t="s">
        <v>353</v>
      </c>
    </row>
    <row r="181" spans="1:3" x14ac:dyDescent="0.25">
      <c r="A181" s="5"/>
    </row>
    <row r="182" spans="1:3" x14ac:dyDescent="0.25">
      <c r="A182" s="5" t="s">
        <v>17</v>
      </c>
      <c r="B182" s="27" t="s">
        <v>721</v>
      </c>
      <c r="C182" t="str">
        <f>B182</f>
        <v>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v>
      </c>
    </row>
    <row r="183" spans="1:3" x14ac:dyDescent="0.25">
      <c r="A183" s="5"/>
    </row>
    <row r="184" spans="1:3" x14ac:dyDescent="0.25">
      <c r="A184" s="5"/>
      <c r="C184" t="s">
        <v>55</v>
      </c>
    </row>
    <row r="185" spans="1:3" x14ac:dyDescent="0.25">
      <c r="A185" s="5"/>
    </row>
    <row r="186" spans="1:3" x14ac:dyDescent="0.25">
      <c r="A186" s="5"/>
      <c r="B186" s="41" t="s">
        <v>788</v>
      </c>
      <c r="C186" t="str">
        <f>B186</f>
        <v>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87" spans="1:3" x14ac:dyDescent="0.25">
      <c r="A187" s="5"/>
    </row>
    <row r="188" spans="1:3" s="33" customFormat="1" x14ac:dyDescent="0.25">
      <c r="A188" s="31"/>
      <c r="B188" s="32"/>
      <c r="C188" t="s">
        <v>356</v>
      </c>
    </row>
    <row r="189" spans="1:3" s="33" customFormat="1" x14ac:dyDescent="0.25">
      <c r="A189" s="31"/>
      <c r="B189" s="32"/>
      <c r="C189"/>
    </row>
    <row r="190" spans="1:3" s="33" customFormat="1" x14ac:dyDescent="0.25">
      <c r="A190" s="34"/>
      <c r="B190" s="32"/>
      <c r="C190" t="s">
        <v>733</v>
      </c>
    </row>
    <row r="191" spans="1:3" s="33" customFormat="1" x14ac:dyDescent="0.25">
      <c r="A191" s="34"/>
      <c r="B191" s="32"/>
      <c r="C191" s="6"/>
    </row>
    <row r="192" spans="1:3" x14ac:dyDescent="0.25">
      <c r="A192" s="5"/>
      <c r="C192" t="s">
        <v>158</v>
      </c>
    </row>
    <row r="193" spans="1:3" x14ac:dyDescent="0.25">
      <c r="A193" s="5"/>
    </row>
    <row r="194" spans="1:3" x14ac:dyDescent="0.25">
      <c r="A194" s="5" t="s">
        <v>17</v>
      </c>
      <c r="B194" s="27" t="s">
        <v>722</v>
      </c>
      <c r="C194" t="str">
        <f>B194</f>
        <v>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v>
      </c>
    </row>
    <row r="195" spans="1:3" x14ac:dyDescent="0.25">
      <c r="A195" s="5"/>
    </row>
    <row r="196" spans="1:3" x14ac:dyDescent="0.25">
      <c r="A196" s="5"/>
      <c r="C196" t="s">
        <v>55</v>
      </c>
    </row>
    <row r="197" spans="1:3" x14ac:dyDescent="0.25">
      <c r="A197" s="5"/>
    </row>
    <row r="198" spans="1:3" ht="409.5" x14ac:dyDescent="0.25">
      <c r="A198" s="5"/>
      <c r="B198" s="41" t="s">
        <v>786</v>
      </c>
      <c r="C198" t="str">
        <f>B198</f>
        <v>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200" spans="1:3" s="33" customFormat="1" x14ac:dyDescent="0.25">
      <c r="B200" s="32"/>
    </row>
    <row r="202" spans="1:3" x14ac:dyDescent="0.25">
      <c r="A202" t="s">
        <v>56</v>
      </c>
      <c r="B202" s="8" t="s">
        <v>360</v>
      </c>
      <c r="C202" t="str">
        <f>CONCATENATE("&lt;symptoms ",B202," /&gt;")</f>
        <v>&lt;symptoms fatigue D005221 inflamation D007249 anxiety D001007 depression D003863 /&gt;</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grik3</vt:lpstr>
      <vt:lpstr>tprm8</vt:lpstr>
      <vt:lpstr>COMT</vt:lpstr>
      <vt:lpstr>CHRNE</vt:lpstr>
      <vt:lpstr>MTHFR</vt:lpstr>
      <vt:lpstr>SLCA4</vt:lpstr>
      <vt:lpstr>CLYBL</vt:lpstr>
      <vt:lpstr>CHRNA3</vt:lpstr>
      <vt:lpstr>SCN9A</vt:lpstr>
      <vt:lpstr>TRPM3</vt:lpstr>
      <vt:lpstr>CHRNA5</vt:lpstr>
      <vt:lpstr>Other CFS Variants</vt:lpstr>
      <vt:lpstr>Other CFS Variants 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2018-03-20T02:38:18Z</dcterms:created>
  <dcterms:modified xsi:type="dcterms:W3CDTF">2018-05-03T08:06:36Z</dcterms:modified>
</cp:coreProperties>
</file>