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D047EBD3-090D-4E9F-8AC7-E9E964845723}" xr6:coauthVersionLast="33" xr6:coauthVersionMax="33" xr10:uidLastSave="{00000000-0000-0000-0000-000000000000}"/>
  <bookViews>
    <workbookView xWindow="0" yWindow="0" windowWidth="12045" windowHeight="6315" firstSheet="10" activeTab="12" xr2:uid="{F242D327-181C-4A2D-8161-3E7E0C2ECB73}"/>
  </bookViews>
  <sheets>
    <sheet name="IFNG" sheetId="15" r:id="rId1"/>
    <sheet name="TRPC2" sheetId="12" r:id="rId2"/>
    <sheet name="GRIK2" sheetId="11" r:id="rId3"/>
    <sheet name="TRPC4" sheetId="9" r:id="rId4"/>
    <sheet name="NR3C1" sheetId="1" r:id="rId5"/>
    <sheet name="NPAS2" sheetId="2" r:id="rId6"/>
    <sheet name="HSD11B1" sheetId="3" r:id="rId7"/>
    <sheet name="DRD2" sheetId="4" r:id="rId8"/>
    <sheet name="POMC" sheetId="5" r:id="rId9"/>
    <sheet name="CHRNA2" sheetId="6" r:id="rId10"/>
    <sheet name="HTR2A" sheetId="7" r:id="rId11"/>
    <sheet name="NOS3" sheetId="10" r:id="rId12"/>
    <sheet name="TPH2" sheetId="14" r:id="rId13"/>
    <sheet name="IL12B" sheetId="8" r:id="rId14"/>
    <sheet name="CRHR1" sheetId="13" r:id="rId1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40" i="12" l="1"/>
  <c r="C2334" i="12"/>
  <c r="C2204" i="12"/>
  <c r="C2198" i="12"/>
  <c r="C2068" i="12"/>
  <c r="C2062" i="12"/>
  <c r="C1932" i="12"/>
  <c r="C1926" i="12"/>
  <c r="C1796" i="12"/>
  <c r="C1790" i="12"/>
  <c r="C1660" i="12"/>
  <c r="C1654" i="12"/>
  <c r="C1524" i="12"/>
  <c r="C1518" i="12"/>
  <c r="C1388" i="12"/>
  <c r="C1382" i="12"/>
  <c r="C980" i="12"/>
  <c r="C974" i="12"/>
  <c r="C844" i="12"/>
  <c r="C838" i="12"/>
  <c r="C166" i="12"/>
  <c r="C162" i="12"/>
  <c r="C158" i="12"/>
  <c r="C150" i="12"/>
  <c r="B150" i="12"/>
  <c r="C148" i="12"/>
  <c r="C146" i="12"/>
  <c r="C145" i="12"/>
  <c r="C144" i="12"/>
  <c r="C140" i="12"/>
  <c r="C136" i="12"/>
  <c r="C132" i="12"/>
  <c r="B132" i="12"/>
  <c r="C130" i="12"/>
  <c r="C129" i="12"/>
  <c r="C125" i="12"/>
  <c r="C117" i="12"/>
  <c r="B117" i="12"/>
  <c r="C121" i="12" s="1"/>
  <c r="C115" i="12"/>
  <c r="C110" i="12"/>
  <c r="B104" i="12"/>
  <c r="C114" i="12" s="1"/>
  <c r="B103" i="12"/>
  <c r="B102" i="12"/>
  <c r="C106" i="12" s="1"/>
  <c r="C101" i="12"/>
  <c r="C96" i="12"/>
  <c r="B90" i="12"/>
  <c r="C100" i="12" s="1"/>
  <c r="B89" i="12"/>
  <c r="B88" i="12"/>
  <c r="C92" i="12" s="1"/>
  <c r="C87" i="12"/>
  <c r="C82" i="12"/>
  <c r="B79" i="12"/>
  <c r="C86" i="12" s="1"/>
  <c r="C78" i="12"/>
  <c r="B78" i="12"/>
  <c r="B77" i="12"/>
  <c r="B76" i="12"/>
  <c r="B75" i="12"/>
  <c r="B74" i="12"/>
  <c r="C74" i="12" s="1"/>
  <c r="C72" i="12"/>
  <c r="C67" i="12"/>
  <c r="B61" i="12"/>
  <c r="C71" i="12" s="1"/>
  <c r="B60" i="12"/>
  <c r="B59" i="12"/>
  <c r="C63" i="12" s="1"/>
  <c r="C58" i="12"/>
  <c r="C53" i="12"/>
  <c r="B47" i="12"/>
  <c r="C57" i="12" s="1"/>
  <c r="B46" i="12"/>
  <c r="B45" i="12"/>
  <c r="C49" i="12" s="1"/>
  <c r="C44" i="12"/>
  <c r="C39" i="12"/>
  <c r="B36" i="12"/>
  <c r="C43" i="12" s="1"/>
  <c r="B35" i="12"/>
  <c r="B33" i="12"/>
  <c r="B32" i="12"/>
  <c r="B31" i="12"/>
  <c r="C31" i="12" s="1"/>
  <c r="C28" i="12"/>
  <c r="C26" i="12"/>
  <c r="C24" i="12"/>
  <c r="C23" i="12"/>
  <c r="C73" i="12" s="1"/>
  <c r="C22" i="12"/>
  <c r="I20" i="12"/>
  <c r="H20" i="12"/>
  <c r="C20" i="12"/>
  <c r="C18" i="12"/>
  <c r="I17" i="12"/>
  <c r="H17" i="12"/>
  <c r="C17" i="12"/>
  <c r="C30" i="12" s="1"/>
  <c r="C15" i="12"/>
  <c r="I14" i="12"/>
  <c r="H14" i="12"/>
  <c r="B34" i="12" s="1"/>
  <c r="C35" i="12" s="1"/>
  <c r="C13" i="12"/>
  <c r="C11" i="12"/>
  <c r="I10" i="12"/>
  <c r="H10" i="12"/>
  <c r="L9" i="12"/>
  <c r="C9" i="12"/>
  <c r="L8" i="12"/>
  <c r="L7" i="12"/>
  <c r="L6" i="12"/>
  <c r="C6" i="12"/>
  <c r="L5" i="12"/>
  <c r="L4" i="12"/>
  <c r="C4" i="12"/>
  <c r="L3" i="12"/>
  <c r="C2" i="12"/>
  <c r="C45" i="12" l="1"/>
  <c r="C59" i="12"/>
  <c r="C88" i="12"/>
  <c r="C102" i="12"/>
  <c r="C2474" i="9" l="1"/>
  <c r="C2468" i="9"/>
  <c r="C2338" i="9"/>
  <c r="C2332" i="9"/>
  <c r="C2202" i="9"/>
  <c r="C2196" i="9"/>
  <c r="C2066" i="9"/>
  <c r="C2060" i="9"/>
  <c r="C1930" i="9"/>
  <c r="C1924" i="9"/>
  <c r="C1794" i="9"/>
  <c r="C1788" i="9"/>
  <c r="C1658" i="9"/>
  <c r="C1652" i="9"/>
  <c r="C1522" i="9"/>
  <c r="C1516" i="9"/>
  <c r="C1114" i="9"/>
  <c r="C1108" i="9"/>
  <c r="C978" i="9"/>
  <c r="C972" i="9"/>
  <c r="C300" i="9"/>
  <c r="C296" i="9"/>
  <c r="C292" i="9"/>
  <c r="C284" i="9"/>
  <c r="C280" i="9"/>
  <c r="C272" i="9"/>
  <c r="C268" i="9"/>
  <c r="C260" i="9"/>
  <c r="C256" i="9"/>
  <c r="B248" i="9"/>
  <c r="C248" i="9" s="1"/>
  <c r="C246" i="9"/>
  <c r="C244" i="9"/>
  <c r="C243" i="9"/>
  <c r="C242" i="9"/>
  <c r="C238" i="9"/>
  <c r="C234" i="9"/>
  <c r="C230" i="9"/>
  <c r="B230" i="9"/>
  <c r="C228" i="9"/>
  <c r="C227" i="9"/>
  <c r="C223" i="9"/>
  <c r="C215" i="9"/>
  <c r="B215" i="9"/>
  <c r="C219" i="9" s="1"/>
  <c r="C213" i="9"/>
  <c r="C212" i="9"/>
  <c r="B202" i="9"/>
  <c r="B201" i="9"/>
  <c r="C208" i="9" s="1"/>
  <c r="C199" i="9"/>
  <c r="B188" i="9"/>
  <c r="C198" i="9" s="1"/>
  <c r="B187" i="9"/>
  <c r="C194" i="9" s="1"/>
  <c r="C185" i="9"/>
  <c r="C180" i="9"/>
  <c r="B177" i="9"/>
  <c r="C184" i="9" s="1"/>
  <c r="B176" i="9"/>
  <c r="B174" i="9"/>
  <c r="B173" i="9"/>
  <c r="B172" i="9"/>
  <c r="C172" i="9" s="1"/>
  <c r="C170" i="9"/>
  <c r="C169" i="9"/>
  <c r="C165" i="9"/>
  <c r="B159" i="9"/>
  <c r="B158" i="9"/>
  <c r="B157" i="9"/>
  <c r="C161" i="9" s="1"/>
  <c r="C156" i="9"/>
  <c r="B145" i="9"/>
  <c r="C155" i="9" s="1"/>
  <c r="B144" i="9"/>
  <c r="C151" i="9" s="1"/>
  <c r="C142" i="9"/>
  <c r="C137" i="9"/>
  <c r="B134" i="9"/>
  <c r="C141" i="9" s="1"/>
  <c r="B133" i="9"/>
  <c r="B132" i="9"/>
  <c r="C133" i="9" s="1"/>
  <c r="B131" i="9"/>
  <c r="B130" i="9"/>
  <c r="B129" i="9"/>
  <c r="C127" i="9"/>
  <c r="C126" i="9"/>
  <c r="B116" i="9"/>
  <c r="B115" i="9"/>
  <c r="C122" i="9" s="1"/>
  <c r="B114" i="9"/>
  <c r="C118" i="9" s="1"/>
  <c r="C113" i="9"/>
  <c r="C108" i="9"/>
  <c r="B102" i="9"/>
  <c r="C112" i="9" s="1"/>
  <c r="B101" i="9"/>
  <c r="C99" i="9"/>
  <c r="C94" i="9"/>
  <c r="B91" i="9"/>
  <c r="C98" i="9" s="1"/>
  <c r="B90" i="9"/>
  <c r="B88" i="9"/>
  <c r="B87" i="9"/>
  <c r="B86" i="9"/>
  <c r="C84" i="9"/>
  <c r="C83" i="9"/>
  <c r="B73" i="9"/>
  <c r="B72" i="9"/>
  <c r="C79" i="9" s="1"/>
  <c r="B71" i="9"/>
  <c r="C75" i="9" s="1"/>
  <c r="C70" i="9"/>
  <c r="C65" i="9"/>
  <c r="B59" i="9"/>
  <c r="C69" i="9" s="1"/>
  <c r="B58" i="9"/>
  <c r="B57" i="9"/>
  <c r="C61" i="9" s="1"/>
  <c r="C56" i="9"/>
  <c r="C51" i="9"/>
  <c r="B48" i="9"/>
  <c r="C55" i="9" s="1"/>
  <c r="B47" i="9"/>
  <c r="B45" i="9"/>
  <c r="B44" i="9"/>
  <c r="B43" i="9"/>
  <c r="C40" i="9"/>
  <c r="B38" i="9"/>
  <c r="C38" i="9" s="1"/>
  <c r="C36" i="9"/>
  <c r="C35" i="9"/>
  <c r="C171" i="9" s="1"/>
  <c r="C34" i="9"/>
  <c r="B32" i="9"/>
  <c r="C32" i="9" s="1"/>
  <c r="C30" i="9"/>
  <c r="C29" i="9"/>
  <c r="C128" i="9" s="1"/>
  <c r="C28" i="9"/>
  <c r="C26" i="9"/>
  <c r="C24" i="9"/>
  <c r="C23" i="9"/>
  <c r="C85" i="9" s="1"/>
  <c r="C22" i="9"/>
  <c r="K20" i="9"/>
  <c r="B200" i="9" s="1"/>
  <c r="C204" i="9" s="1"/>
  <c r="J20" i="9"/>
  <c r="I20" i="9"/>
  <c r="H20" i="9"/>
  <c r="C20" i="9"/>
  <c r="C18" i="9"/>
  <c r="K17" i="9"/>
  <c r="B186" i="9" s="1"/>
  <c r="C190" i="9" s="1"/>
  <c r="J17" i="9"/>
  <c r="B143" i="9" s="1"/>
  <c r="C147" i="9" s="1"/>
  <c r="I17" i="9"/>
  <c r="B100" i="9" s="1"/>
  <c r="C104" i="9" s="1"/>
  <c r="H17" i="9"/>
  <c r="C17" i="9"/>
  <c r="C42" i="9" s="1"/>
  <c r="C15" i="9"/>
  <c r="K14" i="9"/>
  <c r="B175" i="9" s="1"/>
  <c r="C176" i="9" s="1"/>
  <c r="J14" i="9"/>
  <c r="I14" i="9"/>
  <c r="B89" i="9" s="1"/>
  <c r="C90" i="9" s="1"/>
  <c r="H14" i="9"/>
  <c r="B46" i="9" s="1"/>
  <c r="C47" i="9" s="1"/>
  <c r="C13" i="9"/>
  <c r="C11" i="9"/>
  <c r="K10" i="9"/>
  <c r="J10" i="9"/>
  <c r="I10" i="9"/>
  <c r="H10" i="9"/>
  <c r="L9" i="9"/>
  <c r="C9" i="9"/>
  <c r="L8" i="9"/>
  <c r="L7" i="9"/>
  <c r="L6" i="9"/>
  <c r="C6" i="9"/>
  <c r="L5" i="9"/>
  <c r="L4" i="9"/>
  <c r="C4" i="9"/>
  <c r="L3" i="9"/>
  <c r="C2" i="9"/>
  <c r="C43" i="9" l="1"/>
  <c r="C86" i="9"/>
  <c r="C129" i="9"/>
  <c r="C57" i="9"/>
  <c r="C71" i="9"/>
  <c r="C100" i="9"/>
  <c r="C114" i="9"/>
  <c r="C143" i="9"/>
  <c r="C157" i="9"/>
  <c r="C186" i="9"/>
  <c r="C200" i="9"/>
  <c r="C15" i="15"/>
  <c r="C2352" i="15"/>
  <c r="C2346" i="15"/>
  <c r="C2216" i="15"/>
  <c r="C2210" i="15"/>
  <c r="C2080" i="15"/>
  <c r="C2074" i="15"/>
  <c r="C1944" i="15"/>
  <c r="C1938" i="15"/>
  <c r="C1808" i="15"/>
  <c r="C1802" i="15"/>
  <c r="C1672" i="15"/>
  <c r="C1666" i="15"/>
  <c r="C1536" i="15"/>
  <c r="C1530" i="15"/>
  <c r="C1400" i="15"/>
  <c r="C1394" i="15"/>
  <c r="C992" i="15"/>
  <c r="C986" i="15"/>
  <c r="C856" i="15"/>
  <c r="C850" i="15"/>
  <c r="C178" i="15"/>
  <c r="C174" i="15"/>
  <c r="C170" i="15"/>
  <c r="C162" i="15"/>
  <c r="C158" i="15"/>
  <c r="B150" i="15"/>
  <c r="C150" i="15" s="1"/>
  <c r="C148" i="15"/>
  <c r="C146" i="15"/>
  <c r="C145" i="15"/>
  <c r="C144" i="15"/>
  <c r="C140" i="15"/>
  <c r="C132" i="15"/>
  <c r="B132" i="15"/>
  <c r="C136" i="15" s="1"/>
  <c r="C130" i="15"/>
  <c r="C129" i="15"/>
  <c r="C125" i="15"/>
  <c r="C117" i="15"/>
  <c r="B117" i="15"/>
  <c r="C121" i="15" s="1"/>
  <c r="C115" i="15"/>
  <c r="B104" i="15"/>
  <c r="C114" i="15" s="1"/>
  <c r="B103" i="15"/>
  <c r="C110" i="15" s="1"/>
  <c r="C101" i="15"/>
  <c r="B90" i="15"/>
  <c r="C100" i="15" s="1"/>
  <c r="B89" i="15"/>
  <c r="C96" i="15" s="1"/>
  <c r="C87" i="15"/>
  <c r="B79" i="15"/>
  <c r="C86" i="15" s="1"/>
  <c r="B78" i="15"/>
  <c r="C82" i="15" s="1"/>
  <c r="B76" i="15"/>
  <c r="B75" i="15"/>
  <c r="B74" i="15"/>
  <c r="C72" i="15"/>
  <c r="B61" i="15"/>
  <c r="C71" i="15" s="1"/>
  <c r="B60" i="15"/>
  <c r="C67" i="15" s="1"/>
  <c r="C58" i="15"/>
  <c r="C53" i="15"/>
  <c r="B47" i="15"/>
  <c r="C57" i="15" s="1"/>
  <c r="B46" i="15"/>
  <c r="C44" i="15"/>
  <c r="B36" i="15"/>
  <c r="C43" i="15" s="1"/>
  <c r="B35" i="15"/>
  <c r="C39" i="15" s="1"/>
  <c r="B33" i="15"/>
  <c r="B32" i="15"/>
  <c r="B31" i="15"/>
  <c r="C28" i="15"/>
  <c r="C26" i="15"/>
  <c r="C24" i="15"/>
  <c r="C23" i="15"/>
  <c r="C73" i="15" s="1"/>
  <c r="C22" i="15"/>
  <c r="I20" i="15"/>
  <c r="B102" i="15" s="1"/>
  <c r="C106" i="15" s="1"/>
  <c r="H20" i="15"/>
  <c r="B59" i="15" s="1"/>
  <c r="C63" i="15" s="1"/>
  <c r="C20" i="15"/>
  <c r="C18" i="15"/>
  <c r="I17" i="15"/>
  <c r="B88" i="15" s="1"/>
  <c r="C92" i="15" s="1"/>
  <c r="H17" i="15"/>
  <c r="B45" i="15" s="1"/>
  <c r="C49" i="15" s="1"/>
  <c r="C17" i="15"/>
  <c r="C30" i="15" s="1"/>
  <c r="I14" i="15"/>
  <c r="B77" i="15" s="1"/>
  <c r="C78" i="15" s="1"/>
  <c r="H14" i="15"/>
  <c r="B34" i="15" s="1"/>
  <c r="C35" i="15" s="1"/>
  <c r="C13" i="15"/>
  <c r="C11" i="15"/>
  <c r="I10" i="15"/>
  <c r="H10" i="15"/>
  <c r="L9" i="15"/>
  <c r="C9" i="15"/>
  <c r="L8" i="15"/>
  <c r="L7" i="15"/>
  <c r="L6" i="15"/>
  <c r="C6" i="15"/>
  <c r="L5" i="15"/>
  <c r="L4" i="15"/>
  <c r="C4" i="15"/>
  <c r="L3" i="15"/>
  <c r="C2" i="15"/>
  <c r="C15" i="14"/>
  <c r="C2474" i="14"/>
  <c r="C2468" i="14"/>
  <c r="C2338" i="14"/>
  <c r="C2332" i="14"/>
  <c r="C2202" i="14"/>
  <c r="C2196" i="14"/>
  <c r="C2066" i="14"/>
  <c r="C2060" i="14"/>
  <c r="C1930" i="14"/>
  <c r="C1924" i="14"/>
  <c r="C1794" i="14"/>
  <c r="C1788" i="14"/>
  <c r="C1658" i="14"/>
  <c r="C1652" i="14"/>
  <c r="C1522" i="14"/>
  <c r="C1516" i="14"/>
  <c r="C1114" i="14"/>
  <c r="C1108" i="14"/>
  <c r="C978" i="14"/>
  <c r="C972" i="14"/>
  <c r="C300" i="14"/>
  <c r="C296" i="14"/>
  <c r="C292" i="14"/>
  <c r="C284" i="14"/>
  <c r="C280" i="14"/>
  <c r="C272" i="14"/>
  <c r="C268" i="14"/>
  <c r="C260" i="14"/>
  <c r="C256" i="14"/>
  <c r="B248" i="14"/>
  <c r="C248" i="14" s="1"/>
  <c r="C246" i="14"/>
  <c r="C244" i="14"/>
  <c r="C243" i="14"/>
  <c r="C242" i="14"/>
  <c r="C238" i="14"/>
  <c r="C230" i="14"/>
  <c r="B230" i="14"/>
  <c r="C234" i="14" s="1"/>
  <c r="C228" i="14"/>
  <c r="C227" i="14"/>
  <c r="C223" i="14"/>
  <c r="C215" i="14"/>
  <c r="B215" i="14"/>
  <c r="C219" i="14" s="1"/>
  <c r="C213" i="14"/>
  <c r="C208" i="14"/>
  <c r="B202" i="14"/>
  <c r="C212" i="14" s="1"/>
  <c r="B201" i="14"/>
  <c r="C199" i="14"/>
  <c r="B188" i="14"/>
  <c r="C198" i="14" s="1"/>
  <c r="B187" i="14"/>
  <c r="C194" i="14" s="1"/>
  <c r="C185" i="14"/>
  <c r="B177" i="14"/>
  <c r="C184" i="14" s="1"/>
  <c r="B176" i="14"/>
  <c r="C180" i="14" s="1"/>
  <c r="B174" i="14"/>
  <c r="B173" i="14"/>
  <c r="B172" i="14"/>
  <c r="C170" i="14"/>
  <c r="B159" i="14"/>
  <c r="C169" i="14" s="1"/>
  <c r="B158" i="14"/>
  <c r="C165" i="14" s="1"/>
  <c r="C156" i="14"/>
  <c r="B145" i="14"/>
  <c r="C155" i="14" s="1"/>
  <c r="B144" i="14"/>
  <c r="C151" i="14" s="1"/>
  <c r="C142" i="14"/>
  <c r="B134" i="14"/>
  <c r="C141" i="14" s="1"/>
  <c r="B133" i="14"/>
  <c r="C137" i="14" s="1"/>
  <c r="B131" i="14"/>
  <c r="B130" i="14"/>
  <c r="B129" i="14"/>
  <c r="C127" i="14"/>
  <c r="B116" i="14"/>
  <c r="C126" i="14" s="1"/>
  <c r="B115" i="14"/>
  <c r="C122" i="14" s="1"/>
  <c r="C113" i="14"/>
  <c r="B102" i="14"/>
  <c r="C112" i="14" s="1"/>
  <c r="B101" i="14"/>
  <c r="C108" i="14" s="1"/>
  <c r="C99" i="14"/>
  <c r="C94" i="14"/>
  <c r="B91" i="14"/>
  <c r="C98" i="14" s="1"/>
  <c r="B90" i="14"/>
  <c r="B88" i="14"/>
  <c r="B87" i="14"/>
  <c r="B86" i="14"/>
  <c r="C84" i="14"/>
  <c r="B73" i="14"/>
  <c r="C83" i="14" s="1"/>
  <c r="B72" i="14"/>
  <c r="C79" i="14" s="1"/>
  <c r="C70" i="14"/>
  <c r="B59" i="14"/>
  <c r="C69" i="14" s="1"/>
  <c r="B58" i="14"/>
  <c r="C65" i="14" s="1"/>
  <c r="C56" i="14"/>
  <c r="B48" i="14"/>
  <c r="C55" i="14" s="1"/>
  <c r="B47" i="14"/>
  <c r="C51" i="14" s="1"/>
  <c r="B45" i="14"/>
  <c r="B44" i="14"/>
  <c r="B43" i="14"/>
  <c r="C40" i="14"/>
  <c r="B38" i="14"/>
  <c r="C38" i="14" s="1"/>
  <c r="C35" i="14"/>
  <c r="C171" i="14" s="1"/>
  <c r="C34" i="14"/>
  <c r="C32" i="14"/>
  <c r="C30" i="14"/>
  <c r="C29" i="14"/>
  <c r="C128" i="14" s="1"/>
  <c r="C28" i="14"/>
  <c r="C26" i="14"/>
  <c r="C24" i="14"/>
  <c r="C23" i="14"/>
  <c r="C85" i="14" s="1"/>
  <c r="C22" i="14"/>
  <c r="K20" i="14"/>
  <c r="B200" i="14" s="1"/>
  <c r="C204" i="14" s="1"/>
  <c r="J20" i="14"/>
  <c r="B157" i="14" s="1"/>
  <c r="C161" i="14" s="1"/>
  <c r="I20" i="14"/>
  <c r="B114" i="14" s="1"/>
  <c r="C118" i="14" s="1"/>
  <c r="H20" i="14"/>
  <c r="B71" i="14" s="1"/>
  <c r="C75" i="14" s="1"/>
  <c r="C20" i="14"/>
  <c r="C18" i="14"/>
  <c r="K17" i="14"/>
  <c r="B186" i="14" s="1"/>
  <c r="C190" i="14" s="1"/>
  <c r="J17" i="14"/>
  <c r="B143" i="14" s="1"/>
  <c r="C147" i="14" s="1"/>
  <c r="I17" i="14"/>
  <c r="B100" i="14" s="1"/>
  <c r="C104" i="14" s="1"/>
  <c r="H17" i="14"/>
  <c r="B57" i="14" s="1"/>
  <c r="C61" i="14" s="1"/>
  <c r="C17" i="14"/>
  <c r="C42" i="14" s="1"/>
  <c r="K14" i="14"/>
  <c r="B175" i="14" s="1"/>
  <c r="C176" i="14" s="1"/>
  <c r="J14" i="14"/>
  <c r="B132" i="14" s="1"/>
  <c r="C133" i="14" s="1"/>
  <c r="I14" i="14"/>
  <c r="B89" i="14" s="1"/>
  <c r="C90" i="14" s="1"/>
  <c r="H14" i="14"/>
  <c r="B46" i="14" s="1"/>
  <c r="C47" i="14" s="1"/>
  <c r="C13" i="14"/>
  <c r="C11" i="14"/>
  <c r="J10" i="14"/>
  <c r="I10" i="14"/>
  <c r="H10" i="14"/>
  <c r="L9" i="14"/>
  <c r="C9" i="14"/>
  <c r="L8" i="14"/>
  <c r="L7" i="14"/>
  <c r="L6" i="14"/>
  <c r="C6" i="14"/>
  <c r="L5" i="14"/>
  <c r="L4" i="14"/>
  <c r="C4" i="14"/>
  <c r="L3" i="14"/>
  <c r="C2" i="14"/>
  <c r="C2425" i="13"/>
  <c r="C2419" i="13"/>
  <c r="C2289" i="13"/>
  <c r="C2283" i="13"/>
  <c r="C2153" i="13"/>
  <c r="C2147" i="13"/>
  <c r="C2017" i="13"/>
  <c r="C2011" i="13"/>
  <c r="C1881" i="13"/>
  <c r="C1875" i="13"/>
  <c r="C1745" i="13"/>
  <c r="C1739" i="13"/>
  <c r="C1609" i="13"/>
  <c r="C1603" i="13"/>
  <c r="C1473" i="13"/>
  <c r="C1467" i="13"/>
  <c r="C1065" i="13"/>
  <c r="C1059" i="13"/>
  <c r="C929" i="13"/>
  <c r="C923" i="13"/>
  <c r="C251" i="13"/>
  <c r="C247" i="13"/>
  <c r="C243" i="13"/>
  <c r="C235" i="13"/>
  <c r="C231" i="13"/>
  <c r="C223" i="13"/>
  <c r="C219" i="13"/>
  <c r="C211" i="13"/>
  <c r="C207" i="13"/>
  <c r="B199" i="13"/>
  <c r="C199" i="13" s="1"/>
  <c r="C197" i="13"/>
  <c r="C195" i="13"/>
  <c r="C194" i="13"/>
  <c r="C193" i="13"/>
  <c r="C189" i="13"/>
  <c r="C181" i="13"/>
  <c r="B181" i="13"/>
  <c r="C185" i="13" s="1"/>
  <c r="C179" i="13"/>
  <c r="C178" i="13"/>
  <c r="C174" i="13"/>
  <c r="C166" i="13"/>
  <c r="B166" i="13"/>
  <c r="C170" i="13" s="1"/>
  <c r="C164" i="13"/>
  <c r="C159" i="13"/>
  <c r="B153" i="13"/>
  <c r="C163" i="13" s="1"/>
  <c r="B152" i="13"/>
  <c r="C150" i="13"/>
  <c r="C145" i="13"/>
  <c r="B139" i="13"/>
  <c r="C149" i="13" s="1"/>
  <c r="B138" i="13"/>
  <c r="C136" i="13"/>
  <c r="C131" i="13"/>
  <c r="B128" i="13"/>
  <c r="C135" i="13" s="1"/>
  <c r="B127" i="13"/>
  <c r="B125" i="13"/>
  <c r="B124" i="13"/>
  <c r="B123" i="13"/>
  <c r="C123" i="13" s="1"/>
  <c r="C121" i="13"/>
  <c r="C116" i="13"/>
  <c r="B110" i="13"/>
  <c r="C120" i="13" s="1"/>
  <c r="B109" i="13"/>
  <c r="C107" i="13"/>
  <c r="B96" i="13"/>
  <c r="C106" i="13" s="1"/>
  <c r="B95" i="13"/>
  <c r="C102" i="13" s="1"/>
  <c r="C93" i="13"/>
  <c r="C88" i="13"/>
  <c r="B85" i="13"/>
  <c r="C92" i="13" s="1"/>
  <c r="B84" i="13"/>
  <c r="B83" i="13"/>
  <c r="C84" i="13" s="1"/>
  <c r="B82" i="13"/>
  <c r="B81" i="13"/>
  <c r="B80" i="13"/>
  <c r="C78" i="13"/>
  <c r="C73" i="13"/>
  <c r="B67" i="13"/>
  <c r="C77" i="13" s="1"/>
  <c r="B66" i="13"/>
  <c r="C64" i="13"/>
  <c r="C59" i="13"/>
  <c r="B53" i="13"/>
  <c r="C63" i="13" s="1"/>
  <c r="B52" i="13"/>
  <c r="C50" i="13"/>
  <c r="B42" i="13"/>
  <c r="C49" i="13" s="1"/>
  <c r="B41" i="13"/>
  <c r="C45" i="13" s="1"/>
  <c r="B39" i="13"/>
  <c r="B38" i="13"/>
  <c r="B37" i="13"/>
  <c r="C36" i="13"/>
  <c r="C34" i="13"/>
  <c r="C32" i="13"/>
  <c r="C30" i="13"/>
  <c r="C29" i="13"/>
  <c r="C122" i="13" s="1"/>
  <c r="C28" i="13"/>
  <c r="C26" i="13"/>
  <c r="C24" i="13"/>
  <c r="C23" i="13"/>
  <c r="C79" i="13" s="1"/>
  <c r="C22" i="13"/>
  <c r="J20" i="13"/>
  <c r="B151" i="13" s="1"/>
  <c r="C155" i="13" s="1"/>
  <c r="I20" i="13"/>
  <c r="B108" i="13" s="1"/>
  <c r="C112" i="13" s="1"/>
  <c r="H20" i="13"/>
  <c r="B65" i="13" s="1"/>
  <c r="C69" i="13" s="1"/>
  <c r="C20" i="13"/>
  <c r="C18" i="13"/>
  <c r="J17" i="13"/>
  <c r="B137" i="13" s="1"/>
  <c r="C141" i="13" s="1"/>
  <c r="I17" i="13"/>
  <c r="B94" i="13" s="1"/>
  <c r="C98" i="13" s="1"/>
  <c r="H17" i="13"/>
  <c r="B51" i="13" s="1"/>
  <c r="C55" i="13" s="1"/>
  <c r="C17" i="13"/>
  <c r="C15" i="13"/>
  <c r="J14" i="13"/>
  <c r="B126" i="13" s="1"/>
  <c r="C127" i="13" s="1"/>
  <c r="I14" i="13"/>
  <c r="H14" i="13"/>
  <c r="B40" i="13" s="1"/>
  <c r="C41" i="13" s="1"/>
  <c r="C13" i="13"/>
  <c r="C11" i="13"/>
  <c r="J10" i="13"/>
  <c r="I10" i="13"/>
  <c r="H10" i="13"/>
  <c r="L9" i="13"/>
  <c r="C9" i="13"/>
  <c r="L8" i="13"/>
  <c r="L7" i="13"/>
  <c r="L6" i="13"/>
  <c r="C6" i="13"/>
  <c r="L5" i="13"/>
  <c r="L4" i="13"/>
  <c r="C4" i="13"/>
  <c r="L3" i="13"/>
  <c r="C2" i="13"/>
  <c r="C2327" i="11"/>
  <c r="C2321" i="11"/>
  <c r="C2191" i="11"/>
  <c r="C2185" i="11"/>
  <c r="C2055" i="11"/>
  <c r="C2049" i="11"/>
  <c r="C1919" i="11"/>
  <c r="C1913" i="11"/>
  <c r="C1783" i="11"/>
  <c r="C1777" i="11"/>
  <c r="C1647" i="11"/>
  <c r="C1641" i="11"/>
  <c r="C1511" i="11"/>
  <c r="C1505" i="11"/>
  <c r="C1375" i="11"/>
  <c r="C1369" i="11"/>
  <c r="C967" i="11"/>
  <c r="C961" i="11"/>
  <c r="C831" i="11"/>
  <c r="C825" i="11"/>
  <c r="C153" i="11"/>
  <c r="C149" i="11"/>
  <c r="C145" i="11"/>
  <c r="C137" i="11"/>
  <c r="C133" i="11"/>
  <c r="C125" i="11"/>
  <c r="C121" i="11"/>
  <c r="C113" i="11"/>
  <c r="C109" i="11"/>
  <c r="C101" i="11"/>
  <c r="B101" i="11"/>
  <c r="C99" i="11"/>
  <c r="C97" i="11"/>
  <c r="C96" i="11"/>
  <c r="C95" i="11"/>
  <c r="C91" i="11"/>
  <c r="C87" i="11"/>
  <c r="C83" i="11"/>
  <c r="B83" i="11"/>
  <c r="C81" i="11"/>
  <c r="C80" i="11"/>
  <c r="C76" i="11"/>
  <c r="C68" i="11"/>
  <c r="B68" i="11"/>
  <c r="C72" i="11" s="1"/>
  <c r="C66" i="11"/>
  <c r="C61" i="11"/>
  <c r="B55" i="11"/>
  <c r="C65" i="11" s="1"/>
  <c r="B54" i="11"/>
  <c r="B53" i="11"/>
  <c r="C57" i="11" s="1"/>
  <c r="C52" i="11"/>
  <c r="C47" i="11"/>
  <c r="B41" i="11"/>
  <c r="C51" i="11" s="1"/>
  <c r="B40" i="11"/>
  <c r="C38" i="11"/>
  <c r="C33" i="11"/>
  <c r="B30" i="11"/>
  <c r="C37" i="11" s="1"/>
  <c r="B29" i="11"/>
  <c r="B27" i="11"/>
  <c r="B26" i="11"/>
  <c r="B25" i="11"/>
  <c r="C25" i="11" s="1"/>
  <c r="C22" i="11"/>
  <c r="H20" i="11"/>
  <c r="C20" i="11"/>
  <c r="C18" i="11"/>
  <c r="H17" i="11"/>
  <c r="B39" i="11" s="1"/>
  <c r="C43" i="11" s="1"/>
  <c r="C17" i="11"/>
  <c r="C24" i="11" s="1"/>
  <c r="C15" i="11"/>
  <c r="H14" i="11"/>
  <c r="B28" i="11" s="1"/>
  <c r="C29" i="11" s="1"/>
  <c r="C13" i="11"/>
  <c r="C11" i="11"/>
  <c r="H10" i="11"/>
  <c r="L9" i="11"/>
  <c r="C9" i="11"/>
  <c r="L8" i="11"/>
  <c r="L7" i="11"/>
  <c r="L6" i="11"/>
  <c r="C6" i="11"/>
  <c r="L5" i="11"/>
  <c r="L4" i="11"/>
  <c r="C4" i="11"/>
  <c r="L3" i="11"/>
  <c r="C2" i="11"/>
  <c r="B37" i="10"/>
  <c r="B26" i="10"/>
  <c r="B38" i="10"/>
  <c r="C38" i="10" s="1"/>
  <c r="C2523" i="10"/>
  <c r="C2517" i="10"/>
  <c r="C2387" i="10"/>
  <c r="C2381" i="10"/>
  <c r="C2251" i="10"/>
  <c r="C2245" i="10"/>
  <c r="C2115" i="10"/>
  <c r="C2109" i="10"/>
  <c r="C1979" i="10"/>
  <c r="C1973" i="10"/>
  <c r="C1843" i="10"/>
  <c r="C1837" i="10"/>
  <c r="C1707" i="10"/>
  <c r="C1701" i="10"/>
  <c r="C1571" i="10"/>
  <c r="C1565" i="10"/>
  <c r="C1163" i="10"/>
  <c r="C1157" i="10"/>
  <c r="C1027" i="10"/>
  <c r="C1021" i="10"/>
  <c r="C349" i="10"/>
  <c r="C345" i="10"/>
  <c r="C341" i="10"/>
  <c r="C333" i="10"/>
  <c r="C329" i="10"/>
  <c r="C321" i="10"/>
  <c r="C317" i="10"/>
  <c r="C309" i="10"/>
  <c r="C305" i="10"/>
  <c r="B297" i="10"/>
  <c r="C297" i="10" s="1"/>
  <c r="C295" i="10"/>
  <c r="C293" i="10"/>
  <c r="C292" i="10"/>
  <c r="C291" i="10"/>
  <c r="C287" i="10"/>
  <c r="C279" i="10"/>
  <c r="B279" i="10"/>
  <c r="C283" i="10" s="1"/>
  <c r="C277" i="10"/>
  <c r="C276" i="10"/>
  <c r="C272" i="10"/>
  <c r="C268" i="10"/>
  <c r="C264" i="10"/>
  <c r="B264" i="10"/>
  <c r="C262" i="10"/>
  <c r="B251" i="10"/>
  <c r="C261" i="10" s="1"/>
  <c r="B250" i="10"/>
  <c r="C257" i="10" s="1"/>
  <c r="C248" i="10"/>
  <c r="C243" i="10"/>
  <c r="B237" i="10"/>
  <c r="C247" i="10" s="1"/>
  <c r="B236" i="10"/>
  <c r="C234" i="10"/>
  <c r="C233" i="10"/>
  <c r="C229" i="10"/>
  <c r="B226" i="10"/>
  <c r="B225" i="10"/>
  <c r="B223" i="10"/>
  <c r="B222" i="10"/>
  <c r="B221" i="10"/>
  <c r="C221" i="10" s="1"/>
  <c r="C219" i="10"/>
  <c r="C214" i="10"/>
  <c r="B208" i="10"/>
  <c r="C218" i="10" s="1"/>
  <c r="B207" i="10"/>
  <c r="C205" i="10"/>
  <c r="B194" i="10"/>
  <c r="C204" i="10" s="1"/>
  <c r="B193" i="10"/>
  <c r="C200" i="10" s="1"/>
  <c r="C191" i="10"/>
  <c r="B183" i="10"/>
  <c r="C190" i="10" s="1"/>
  <c r="B182" i="10"/>
  <c r="C186" i="10" s="1"/>
  <c r="B180" i="10"/>
  <c r="B179" i="10"/>
  <c r="B178" i="10"/>
  <c r="C176" i="10"/>
  <c r="C175" i="10"/>
  <c r="C171" i="10"/>
  <c r="B165" i="10"/>
  <c r="B164" i="10"/>
  <c r="C162" i="10"/>
  <c r="C161" i="10"/>
  <c r="C157" i="10"/>
  <c r="B151" i="10"/>
  <c r="B150" i="10"/>
  <c r="C148" i="10"/>
  <c r="C147" i="10"/>
  <c r="C143" i="10"/>
  <c r="B140" i="10"/>
  <c r="B139" i="10"/>
  <c r="B137" i="10"/>
  <c r="B136" i="10"/>
  <c r="B135" i="10"/>
  <c r="C133" i="10"/>
  <c r="C132" i="10"/>
  <c r="B122" i="10"/>
  <c r="B121" i="10"/>
  <c r="C128" i="10" s="1"/>
  <c r="C119" i="10"/>
  <c r="C114" i="10"/>
  <c r="B108" i="10"/>
  <c r="C118" i="10" s="1"/>
  <c r="B107" i="10"/>
  <c r="C105" i="10"/>
  <c r="B97" i="10"/>
  <c r="C104" i="10" s="1"/>
  <c r="B96" i="10"/>
  <c r="C100" i="10" s="1"/>
  <c r="B95" i="10"/>
  <c r="C96" i="10" s="1"/>
  <c r="B94" i="10"/>
  <c r="B93" i="10"/>
  <c r="B92" i="10"/>
  <c r="C90" i="10"/>
  <c r="B79" i="10"/>
  <c r="C89" i="10" s="1"/>
  <c r="B78" i="10"/>
  <c r="C85" i="10" s="1"/>
  <c r="C76" i="10"/>
  <c r="C75" i="10"/>
  <c r="C71" i="10"/>
  <c r="B65" i="10"/>
  <c r="B64" i="10"/>
  <c r="C62" i="10"/>
  <c r="C61" i="10"/>
  <c r="C57" i="10"/>
  <c r="B54" i="10"/>
  <c r="B53" i="10"/>
  <c r="B51" i="10"/>
  <c r="B50" i="10"/>
  <c r="B49" i="10"/>
  <c r="C46" i="10"/>
  <c r="C44" i="10"/>
  <c r="C42" i="10"/>
  <c r="C41" i="10"/>
  <c r="C220" i="10" s="1"/>
  <c r="C40" i="10"/>
  <c r="C36" i="10"/>
  <c r="C35" i="10"/>
  <c r="C177" i="10" s="1"/>
  <c r="C34" i="10"/>
  <c r="C32" i="10"/>
  <c r="C30" i="10"/>
  <c r="C29" i="10"/>
  <c r="C134" i="10" s="1"/>
  <c r="C28" i="10"/>
  <c r="C26" i="10"/>
  <c r="C24" i="10"/>
  <c r="C23" i="10"/>
  <c r="C91" i="10" s="1"/>
  <c r="C22" i="10"/>
  <c r="L20" i="10"/>
  <c r="B249" i="10" s="1"/>
  <c r="C253" i="10" s="1"/>
  <c r="K20" i="10"/>
  <c r="B206" i="10" s="1"/>
  <c r="C210" i="10" s="1"/>
  <c r="J20" i="10"/>
  <c r="B163" i="10" s="1"/>
  <c r="C167" i="10" s="1"/>
  <c r="I20" i="10"/>
  <c r="B120" i="10" s="1"/>
  <c r="C124" i="10" s="1"/>
  <c r="H20" i="10"/>
  <c r="B77" i="10" s="1"/>
  <c r="C81" i="10" s="1"/>
  <c r="C20" i="10"/>
  <c r="C18" i="10"/>
  <c r="L17" i="10"/>
  <c r="B235" i="10" s="1"/>
  <c r="C239" i="10" s="1"/>
  <c r="K17" i="10"/>
  <c r="B192" i="10" s="1"/>
  <c r="C196" i="10" s="1"/>
  <c r="J17" i="10"/>
  <c r="B149" i="10" s="1"/>
  <c r="C153" i="10" s="1"/>
  <c r="I17" i="10"/>
  <c r="B106" i="10" s="1"/>
  <c r="C110" i="10" s="1"/>
  <c r="H17" i="10"/>
  <c r="B63" i="10" s="1"/>
  <c r="C67" i="10" s="1"/>
  <c r="C17" i="10"/>
  <c r="C48" i="10" s="1"/>
  <c r="C15" i="10"/>
  <c r="L14" i="10"/>
  <c r="B224" i="10" s="1"/>
  <c r="C225" i="10" s="1"/>
  <c r="K14" i="10"/>
  <c r="B181" i="10" s="1"/>
  <c r="C182" i="10" s="1"/>
  <c r="J14" i="10"/>
  <c r="B138" i="10" s="1"/>
  <c r="C139" i="10" s="1"/>
  <c r="I14" i="10"/>
  <c r="H14" i="10"/>
  <c r="B52" i="10" s="1"/>
  <c r="C53" i="10" s="1"/>
  <c r="C13" i="10"/>
  <c r="C11" i="10"/>
  <c r="L10" i="10"/>
  <c r="K10" i="10"/>
  <c r="J10" i="10"/>
  <c r="I10" i="10"/>
  <c r="H10" i="10"/>
  <c r="L9" i="10"/>
  <c r="C9" i="10"/>
  <c r="L8" i="10"/>
  <c r="L7" i="10"/>
  <c r="L6" i="10"/>
  <c r="C6" i="10"/>
  <c r="L5" i="10"/>
  <c r="L4" i="10"/>
  <c r="C4" i="10"/>
  <c r="L3" i="10"/>
  <c r="C2" i="10"/>
  <c r="C68" i="1"/>
  <c r="P14" i="1"/>
  <c r="P17" i="1"/>
  <c r="B467" i="1" s="1"/>
  <c r="C471" i="1" s="1"/>
  <c r="B456" i="1"/>
  <c r="C457" i="1" s="1"/>
  <c r="C15" i="1"/>
  <c r="C15" i="2"/>
  <c r="C15" i="3"/>
  <c r="C15" i="4"/>
  <c r="C15" i="5"/>
  <c r="C15" i="6"/>
  <c r="C15" i="7"/>
  <c r="C15" i="8"/>
  <c r="V14" i="1"/>
  <c r="U14" i="1"/>
  <c r="B671" i="1" s="1"/>
  <c r="C672" i="1" s="1"/>
  <c r="T14" i="1"/>
  <c r="B628" i="1" s="1"/>
  <c r="C629" i="1" s="1"/>
  <c r="S14" i="1"/>
  <c r="R14" i="1"/>
  <c r="Q14" i="1"/>
  <c r="O14" i="1"/>
  <c r="B413" i="1" s="1"/>
  <c r="C414" i="1" s="1"/>
  <c r="N14" i="1"/>
  <c r="B104" i="1"/>
  <c r="C104" i="1" s="1"/>
  <c r="B56" i="1"/>
  <c r="C56" i="1" s="1"/>
  <c r="V20" i="1"/>
  <c r="B739" i="1" s="1"/>
  <c r="C743" i="1" s="1"/>
  <c r="U20" i="1"/>
  <c r="B696" i="1" s="1"/>
  <c r="C700" i="1" s="1"/>
  <c r="T20" i="1"/>
  <c r="B653" i="1" s="1"/>
  <c r="C657" i="1" s="1"/>
  <c r="S20" i="1"/>
  <c r="R20" i="1"/>
  <c r="B567" i="1" s="1"/>
  <c r="C571" i="1" s="1"/>
  <c r="Q20" i="1"/>
  <c r="B524" i="1" s="1"/>
  <c r="C528" i="1" s="1"/>
  <c r="P20" i="1"/>
  <c r="B481" i="1" s="1"/>
  <c r="C485" i="1" s="1"/>
  <c r="O20" i="1"/>
  <c r="B438" i="1" s="1"/>
  <c r="C442" i="1" s="1"/>
  <c r="V17" i="1"/>
  <c r="B725" i="1" s="1"/>
  <c r="C729" i="1" s="1"/>
  <c r="U17" i="1"/>
  <c r="B682" i="1" s="1"/>
  <c r="C686" i="1" s="1"/>
  <c r="T17" i="1"/>
  <c r="B639" i="1" s="1"/>
  <c r="C643" i="1" s="1"/>
  <c r="S17" i="1"/>
  <c r="R17" i="1"/>
  <c r="B553" i="1" s="1"/>
  <c r="C557" i="1" s="1"/>
  <c r="Q17" i="1"/>
  <c r="B510" i="1" s="1"/>
  <c r="C514" i="1" s="1"/>
  <c r="O17" i="1"/>
  <c r="B424" i="1" s="1"/>
  <c r="C428" i="1" s="1"/>
  <c r="B714" i="1"/>
  <c r="C715" i="1" s="1"/>
  <c r="B585" i="1"/>
  <c r="C586" i="1" s="1"/>
  <c r="B542" i="1"/>
  <c r="C543" i="1" s="1"/>
  <c r="V10" i="1"/>
  <c r="U10" i="1"/>
  <c r="T10" i="1"/>
  <c r="S10" i="1"/>
  <c r="R10" i="1"/>
  <c r="Q10" i="1"/>
  <c r="P10" i="1"/>
  <c r="O10" i="1"/>
  <c r="J10" i="4"/>
  <c r="K10" i="4"/>
  <c r="L10" i="4"/>
  <c r="M10" i="4"/>
  <c r="N10" i="4"/>
  <c r="O10" i="4"/>
  <c r="J14" i="4"/>
  <c r="B156" i="4" s="1"/>
  <c r="C157" i="4" s="1"/>
  <c r="K14" i="4"/>
  <c r="B199" i="4" s="1"/>
  <c r="C200" i="4" s="1"/>
  <c r="L14" i="4"/>
  <c r="B242" i="4" s="1"/>
  <c r="C243" i="4" s="1"/>
  <c r="M14" i="4"/>
  <c r="N14" i="4"/>
  <c r="O14" i="4"/>
  <c r="B371" i="4" s="1"/>
  <c r="C372" i="4" s="1"/>
  <c r="J17" i="4"/>
  <c r="B167" i="4" s="1"/>
  <c r="C171" i="4" s="1"/>
  <c r="K17" i="4"/>
  <c r="B210" i="4" s="1"/>
  <c r="C214" i="4" s="1"/>
  <c r="L17" i="4"/>
  <c r="B253" i="4" s="1"/>
  <c r="C257" i="4" s="1"/>
  <c r="M17" i="4"/>
  <c r="B296" i="4" s="1"/>
  <c r="C300" i="4" s="1"/>
  <c r="N17" i="4"/>
  <c r="B339" i="4" s="1"/>
  <c r="C343" i="4" s="1"/>
  <c r="O17" i="4"/>
  <c r="B382" i="4" s="1"/>
  <c r="C386" i="4" s="1"/>
  <c r="J20" i="4"/>
  <c r="B181" i="4" s="1"/>
  <c r="C185" i="4" s="1"/>
  <c r="K20" i="4"/>
  <c r="B224" i="4" s="1"/>
  <c r="C228" i="4" s="1"/>
  <c r="L20" i="4"/>
  <c r="B267" i="4" s="1"/>
  <c r="C271" i="4" s="1"/>
  <c r="M20" i="4"/>
  <c r="N20" i="4"/>
  <c r="B353" i="4" s="1"/>
  <c r="C357" i="4" s="1"/>
  <c r="O20" i="4"/>
  <c r="B396" i="4" s="1"/>
  <c r="C400" i="4" s="1"/>
  <c r="L14" i="5"/>
  <c r="L17" i="5"/>
  <c r="C44" i="5"/>
  <c r="J14" i="8"/>
  <c r="I14" i="8"/>
  <c r="B83" i="8" s="1"/>
  <c r="C84" i="8" s="1"/>
  <c r="H14" i="8"/>
  <c r="B40" i="8" s="1"/>
  <c r="C41" i="8" s="1"/>
  <c r="N14" i="7"/>
  <c r="B328" i="7" s="1"/>
  <c r="C329" i="7" s="1"/>
  <c r="M14" i="7"/>
  <c r="B285" i="7" s="1"/>
  <c r="C286" i="7" s="1"/>
  <c r="L14" i="7"/>
  <c r="B242" i="7" s="1"/>
  <c r="C243" i="7" s="1"/>
  <c r="K14" i="7"/>
  <c r="B199" i="7" s="1"/>
  <c r="C200" i="7" s="1"/>
  <c r="J14" i="7"/>
  <c r="I14" i="7"/>
  <c r="B113" i="7" s="1"/>
  <c r="C114" i="7" s="1"/>
  <c r="H14" i="7"/>
  <c r="L14" i="6"/>
  <c r="B224" i="6" s="1"/>
  <c r="C225" i="6" s="1"/>
  <c r="K14" i="6"/>
  <c r="J14" i="6"/>
  <c r="B138" i="6" s="1"/>
  <c r="C139" i="6" s="1"/>
  <c r="I14" i="6"/>
  <c r="B95" i="6" s="1"/>
  <c r="C96" i="6" s="1"/>
  <c r="H14" i="6"/>
  <c r="B52" i="6" s="1"/>
  <c r="C53" i="6" s="1"/>
  <c r="B224" i="5"/>
  <c r="C225" i="5" s="1"/>
  <c r="K14" i="5"/>
  <c r="B181" i="5" s="1"/>
  <c r="C182" i="5" s="1"/>
  <c r="J14" i="5"/>
  <c r="I14" i="5"/>
  <c r="H14" i="5"/>
  <c r="I14" i="4"/>
  <c r="B113" i="4" s="1"/>
  <c r="C114" i="4" s="1"/>
  <c r="H14" i="4"/>
  <c r="B70" i="4" s="1"/>
  <c r="C71" i="4" s="1"/>
  <c r="L14" i="3"/>
  <c r="B224" i="3" s="1"/>
  <c r="C225" i="3" s="1"/>
  <c r="K14" i="3"/>
  <c r="B181" i="3" s="1"/>
  <c r="C182" i="3" s="1"/>
  <c r="J14" i="3"/>
  <c r="B138" i="3" s="1"/>
  <c r="C139" i="3" s="1"/>
  <c r="I14" i="3"/>
  <c r="B95" i="3" s="1"/>
  <c r="C96" i="3" s="1"/>
  <c r="H14" i="3"/>
  <c r="B52" i="3" s="1"/>
  <c r="C53" i="3" s="1"/>
  <c r="H14" i="2"/>
  <c r="B28" i="2" s="1"/>
  <c r="C29" i="2" s="1"/>
  <c r="M14" i="1"/>
  <c r="B327" i="1" s="1"/>
  <c r="C328" i="1" s="1"/>
  <c r="L14" i="1"/>
  <c r="B284" i="1" s="1"/>
  <c r="C285" i="1" s="1"/>
  <c r="K14" i="1"/>
  <c r="J14" i="1"/>
  <c r="I14" i="1"/>
  <c r="B155" i="1" s="1"/>
  <c r="C156" i="1" s="1"/>
  <c r="H14" i="1"/>
  <c r="B112" i="1" s="1"/>
  <c r="C113" i="1" s="1"/>
  <c r="H17" i="1"/>
  <c r="B123" i="1" s="1"/>
  <c r="C127" i="1" s="1"/>
  <c r="B235" i="5"/>
  <c r="C239" i="5" s="1"/>
  <c r="L10" i="5"/>
  <c r="B27" i="8"/>
  <c r="B20" i="8"/>
  <c r="B33" i="8"/>
  <c r="C32" i="8" s="1"/>
  <c r="C2426" i="8"/>
  <c r="C2420" i="8"/>
  <c r="C2290" i="8"/>
  <c r="C2284" i="8"/>
  <c r="C2154" i="8"/>
  <c r="C2148" i="8"/>
  <c r="C2018" i="8"/>
  <c r="C2012" i="8"/>
  <c r="C1882" i="8"/>
  <c r="C1876" i="8"/>
  <c r="C1746" i="8"/>
  <c r="C1740" i="8"/>
  <c r="C1610" i="8"/>
  <c r="C1604" i="8"/>
  <c r="C1474" i="8"/>
  <c r="C1468" i="8"/>
  <c r="C1066" i="8"/>
  <c r="C1060" i="8"/>
  <c r="C930" i="8"/>
  <c r="C924" i="8"/>
  <c r="C252" i="8"/>
  <c r="C248" i="8"/>
  <c r="C244" i="8"/>
  <c r="C236" i="8"/>
  <c r="C232" i="8"/>
  <c r="C224" i="8"/>
  <c r="C220" i="8"/>
  <c r="C212" i="8"/>
  <c r="C208" i="8"/>
  <c r="B200" i="8"/>
  <c r="C200" i="8" s="1"/>
  <c r="C198" i="8"/>
  <c r="C196" i="8"/>
  <c r="C195" i="8"/>
  <c r="C194" i="8"/>
  <c r="C190" i="8"/>
  <c r="C182" i="8"/>
  <c r="B182" i="8"/>
  <c r="C186" i="8" s="1"/>
  <c r="C180" i="8"/>
  <c r="C179" i="8"/>
  <c r="C175" i="8"/>
  <c r="C167" i="8"/>
  <c r="B167" i="8"/>
  <c r="C171" i="8" s="1"/>
  <c r="C165" i="8"/>
  <c r="C164" i="8"/>
  <c r="B153" i="8"/>
  <c r="C163" i="8" s="1"/>
  <c r="B152" i="8"/>
  <c r="C159" i="8" s="1"/>
  <c r="C150" i="8"/>
  <c r="C145" i="8"/>
  <c r="B139" i="8"/>
  <c r="C149" i="8" s="1"/>
  <c r="B138" i="8"/>
  <c r="C136" i="8"/>
  <c r="B128" i="8"/>
  <c r="C135" i="8" s="1"/>
  <c r="B127" i="8"/>
  <c r="C131" i="8" s="1"/>
  <c r="B125" i="8"/>
  <c r="B124" i="8"/>
  <c r="B123" i="8"/>
  <c r="C121" i="8"/>
  <c r="B110" i="8"/>
  <c r="C120" i="8" s="1"/>
  <c r="B109" i="8"/>
  <c r="C116" i="8" s="1"/>
  <c r="C107" i="8"/>
  <c r="B96" i="8"/>
  <c r="C106" i="8" s="1"/>
  <c r="B95" i="8"/>
  <c r="C102" i="8" s="1"/>
  <c r="C93" i="8"/>
  <c r="B85" i="8"/>
  <c r="C92" i="8" s="1"/>
  <c r="B84" i="8"/>
  <c r="C88" i="8" s="1"/>
  <c r="B82" i="8"/>
  <c r="B81" i="8"/>
  <c r="B80" i="8"/>
  <c r="C78" i="8"/>
  <c r="B67" i="8"/>
  <c r="C77" i="8" s="1"/>
  <c r="B66" i="8"/>
  <c r="C73" i="8" s="1"/>
  <c r="C64" i="8"/>
  <c r="B53" i="8"/>
  <c r="C63" i="8" s="1"/>
  <c r="B52" i="8"/>
  <c r="C59" i="8" s="1"/>
  <c r="C50" i="8"/>
  <c r="B42" i="8"/>
  <c r="C49" i="8" s="1"/>
  <c r="B41" i="8"/>
  <c r="C45" i="8" s="1"/>
  <c r="B39" i="8"/>
  <c r="B38" i="8"/>
  <c r="B37" i="8"/>
  <c r="C34" i="8"/>
  <c r="C30" i="8"/>
  <c r="C29" i="8"/>
  <c r="C122" i="8" s="1"/>
  <c r="C28" i="8"/>
  <c r="C24" i="8"/>
  <c r="C23" i="8"/>
  <c r="C79" i="8" s="1"/>
  <c r="C22" i="8"/>
  <c r="J20" i="8"/>
  <c r="B151" i="8" s="1"/>
  <c r="C155" i="8" s="1"/>
  <c r="I20" i="8"/>
  <c r="B108" i="8" s="1"/>
  <c r="C112" i="8" s="1"/>
  <c r="H20" i="8"/>
  <c r="B65" i="8" s="1"/>
  <c r="C69" i="8" s="1"/>
  <c r="C20" i="8"/>
  <c r="C18" i="8"/>
  <c r="J17" i="8"/>
  <c r="B137" i="8" s="1"/>
  <c r="C141" i="8" s="1"/>
  <c r="I17" i="8"/>
  <c r="B94" i="8" s="1"/>
  <c r="C98" i="8" s="1"/>
  <c r="H17" i="8"/>
  <c r="B51" i="8" s="1"/>
  <c r="C55" i="8" s="1"/>
  <c r="C17" i="8"/>
  <c r="C36" i="8" s="1"/>
  <c r="B126" i="8"/>
  <c r="C127" i="8" s="1"/>
  <c r="C13" i="8"/>
  <c r="C11" i="8"/>
  <c r="J10" i="8"/>
  <c r="I10" i="8"/>
  <c r="H10" i="8"/>
  <c r="L9" i="8"/>
  <c r="C9" i="8"/>
  <c r="L8" i="8"/>
  <c r="L7" i="8"/>
  <c r="L6" i="8"/>
  <c r="C6" i="8"/>
  <c r="L5" i="8"/>
  <c r="L4" i="8"/>
  <c r="C4" i="8"/>
  <c r="L3" i="8"/>
  <c r="C2" i="8"/>
  <c r="O20" i="7"/>
  <c r="O17" i="7"/>
  <c r="B382" i="7" s="1"/>
  <c r="C386" i="7" s="1"/>
  <c r="O14" i="7"/>
  <c r="B371" i="7" s="1"/>
  <c r="C372" i="7" s="1"/>
  <c r="O10" i="7"/>
  <c r="C2670" i="7"/>
  <c r="C2664" i="7"/>
  <c r="C2534" i="7"/>
  <c r="C2528" i="7"/>
  <c r="C2398" i="7"/>
  <c r="C2392" i="7"/>
  <c r="C2262" i="7"/>
  <c r="C2256" i="7"/>
  <c r="C2126" i="7"/>
  <c r="C2120" i="7"/>
  <c r="C1990" i="7"/>
  <c r="C1984" i="7"/>
  <c r="C1854" i="7"/>
  <c r="C1848" i="7"/>
  <c r="C1718" i="7"/>
  <c r="C1712" i="7"/>
  <c r="C1310" i="7"/>
  <c r="C1304" i="7"/>
  <c r="C1174" i="7"/>
  <c r="C1168" i="7"/>
  <c r="C496" i="7"/>
  <c r="C492" i="7"/>
  <c r="C488" i="7"/>
  <c r="C480" i="7"/>
  <c r="C476" i="7"/>
  <c r="C468" i="7"/>
  <c r="C464" i="7"/>
  <c r="C456" i="7"/>
  <c r="C452" i="7"/>
  <c r="B444" i="7"/>
  <c r="C444" i="7" s="1"/>
  <c r="C442" i="7"/>
  <c r="C440" i="7"/>
  <c r="C439" i="7"/>
  <c r="C438" i="7"/>
  <c r="C434" i="7"/>
  <c r="C426" i="7"/>
  <c r="B426" i="7"/>
  <c r="C430" i="7" s="1"/>
  <c r="C424" i="7"/>
  <c r="C423" i="7"/>
  <c r="C419" i="7"/>
  <c r="C411" i="7"/>
  <c r="B411" i="7"/>
  <c r="C415" i="7" s="1"/>
  <c r="C409" i="7"/>
  <c r="C404" i="7"/>
  <c r="B398" i="7"/>
  <c r="C408" i="7" s="1"/>
  <c r="B397" i="7"/>
  <c r="B396" i="7"/>
  <c r="C400" i="7" s="1"/>
  <c r="C395" i="7"/>
  <c r="B384" i="7"/>
  <c r="C394" i="7" s="1"/>
  <c r="B383" i="7"/>
  <c r="C390" i="7" s="1"/>
  <c r="C381" i="7"/>
  <c r="B373" i="7"/>
  <c r="C380" i="7" s="1"/>
  <c r="B372" i="7"/>
  <c r="C376" i="7" s="1"/>
  <c r="B370" i="7"/>
  <c r="B369" i="7"/>
  <c r="B368" i="7"/>
  <c r="C366" i="7"/>
  <c r="B355" i="7"/>
  <c r="C365" i="7" s="1"/>
  <c r="B354" i="7"/>
  <c r="C361" i="7" s="1"/>
  <c r="C352" i="7"/>
  <c r="B341" i="7"/>
  <c r="C351" i="7" s="1"/>
  <c r="B340" i="7"/>
  <c r="C347" i="7" s="1"/>
  <c r="C338" i="7"/>
  <c r="B330" i="7"/>
  <c r="C337" i="7" s="1"/>
  <c r="B329" i="7"/>
  <c r="C333" i="7" s="1"/>
  <c r="B327" i="7"/>
  <c r="B326" i="7"/>
  <c r="B325" i="7"/>
  <c r="C353" i="7" s="1"/>
  <c r="C323" i="7"/>
  <c r="B312" i="7"/>
  <c r="C322" i="7" s="1"/>
  <c r="B311" i="7"/>
  <c r="C318" i="7" s="1"/>
  <c r="C309" i="7"/>
  <c r="B298" i="7"/>
  <c r="C308" i="7" s="1"/>
  <c r="B297" i="7"/>
  <c r="C304" i="7" s="1"/>
  <c r="C295" i="7"/>
  <c r="C294" i="7"/>
  <c r="B287" i="7"/>
  <c r="B286" i="7"/>
  <c r="C290" i="7" s="1"/>
  <c r="B284" i="7"/>
  <c r="B283" i="7"/>
  <c r="B282" i="7"/>
  <c r="C280" i="7"/>
  <c r="B269" i="7"/>
  <c r="C279" i="7" s="1"/>
  <c r="B268" i="7"/>
  <c r="C275" i="7" s="1"/>
  <c r="C266" i="7"/>
  <c r="B255" i="7"/>
  <c r="C265" i="7" s="1"/>
  <c r="B254" i="7"/>
  <c r="C261" i="7" s="1"/>
  <c r="C252" i="7"/>
  <c r="B244" i="7"/>
  <c r="C251" i="7" s="1"/>
  <c r="B243" i="7"/>
  <c r="C247" i="7" s="1"/>
  <c r="B241" i="7"/>
  <c r="B240" i="7"/>
  <c r="B239" i="7"/>
  <c r="C237" i="7"/>
  <c r="B226" i="7"/>
  <c r="C236" i="7" s="1"/>
  <c r="B225" i="7"/>
  <c r="C232" i="7" s="1"/>
  <c r="C223" i="7"/>
  <c r="B212" i="7"/>
  <c r="C222" i="7" s="1"/>
  <c r="B211" i="7"/>
  <c r="C218" i="7" s="1"/>
  <c r="C209" i="7"/>
  <c r="B201" i="7"/>
  <c r="C208" i="7" s="1"/>
  <c r="B200" i="7"/>
  <c r="C204" i="7" s="1"/>
  <c r="B198" i="7"/>
  <c r="B197" i="7"/>
  <c r="B196" i="7"/>
  <c r="C194" i="7"/>
  <c r="B183" i="7"/>
  <c r="C193" i="7" s="1"/>
  <c r="B182" i="7"/>
  <c r="C189" i="7" s="1"/>
  <c r="C180" i="7"/>
  <c r="B169" i="7"/>
  <c r="C179" i="7" s="1"/>
  <c r="B168" i="7"/>
  <c r="C175" i="7" s="1"/>
  <c r="C166" i="7"/>
  <c r="B158" i="7"/>
  <c r="C165" i="7" s="1"/>
  <c r="B157" i="7"/>
  <c r="C161" i="7" s="1"/>
  <c r="B155" i="7"/>
  <c r="B154" i="7"/>
  <c r="B153" i="7"/>
  <c r="C151" i="7"/>
  <c r="B140" i="7"/>
  <c r="C150" i="7" s="1"/>
  <c r="B139" i="7"/>
  <c r="C146" i="7" s="1"/>
  <c r="C137" i="7"/>
  <c r="B126" i="7"/>
  <c r="C136" i="7" s="1"/>
  <c r="B125" i="7"/>
  <c r="C132" i="7" s="1"/>
  <c r="C123" i="7"/>
  <c r="B115" i="7"/>
  <c r="C122" i="7" s="1"/>
  <c r="B114" i="7"/>
  <c r="C118" i="7" s="1"/>
  <c r="B112" i="7"/>
  <c r="B111" i="7"/>
  <c r="B110" i="7"/>
  <c r="C108" i="7"/>
  <c r="B97" i="7"/>
  <c r="C107" i="7" s="1"/>
  <c r="B96" i="7"/>
  <c r="C103" i="7" s="1"/>
  <c r="C94" i="7"/>
  <c r="B83" i="7"/>
  <c r="C93" i="7" s="1"/>
  <c r="B82" i="7"/>
  <c r="C89" i="7" s="1"/>
  <c r="C80" i="7"/>
  <c r="B72" i="7"/>
  <c r="C79" i="7" s="1"/>
  <c r="B71" i="7"/>
  <c r="C75" i="7" s="1"/>
  <c r="B69" i="7"/>
  <c r="B68" i="7"/>
  <c r="B67" i="7"/>
  <c r="C64" i="7"/>
  <c r="C62" i="7"/>
  <c r="C60" i="7"/>
  <c r="C59" i="7"/>
  <c r="C367" i="7" s="1"/>
  <c r="C58" i="7"/>
  <c r="C56" i="7"/>
  <c r="C54" i="7"/>
  <c r="C53" i="7"/>
  <c r="C324" i="7" s="1"/>
  <c r="C52" i="7"/>
  <c r="C50" i="7"/>
  <c r="C48" i="7"/>
  <c r="C47" i="7"/>
  <c r="C281" i="7" s="1"/>
  <c r="C46" i="7"/>
  <c r="C44" i="7"/>
  <c r="C42" i="7"/>
  <c r="C41" i="7"/>
  <c r="C238" i="7" s="1"/>
  <c r="C40" i="7"/>
  <c r="C38" i="7"/>
  <c r="C36" i="7"/>
  <c r="C35" i="7"/>
  <c r="C195" i="7" s="1"/>
  <c r="C34" i="7"/>
  <c r="C32" i="7"/>
  <c r="C30" i="7"/>
  <c r="C29" i="7"/>
  <c r="C152" i="7" s="1"/>
  <c r="C28" i="7"/>
  <c r="C26" i="7"/>
  <c r="C24" i="7"/>
  <c r="C23" i="7"/>
  <c r="C109" i="7" s="1"/>
  <c r="C22" i="7"/>
  <c r="N20" i="7"/>
  <c r="B353" i="7" s="1"/>
  <c r="C357" i="7" s="1"/>
  <c r="M20" i="7"/>
  <c r="B310" i="7" s="1"/>
  <c r="C314" i="7" s="1"/>
  <c r="L20" i="7"/>
  <c r="B267" i="7" s="1"/>
  <c r="C271" i="7" s="1"/>
  <c r="K20" i="7"/>
  <c r="B224" i="7" s="1"/>
  <c r="C228" i="7" s="1"/>
  <c r="J20" i="7"/>
  <c r="B181" i="7" s="1"/>
  <c r="C185" i="7" s="1"/>
  <c r="I20" i="7"/>
  <c r="B138" i="7" s="1"/>
  <c r="C142" i="7" s="1"/>
  <c r="H20" i="7"/>
  <c r="B95" i="7" s="1"/>
  <c r="C99" i="7" s="1"/>
  <c r="C20" i="7"/>
  <c r="C18" i="7"/>
  <c r="N17" i="7"/>
  <c r="B339" i="7" s="1"/>
  <c r="C343" i="7" s="1"/>
  <c r="M17" i="7"/>
  <c r="B296" i="7" s="1"/>
  <c r="C300" i="7" s="1"/>
  <c r="L17" i="7"/>
  <c r="B253" i="7" s="1"/>
  <c r="C257" i="7" s="1"/>
  <c r="K17" i="7"/>
  <c r="B210" i="7" s="1"/>
  <c r="C214" i="7" s="1"/>
  <c r="J17" i="7"/>
  <c r="B167" i="7" s="1"/>
  <c r="C171" i="7" s="1"/>
  <c r="I17" i="7"/>
  <c r="B124" i="7" s="1"/>
  <c r="C128" i="7" s="1"/>
  <c r="H17" i="7"/>
  <c r="B81" i="7" s="1"/>
  <c r="C85" i="7" s="1"/>
  <c r="C17" i="7"/>
  <c r="C66" i="7" s="1"/>
  <c r="B156" i="7"/>
  <c r="C157" i="7" s="1"/>
  <c r="B70" i="7"/>
  <c r="C71" i="7" s="1"/>
  <c r="C13" i="7"/>
  <c r="C11" i="7"/>
  <c r="N10" i="7"/>
  <c r="M10" i="7"/>
  <c r="L10" i="7"/>
  <c r="K10" i="7"/>
  <c r="J10" i="7"/>
  <c r="I10" i="7"/>
  <c r="H10" i="7"/>
  <c r="L9" i="7"/>
  <c r="C9" i="7"/>
  <c r="L8" i="7"/>
  <c r="L7" i="7"/>
  <c r="L6" i="7"/>
  <c r="C6" i="7"/>
  <c r="L5" i="7"/>
  <c r="L4" i="7"/>
  <c r="C4" i="7"/>
  <c r="L3" i="7"/>
  <c r="C2" i="7"/>
  <c r="B27" i="6"/>
  <c r="B20" i="6"/>
  <c r="B33" i="6"/>
  <c r="C32" i="6" s="1"/>
  <c r="C2523" i="6"/>
  <c r="C2517" i="6"/>
  <c r="C2387" i="6"/>
  <c r="C2381" i="6"/>
  <c r="C2251" i="6"/>
  <c r="C2245" i="6"/>
  <c r="C2115" i="6"/>
  <c r="C2109" i="6"/>
  <c r="C1979" i="6"/>
  <c r="C1973" i="6"/>
  <c r="C1843" i="6"/>
  <c r="C1837" i="6"/>
  <c r="C1707" i="6"/>
  <c r="C1701" i="6"/>
  <c r="C1571" i="6"/>
  <c r="C1565" i="6"/>
  <c r="C1163" i="6"/>
  <c r="C1157" i="6"/>
  <c r="C1027" i="6"/>
  <c r="C1021" i="6"/>
  <c r="C349" i="6"/>
  <c r="C345" i="6"/>
  <c r="C341" i="6"/>
  <c r="C333" i="6"/>
  <c r="C329" i="6"/>
  <c r="C321" i="6"/>
  <c r="C317" i="6"/>
  <c r="C309" i="6"/>
  <c r="C305" i="6"/>
  <c r="B297" i="6"/>
  <c r="C297" i="6" s="1"/>
  <c r="C295" i="6"/>
  <c r="C293" i="6"/>
  <c r="C292" i="6"/>
  <c r="C291" i="6"/>
  <c r="C287" i="6"/>
  <c r="C279" i="6"/>
  <c r="B279" i="6"/>
  <c r="C283" i="6" s="1"/>
  <c r="C277" i="6"/>
  <c r="C276" i="6"/>
  <c r="C272" i="6"/>
  <c r="C264" i="6"/>
  <c r="B264" i="6"/>
  <c r="C268" i="6" s="1"/>
  <c r="C262" i="6"/>
  <c r="C257" i="6"/>
  <c r="B251" i="6"/>
  <c r="C261" i="6" s="1"/>
  <c r="B250" i="6"/>
  <c r="C248" i="6"/>
  <c r="B237" i="6"/>
  <c r="C247" i="6" s="1"/>
  <c r="B236" i="6"/>
  <c r="C243" i="6" s="1"/>
  <c r="C234" i="6"/>
  <c r="B226" i="6"/>
  <c r="C233" i="6" s="1"/>
  <c r="B225" i="6"/>
  <c r="C229" i="6" s="1"/>
  <c r="B223" i="6"/>
  <c r="C249" i="6" s="1"/>
  <c r="B222" i="6"/>
  <c r="B221" i="6"/>
  <c r="C219" i="6"/>
  <c r="C214" i="6"/>
  <c r="B208" i="6"/>
  <c r="C218" i="6" s="1"/>
  <c r="B207" i="6"/>
  <c r="C205" i="6"/>
  <c r="B194" i="6"/>
  <c r="C204" i="6" s="1"/>
  <c r="B193" i="6"/>
  <c r="C200" i="6" s="1"/>
  <c r="C191" i="6"/>
  <c r="B183" i="6"/>
  <c r="C190" i="6" s="1"/>
  <c r="B182" i="6"/>
  <c r="C186" i="6" s="1"/>
  <c r="B180" i="6"/>
  <c r="C206" i="6" s="1"/>
  <c r="B179" i="6"/>
  <c r="B178" i="6"/>
  <c r="C176" i="6"/>
  <c r="B165" i="6"/>
  <c r="C175" i="6" s="1"/>
  <c r="B164" i="6"/>
  <c r="C171" i="6" s="1"/>
  <c r="C162" i="6"/>
  <c r="B151" i="6"/>
  <c r="C161" i="6" s="1"/>
  <c r="B150" i="6"/>
  <c r="C157" i="6" s="1"/>
  <c r="C148" i="6"/>
  <c r="B140" i="6"/>
  <c r="C147" i="6" s="1"/>
  <c r="B139" i="6"/>
  <c r="C143" i="6" s="1"/>
  <c r="B137" i="6"/>
  <c r="B136" i="6"/>
  <c r="B135" i="6"/>
  <c r="C133" i="6"/>
  <c r="C128" i="6"/>
  <c r="B122" i="6"/>
  <c r="C132" i="6" s="1"/>
  <c r="B121" i="6"/>
  <c r="C119" i="6"/>
  <c r="C114" i="6"/>
  <c r="B108" i="6"/>
  <c r="C118" i="6" s="1"/>
  <c r="B107" i="6"/>
  <c r="C105" i="6"/>
  <c r="C100" i="6"/>
  <c r="B97" i="6"/>
  <c r="C104" i="6" s="1"/>
  <c r="B96" i="6"/>
  <c r="B94" i="6"/>
  <c r="B93" i="6"/>
  <c r="B92" i="6"/>
  <c r="C90" i="6"/>
  <c r="B79" i="6"/>
  <c r="C89" i="6" s="1"/>
  <c r="B78" i="6"/>
  <c r="C85" i="6" s="1"/>
  <c r="C76" i="6"/>
  <c r="B65" i="6"/>
  <c r="C75" i="6" s="1"/>
  <c r="B64" i="6"/>
  <c r="C71" i="6" s="1"/>
  <c r="C62" i="6"/>
  <c r="B54" i="6"/>
  <c r="C61" i="6" s="1"/>
  <c r="B53" i="6"/>
  <c r="C57" i="6" s="1"/>
  <c r="B51" i="6"/>
  <c r="B50" i="6"/>
  <c r="B49" i="6"/>
  <c r="C46" i="6"/>
  <c r="C44" i="6"/>
  <c r="C42" i="6"/>
  <c r="C41" i="6"/>
  <c r="C220" i="6" s="1"/>
  <c r="C40" i="6"/>
  <c r="C38" i="6"/>
  <c r="C36" i="6"/>
  <c r="C35" i="6"/>
  <c r="C177" i="6" s="1"/>
  <c r="C34" i="6"/>
  <c r="C30" i="6"/>
  <c r="C29" i="6"/>
  <c r="C134" i="6" s="1"/>
  <c r="C28" i="6"/>
  <c r="C26" i="6"/>
  <c r="C24" i="6"/>
  <c r="C23" i="6"/>
  <c r="C91" i="6" s="1"/>
  <c r="C22" i="6"/>
  <c r="L20" i="6"/>
  <c r="B249" i="6" s="1"/>
  <c r="C253" i="6" s="1"/>
  <c r="K20" i="6"/>
  <c r="B206" i="6" s="1"/>
  <c r="C210" i="6" s="1"/>
  <c r="J20" i="6"/>
  <c r="B163" i="6" s="1"/>
  <c r="C167" i="6" s="1"/>
  <c r="I20" i="6"/>
  <c r="B120" i="6" s="1"/>
  <c r="C124" i="6" s="1"/>
  <c r="H20" i="6"/>
  <c r="B77" i="6" s="1"/>
  <c r="C81" i="6" s="1"/>
  <c r="C20" i="6"/>
  <c r="C18" i="6"/>
  <c r="L17" i="6"/>
  <c r="B235" i="6" s="1"/>
  <c r="C239" i="6" s="1"/>
  <c r="K17" i="6"/>
  <c r="B192" i="6" s="1"/>
  <c r="C196" i="6" s="1"/>
  <c r="J17" i="6"/>
  <c r="B149" i="6" s="1"/>
  <c r="C153" i="6" s="1"/>
  <c r="I17" i="6"/>
  <c r="B106" i="6" s="1"/>
  <c r="C110" i="6" s="1"/>
  <c r="H17" i="6"/>
  <c r="B63" i="6" s="1"/>
  <c r="C67" i="6" s="1"/>
  <c r="C17" i="6"/>
  <c r="C48" i="6" s="1"/>
  <c r="B181" i="6"/>
  <c r="C182" i="6" s="1"/>
  <c r="C13" i="6"/>
  <c r="C11" i="6"/>
  <c r="L10" i="6"/>
  <c r="K10" i="6"/>
  <c r="J10" i="6"/>
  <c r="I10" i="6"/>
  <c r="H10" i="6"/>
  <c r="L9" i="6"/>
  <c r="C9" i="6"/>
  <c r="L8" i="6"/>
  <c r="L7" i="6"/>
  <c r="L6" i="6"/>
  <c r="C6" i="6"/>
  <c r="L5" i="6"/>
  <c r="L4" i="6"/>
  <c r="C4" i="6"/>
  <c r="L3" i="6"/>
  <c r="C2" i="6"/>
  <c r="C2523" i="5"/>
  <c r="C2517" i="5"/>
  <c r="C2387" i="5"/>
  <c r="C2381" i="5"/>
  <c r="C2251" i="5"/>
  <c r="C2245" i="5"/>
  <c r="C2115" i="5"/>
  <c r="C2109" i="5"/>
  <c r="C1979" i="5"/>
  <c r="C1973" i="5"/>
  <c r="C1843" i="5"/>
  <c r="C1837" i="5"/>
  <c r="C1707" i="5"/>
  <c r="C1701" i="5"/>
  <c r="C1571" i="5"/>
  <c r="C1565" i="5"/>
  <c r="C1163" i="5"/>
  <c r="C1157" i="5"/>
  <c r="C1027" i="5"/>
  <c r="C1021" i="5"/>
  <c r="C349" i="5"/>
  <c r="C345" i="5"/>
  <c r="C341" i="5"/>
  <c r="C333" i="5"/>
  <c r="C329" i="5"/>
  <c r="C321" i="5"/>
  <c r="C317" i="5"/>
  <c r="C309" i="5"/>
  <c r="C305" i="5"/>
  <c r="B297" i="5"/>
  <c r="C297" i="5" s="1"/>
  <c r="C295" i="5"/>
  <c r="C293" i="5"/>
  <c r="C292" i="5"/>
  <c r="C291" i="5"/>
  <c r="C287" i="5"/>
  <c r="C279" i="5"/>
  <c r="B279" i="5"/>
  <c r="C283" i="5" s="1"/>
  <c r="C277" i="5"/>
  <c r="C276" i="5"/>
  <c r="C272" i="5"/>
  <c r="C264" i="5"/>
  <c r="B264" i="5"/>
  <c r="C268" i="5" s="1"/>
  <c r="C262" i="5"/>
  <c r="B251" i="5"/>
  <c r="C261" i="5" s="1"/>
  <c r="B250" i="5"/>
  <c r="C257" i="5" s="1"/>
  <c r="C248" i="5"/>
  <c r="B237" i="5"/>
  <c r="C247" i="5" s="1"/>
  <c r="B236" i="5"/>
  <c r="C243" i="5" s="1"/>
  <c r="C234" i="5"/>
  <c r="B226" i="5"/>
  <c r="C233" i="5" s="1"/>
  <c r="B225" i="5"/>
  <c r="C229" i="5" s="1"/>
  <c r="B223" i="5"/>
  <c r="B222" i="5"/>
  <c r="B221" i="5"/>
  <c r="C219" i="5"/>
  <c r="B208" i="5"/>
  <c r="C218" i="5" s="1"/>
  <c r="B207" i="5"/>
  <c r="C214" i="5" s="1"/>
  <c r="C205" i="5"/>
  <c r="B194" i="5"/>
  <c r="C204" i="5" s="1"/>
  <c r="B193" i="5"/>
  <c r="C200" i="5" s="1"/>
  <c r="C191" i="5"/>
  <c r="B183" i="5"/>
  <c r="C190" i="5" s="1"/>
  <c r="B182" i="5"/>
  <c r="C186" i="5" s="1"/>
  <c r="B180" i="5"/>
  <c r="B179" i="5"/>
  <c r="B178" i="5"/>
  <c r="C176" i="5"/>
  <c r="B165" i="5"/>
  <c r="C175" i="5" s="1"/>
  <c r="B164" i="5"/>
  <c r="C171" i="5" s="1"/>
  <c r="C162" i="5"/>
  <c r="B151" i="5"/>
  <c r="C161" i="5" s="1"/>
  <c r="B150" i="5"/>
  <c r="C157" i="5" s="1"/>
  <c r="C148" i="5"/>
  <c r="B140" i="5"/>
  <c r="C147" i="5" s="1"/>
  <c r="B139" i="5"/>
  <c r="C143" i="5" s="1"/>
  <c r="B138" i="5"/>
  <c r="C139" i="5" s="1"/>
  <c r="B137" i="5"/>
  <c r="B136" i="5"/>
  <c r="B135" i="5"/>
  <c r="C133" i="5"/>
  <c r="B122" i="5"/>
  <c r="C132" i="5" s="1"/>
  <c r="B121" i="5"/>
  <c r="C128" i="5" s="1"/>
  <c r="C119" i="5"/>
  <c r="B108" i="5"/>
  <c r="C118" i="5" s="1"/>
  <c r="B107" i="5"/>
  <c r="C114" i="5" s="1"/>
  <c r="C105" i="5"/>
  <c r="B97" i="5"/>
  <c r="C104" i="5" s="1"/>
  <c r="B96" i="5"/>
  <c r="C100" i="5" s="1"/>
  <c r="B94" i="5"/>
  <c r="B93" i="5"/>
  <c r="B92" i="5"/>
  <c r="C90" i="5"/>
  <c r="B79" i="5"/>
  <c r="C89" i="5" s="1"/>
  <c r="B78" i="5"/>
  <c r="C85" i="5" s="1"/>
  <c r="C76" i="5"/>
  <c r="B65" i="5"/>
  <c r="C75" i="5" s="1"/>
  <c r="B64" i="5"/>
  <c r="C71" i="5" s="1"/>
  <c r="C62" i="5"/>
  <c r="B54" i="5"/>
  <c r="C61" i="5" s="1"/>
  <c r="B53" i="5"/>
  <c r="C57" i="5" s="1"/>
  <c r="B52" i="5"/>
  <c r="C53" i="5" s="1"/>
  <c r="B51" i="5"/>
  <c r="B50" i="5"/>
  <c r="B49" i="5"/>
  <c r="C46" i="5"/>
  <c r="C42" i="5"/>
  <c r="C41" i="5"/>
  <c r="C220" i="5" s="1"/>
  <c r="C40" i="5"/>
  <c r="C38" i="5"/>
  <c r="C36" i="5"/>
  <c r="C35" i="5"/>
  <c r="C177" i="5" s="1"/>
  <c r="C34" i="5"/>
  <c r="C32" i="5"/>
  <c r="C30" i="5"/>
  <c r="C29" i="5"/>
  <c r="C134" i="5" s="1"/>
  <c r="C28" i="5"/>
  <c r="C26" i="5"/>
  <c r="C24" i="5"/>
  <c r="C23" i="5"/>
  <c r="C91" i="5" s="1"/>
  <c r="C22" i="5"/>
  <c r="L20" i="5"/>
  <c r="B249" i="5" s="1"/>
  <c r="C253" i="5" s="1"/>
  <c r="K20" i="5"/>
  <c r="B206" i="5" s="1"/>
  <c r="C210" i="5" s="1"/>
  <c r="J20" i="5"/>
  <c r="B163" i="5" s="1"/>
  <c r="C167" i="5" s="1"/>
  <c r="I20" i="5"/>
  <c r="B120" i="5" s="1"/>
  <c r="C124" i="5" s="1"/>
  <c r="H20" i="5"/>
  <c r="B77" i="5" s="1"/>
  <c r="C81" i="5" s="1"/>
  <c r="C20" i="5"/>
  <c r="C18" i="5"/>
  <c r="K17" i="5"/>
  <c r="B192" i="5" s="1"/>
  <c r="C196" i="5" s="1"/>
  <c r="J17" i="5"/>
  <c r="B149" i="5" s="1"/>
  <c r="C153" i="5" s="1"/>
  <c r="I17" i="5"/>
  <c r="B106" i="5" s="1"/>
  <c r="C110" i="5" s="1"/>
  <c r="H17" i="5"/>
  <c r="B63" i="5" s="1"/>
  <c r="C67" i="5" s="1"/>
  <c r="C17" i="5"/>
  <c r="C48" i="5" s="1"/>
  <c r="B95" i="5"/>
  <c r="C96" i="5" s="1"/>
  <c r="C13" i="5"/>
  <c r="C11" i="5"/>
  <c r="K10" i="5"/>
  <c r="J10" i="5"/>
  <c r="I10" i="5"/>
  <c r="H10" i="5"/>
  <c r="L9" i="5"/>
  <c r="C9" i="5"/>
  <c r="L8" i="5"/>
  <c r="L7" i="5"/>
  <c r="L6" i="5"/>
  <c r="C6" i="5"/>
  <c r="L5" i="5"/>
  <c r="L4" i="5"/>
  <c r="C4" i="5"/>
  <c r="L3" i="5"/>
  <c r="C2" i="5"/>
  <c r="C38" i="4"/>
  <c r="B62" i="4"/>
  <c r="C62" i="4" s="1"/>
  <c r="B50" i="4"/>
  <c r="C2670" i="4"/>
  <c r="C2664" i="4"/>
  <c r="C2534" i="4"/>
  <c r="C2528" i="4"/>
  <c r="C2398" i="4"/>
  <c r="C2392" i="4"/>
  <c r="C2262" i="4"/>
  <c r="C2256" i="4"/>
  <c r="C2126" i="4"/>
  <c r="C2120" i="4"/>
  <c r="C1990" i="4"/>
  <c r="C1984" i="4"/>
  <c r="C1854" i="4"/>
  <c r="C1848" i="4"/>
  <c r="C1718" i="4"/>
  <c r="C1712" i="4"/>
  <c r="C1310" i="4"/>
  <c r="C1304" i="4"/>
  <c r="C1174" i="4"/>
  <c r="C1168" i="4"/>
  <c r="C496" i="4"/>
  <c r="C492" i="4"/>
  <c r="C488" i="4"/>
  <c r="C480" i="4"/>
  <c r="C476" i="4"/>
  <c r="C468" i="4"/>
  <c r="C464" i="4"/>
  <c r="C456" i="4"/>
  <c r="C452" i="4"/>
  <c r="B444" i="4"/>
  <c r="C444" i="4" s="1"/>
  <c r="C442" i="4"/>
  <c r="C440" i="4"/>
  <c r="C439" i="4"/>
  <c r="C438" i="4"/>
  <c r="C434" i="4"/>
  <c r="C426" i="4"/>
  <c r="B426" i="4"/>
  <c r="C430" i="4" s="1"/>
  <c r="C424" i="4"/>
  <c r="C423" i="4"/>
  <c r="C419" i="4"/>
  <c r="C411" i="4"/>
  <c r="B411" i="4"/>
  <c r="C415" i="4" s="1"/>
  <c r="C409" i="4"/>
  <c r="B398" i="4"/>
  <c r="C408" i="4" s="1"/>
  <c r="B397" i="4"/>
  <c r="C404" i="4" s="1"/>
  <c r="C395" i="4"/>
  <c r="B384" i="4"/>
  <c r="C394" i="4" s="1"/>
  <c r="B383" i="4"/>
  <c r="C390" i="4" s="1"/>
  <c r="C381" i="4"/>
  <c r="B373" i="4"/>
  <c r="C380" i="4" s="1"/>
  <c r="B372" i="4"/>
  <c r="C376" i="4" s="1"/>
  <c r="B370" i="4"/>
  <c r="B369" i="4"/>
  <c r="B368" i="4"/>
  <c r="C366" i="4"/>
  <c r="B355" i="4"/>
  <c r="C365" i="4" s="1"/>
  <c r="B354" i="4"/>
  <c r="C361" i="4" s="1"/>
  <c r="C352" i="4"/>
  <c r="C347" i="4"/>
  <c r="B341" i="4"/>
  <c r="C351" i="4" s="1"/>
  <c r="B340" i="4"/>
  <c r="C338" i="4"/>
  <c r="B330" i="4"/>
  <c r="C337" i="4" s="1"/>
  <c r="B329" i="4"/>
  <c r="C333" i="4" s="1"/>
  <c r="B327" i="4"/>
  <c r="B326" i="4"/>
  <c r="B325" i="4"/>
  <c r="C323" i="4"/>
  <c r="B312" i="4"/>
  <c r="C322" i="4" s="1"/>
  <c r="B311" i="4"/>
  <c r="C318" i="4" s="1"/>
  <c r="C309" i="4"/>
  <c r="B298" i="4"/>
  <c r="C308" i="4" s="1"/>
  <c r="B297" i="4"/>
  <c r="C304" i="4" s="1"/>
  <c r="C295" i="4"/>
  <c r="B287" i="4"/>
  <c r="C294" i="4" s="1"/>
  <c r="B286" i="4"/>
  <c r="C290" i="4" s="1"/>
  <c r="B284" i="4"/>
  <c r="B283" i="4"/>
  <c r="B282" i="4"/>
  <c r="C280" i="4"/>
  <c r="B269" i="4"/>
  <c r="C279" i="4" s="1"/>
  <c r="B268" i="4"/>
  <c r="C275" i="4" s="1"/>
  <c r="C266" i="4"/>
  <c r="B255" i="4"/>
  <c r="C265" i="4" s="1"/>
  <c r="B254" i="4"/>
  <c r="C261" i="4" s="1"/>
  <c r="C252" i="4"/>
  <c r="B244" i="4"/>
  <c r="C251" i="4" s="1"/>
  <c r="B243" i="4"/>
  <c r="C247" i="4" s="1"/>
  <c r="B241" i="4"/>
  <c r="B240" i="4"/>
  <c r="B239" i="4"/>
  <c r="C237" i="4"/>
  <c r="B226" i="4"/>
  <c r="C236" i="4" s="1"/>
  <c r="B225" i="4"/>
  <c r="C232" i="4" s="1"/>
  <c r="C223" i="4"/>
  <c r="B212" i="4"/>
  <c r="C222" i="4" s="1"/>
  <c r="B211" i="4"/>
  <c r="C218" i="4" s="1"/>
  <c r="C209" i="4"/>
  <c r="C208" i="4"/>
  <c r="B201" i="4"/>
  <c r="B200" i="4"/>
  <c r="C204" i="4" s="1"/>
  <c r="B198" i="4"/>
  <c r="B197" i="4"/>
  <c r="B196" i="4"/>
  <c r="C194" i="4"/>
  <c r="C193" i="4"/>
  <c r="C189" i="4"/>
  <c r="B183" i="4"/>
  <c r="B182" i="4"/>
  <c r="C180" i="4"/>
  <c r="C175" i="4"/>
  <c r="B169" i="4"/>
  <c r="C179" i="4" s="1"/>
  <c r="B168" i="4"/>
  <c r="C166" i="4"/>
  <c r="C165" i="4"/>
  <c r="B158" i="4"/>
  <c r="B157" i="4"/>
  <c r="C161" i="4" s="1"/>
  <c r="B155" i="4"/>
  <c r="B154" i="4"/>
  <c r="B153" i="4"/>
  <c r="C151" i="4"/>
  <c r="C146" i="4"/>
  <c r="B140" i="4"/>
  <c r="C150" i="4" s="1"/>
  <c r="B139" i="4"/>
  <c r="C137" i="4"/>
  <c r="C136" i="4"/>
  <c r="C132" i="4"/>
  <c r="B126" i="4"/>
  <c r="B125" i="4"/>
  <c r="C123" i="4"/>
  <c r="C122" i="4"/>
  <c r="B115" i="4"/>
  <c r="B114" i="4"/>
  <c r="C118" i="4" s="1"/>
  <c r="B112" i="4"/>
  <c r="B111" i="4"/>
  <c r="B110" i="4"/>
  <c r="C108" i="4"/>
  <c r="C103" i="4"/>
  <c r="B97" i="4"/>
  <c r="C107" i="4" s="1"/>
  <c r="B96" i="4"/>
  <c r="C94" i="4"/>
  <c r="B83" i="4"/>
  <c r="C93" i="4" s="1"/>
  <c r="B82" i="4"/>
  <c r="C89" i="4" s="1"/>
  <c r="C80" i="4"/>
  <c r="B72" i="4"/>
  <c r="C79" i="4" s="1"/>
  <c r="B71" i="4"/>
  <c r="C75" i="4" s="1"/>
  <c r="B69" i="4"/>
  <c r="B68" i="4"/>
  <c r="B67" i="4"/>
  <c r="C64" i="4"/>
  <c r="C60" i="4"/>
  <c r="C59" i="4"/>
  <c r="C367" i="4" s="1"/>
  <c r="C58" i="4"/>
  <c r="C56" i="4"/>
  <c r="C54" i="4"/>
  <c r="C53" i="4"/>
  <c r="C324" i="4" s="1"/>
  <c r="C52" i="4"/>
  <c r="C50" i="4"/>
  <c r="C48" i="4"/>
  <c r="C47" i="4"/>
  <c r="C281" i="4" s="1"/>
  <c r="C46" i="4"/>
  <c r="C44" i="4"/>
  <c r="C42" i="4"/>
  <c r="C41" i="4"/>
  <c r="C238" i="4" s="1"/>
  <c r="C40" i="4"/>
  <c r="C36" i="4"/>
  <c r="C35" i="4"/>
  <c r="C195" i="4" s="1"/>
  <c r="C34" i="4"/>
  <c r="C32" i="4"/>
  <c r="C30" i="4"/>
  <c r="C29" i="4"/>
  <c r="C152" i="4" s="1"/>
  <c r="C28" i="4"/>
  <c r="C26" i="4"/>
  <c r="C24" i="4"/>
  <c r="C23" i="4"/>
  <c r="C109" i="4" s="1"/>
  <c r="C22" i="4"/>
  <c r="B310" i="4"/>
  <c r="C314" i="4" s="1"/>
  <c r="I20" i="4"/>
  <c r="B138" i="4" s="1"/>
  <c r="C142" i="4" s="1"/>
  <c r="H20" i="4"/>
  <c r="B95" i="4" s="1"/>
  <c r="C99" i="4" s="1"/>
  <c r="C20" i="4"/>
  <c r="C18" i="4"/>
  <c r="I17" i="4"/>
  <c r="B124" i="4" s="1"/>
  <c r="C128" i="4" s="1"/>
  <c r="H17" i="4"/>
  <c r="B81" i="4" s="1"/>
  <c r="C85" i="4" s="1"/>
  <c r="C17" i="4"/>
  <c r="C66" i="4" s="1"/>
  <c r="B328" i="4"/>
  <c r="C329" i="4" s="1"/>
  <c r="B285" i="4"/>
  <c r="C286" i="4" s="1"/>
  <c r="C13" i="4"/>
  <c r="C11" i="4"/>
  <c r="I10" i="4"/>
  <c r="H10" i="4"/>
  <c r="L9" i="4"/>
  <c r="C9" i="4"/>
  <c r="L8" i="4"/>
  <c r="L7" i="4"/>
  <c r="L6" i="4"/>
  <c r="C6" i="4"/>
  <c r="L5" i="4"/>
  <c r="L4" i="4"/>
  <c r="C4" i="4"/>
  <c r="L3" i="4"/>
  <c r="C2" i="4"/>
  <c r="C2523" i="3"/>
  <c r="C2517" i="3"/>
  <c r="C2387" i="3"/>
  <c r="C2381" i="3"/>
  <c r="C2251" i="3"/>
  <c r="C2245" i="3"/>
  <c r="C2115" i="3"/>
  <c r="C2109" i="3"/>
  <c r="C1979" i="3"/>
  <c r="C1973" i="3"/>
  <c r="C1843" i="3"/>
  <c r="C1837" i="3"/>
  <c r="C1707" i="3"/>
  <c r="C1701" i="3"/>
  <c r="C1571" i="3"/>
  <c r="C1565" i="3"/>
  <c r="C1163" i="3"/>
  <c r="C1157" i="3"/>
  <c r="C1027" i="3"/>
  <c r="C1021" i="3"/>
  <c r="C349" i="3"/>
  <c r="C345" i="3"/>
  <c r="C341" i="3"/>
  <c r="C333" i="3"/>
  <c r="C329" i="3"/>
  <c r="C321" i="3"/>
  <c r="C317" i="3"/>
  <c r="C309" i="3"/>
  <c r="C305" i="3"/>
  <c r="B297" i="3"/>
  <c r="C297" i="3" s="1"/>
  <c r="C295" i="3"/>
  <c r="C293" i="3"/>
  <c r="C292" i="3"/>
  <c r="C291" i="3"/>
  <c r="C287" i="3"/>
  <c r="C283" i="3"/>
  <c r="C279" i="3"/>
  <c r="B279" i="3"/>
  <c r="C277" i="3"/>
  <c r="C276" i="3"/>
  <c r="C272" i="3"/>
  <c r="C264" i="3"/>
  <c r="B264" i="3"/>
  <c r="C268" i="3" s="1"/>
  <c r="C262" i="3"/>
  <c r="B251" i="3"/>
  <c r="C261" i="3" s="1"/>
  <c r="B250" i="3"/>
  <c r="C257" i="3" s="1"/>
  <c r="C248" i="3"/>
  <c r="B237" i="3"/>
  <c r="C247" i="3" s="1"/>
  <c r="B236" i="3"/>
  <c r="C243" i="3" s="1"/>
  <c r="C234" i="3"/>
  <c r="B226" i="3"/>
  <c r="C233" i="3" s="1"/>
  <c r="B225" i="3"/>
  <c r="C229" i="3" s="1"/>
  <c r="B223" i="3"/>
  <c r="B222" i="3"/>
  <c r="B221" i="3"/>
  <c r="C235" i="3" s="1"/>
  <c r="C219" i="3"/>
  <c r="B208" i="3"/>
  <c r="C218" i="3" s="1"/>
  <c r="B207" i="3"/>
  <c r="C214" i="3" s="1"/>
  <c r="B206" i="3"/>
  <c r="C210" i="3" s="1"/>
  <c r="C205" i="3"/>
  <c r="B194" i="3"/>
  <c r="C204" i="3" s="1"/>
  <c r="B193" i="3"/>
  <c r="C200" i="3" s="1"/>
  <c r="C191" i="3"/>
  <c r="C186" i="3"/>
  <c r="B183" i="3"/>
  <c r="C190" i="3" s="1"/>
  <c r="B182" i="3"/>
  <c r="B180" i="3"/>
  <c r="B179" i="3"/>
  <c r="B178" i="3"/>
  <c r="C192" i="3" s="1"/>
  <c r="C176" i="3"/>
  <c r="B165" i="3"/>
  <c r="C175" i="3" s="1"/>
  <c r="B164" i="3"/>
  <c r="C171" i="3" s="1"/>
  <c r="C162" i="3"/>
  <c r="B151" i="3"/>
  <c r="C161" i="3" s="1"/>
  <c r="B150" i="3"/>
  <c r="C157" i="3" s="1"/>
  <c r="C148" i="3"/>
  <c r="B140" i="3"/>
  <c r="C147" i="3" s="1"/>
  <c r="B139" i="3"/>
  <c r="C143" i="3" s="1"/>
  <c r="B137" i="3"/>
  <c r="B136" i="3"/>
  <c r="C149" i="3" s="1"/>
  <c r="B135" i="3"/>
  <c r="C133" i="3"/>
  <c r="B122" i="3"/>
  <c r="C132" i="3" s="1"/>
  <c r="B121" i="3"/>
  <c r="C128" i="3" s="1"/>
  <c r="C119" i="3"/>
  <c r="B108" i="3"/>
  <c r="C118" i="3" s="1"/>
  <c r="B107" i="3"/>
  <c r="C114" i="3" s="1"/>
  <c r="C105" i="3"/>
  <c r="B97" i="3"/>
  <c r="C104" i="3" s="1"/>
  <c r="B96" i="3"/>
  <c r="C100" i="3" s="1"/>
  <c r="B94" i="3"/>
  <c r="B93" i="3"/>
  <c r="B92" i="3"/>
  <c r="C90" i="3"/>
  <c r="B79" i="3"/>
  <c r="C89" i="3" s="1"/>
  <c r="B78" i="3"/>
  <c r="C85" i="3" s="1"/>
  <c r="C76" i="3"/>
  <c r="B65" i="3"/>
  <c r="C75" i="3" s="1"/>
  <c r="B64" i="3"/>
  <c r="C71" i="3" s="1"/>
  <c r="C62" i="3"/>
  <c r="B54" i="3"/>
  <c r="C61" i="3" s="1"/>
  <c r="B53" i="3"/>
  <c r="C57" i="3" s="1"/>
  <c r="B51" i="3"/>
  <c r="B50" i="3"/>
  <c r="B49" i="3"/>
  <c r="C46" i="3"/>
  <c r="C44" i="3"/>
  <c r="C42" i="3"/>
  <c r="C41" i="3"/>
  <c r="C220" i="3" s="1"/>
  <c r="C40" i="3"/>
  <c r="C38" i="3"/>
  <c r="C36" i="3"/>
  <c r="C35" i="3"/>
  <c r="C177" i="3" s="1"/>
  <c r="C34" i="3"/>
  <c r="C32" i="3"/>
  <c r="C30" i="3"/>
  <c r="C29" i="3"/>
  <c r="C134" i="3" s="1"/>
  <c r="C28" i="3"/>
  <c r="C26" i="3"/>
  <c r="C24" i="3"/>
  <c r="C23" i="3"/>
  <c r="C91" i="3" s="1"/>
  <c r="C22" i="3"/>
  <c r="L20" i="3"/>
  <c r="B249" i="3" s="1"/>
  <c r="C253" i="3" s="1"/>
  <c r="K20" i="3"/>
  <c r="J20" i="3"/>
  <c r="B163" i="3" s="1"/>
  <c r="C167" i="3" s="1"/>
  <c r="I20" i="3"/>
  <c r="B120" i="3" s="1"/>
  <c r="C124" i="3" s="1"/>
  <c r="H20" i="3"/>
  <c r="B77" i="3" s="1"/>
  <c r="C81" i="3" s="1"/>
  <c r="C20" i="3"/>
  <c r="C18" i="3"/>
  <c r="L17" i="3"/>
  <c r="B235" i="3" s="1"/>
  <c r="C239" i="3" s="1"/>
  <c r="K17" i="3"/>
  <c r="B192" i="3" s="1"/>
  <c r="C196" i="3" s="1"/>
  <c r="J17" i="3"/>
  <c r="B149" i="3" s="1"/>
  <c r="C153" i="3" s="1"/>
  <c r="I17" i="3"/>
  <c r="B106" i="3" s="1"/>
  <c r="C110" i="3" s="1"/>
  <c r="H17" i="3"/>
  <c r="B63" i="3" s="1"/>
  <c r="C67" i="3" s="1"/>
  <c r="C17" i="3"/>
  <c r="C48" i="3" s="1"/>
  <c r="C13" i="3"/>
  <c r="C11" i="3"/>
  <c r="L10" i="3"/>
  <c r="K10" i="3"/>
  <c r="J10" i="3"/>
  <c r="I10" i="3"/>
  <c r="H10" i="3"/>
  <c r="L9" i="3"/>
  <c r="C9" i="3"/>
  <c r="L8" i="3"/>
  <c r="L7" i="3"/>
  <c r="L6" i="3"/>
  <c r="C6" i="3"/>
  <c r="L5" i="3"/>
  <c r="L4" i="3"/>
  <c r="C4" i="3"/>
  <c r="L3" i="3"/>
  <c r="C2" i="3"/>
  <c r="C2327" i="2"/>
  <c r="C2321" i="2"/>
  <c r="C2191" i="2"/>
  <c r="C2185" i="2"/>
  <c r="C2055" i="2"/>
  <c r="C2049" i="2"/>
  <c r="C1919" i="2"/>
  <c r="C1913" i="2"/>
  <c r="C1783" i="2"/>
  <c r="C1777" i="2"/>
  <c r="C1647" i="2"/>
  <c r="C1641" i="2"/>
  <c r="C1511" i="2"/>
  <c r="C1505" i="2"/>
  <c r="C1375" i="2"/>
  <c r="C1369" i="2"/>
  <c r="C967" i="2"/>
  <c r="C961" i="2"/>
  <c r="C831" i="2"/>
  <c r="C825" i="2"/>
  <c r="C153" i="2"/>
  <c r="C149" i="2"/>
  <c r="C145" i="2"/>
  <c r="C137" i="2"/>
  <c r="C133" i="2"/>
  <c r="C125" i="2"/>
  <c r="C121" i="2"/>
  <c r="C113" i="2"/>
  <c r="C109" i="2"/>
  <c r="B101" i="2"/>
  <c r="C101" i="2" s="1"/>
  <c r="C99" i="2"/>
  <c r="C97" i="2"/>
  <c r="C96" i="2"/>
  <c r="C95" i="2"/>
  <c r="C91" i="2"/>
  <c r="C83" i="2"/>
  <c r="B83" i="2"/>
  <c r="C87" i="2" s="1"/>
  <c r="C81" i="2"/>
  <c r="C80" i="2"/>
  <c r="C76" i="2"/>
  <c r="C68" i="2"/>
  <c r="B68" i="2"/>
  <c r="C72" i="2" s="1"/>
  <c r="C66" i="2"/>
  <c r="B55" i="2"/>
  <c r="C65" i="2" s="1"/>
  <c r="B54" i="2"/>
  <c r="C61" i="2" s="1"/>
  <c r="C52" i="2"/>
  <c r="B41" i="2"/>
  <c r="C51" i="2" s="1"/>
  <c r="B40" i="2"/>
  <c r="C47" i="2" s="1"/>
  <c r="C38" i="2"/>
  <c r="B30" i="2"/>
  <c r="C37" i="2" s="1"/>
  <c r="B29" i="2"/>
  <c r="C33" i="2" s="1"/>
  <c r="B27" i="2"/>
  <c r="B26" i="2"/>
  <c r="B25" i="2"/>
  <c r="C22" i="2"/>
  <c r="H20" i="2"/>
  <c r="B53" i="2" s="1"/>
  <c r="C57" i="2" s="1"/>
  <c r="C20" i="2"/>
  <c r="C18" i="2"/>
  <c r="H17" i="2"/>
  <c r="B39" i="2" s="1"/>
  <c r="C43" i="2" s="1"/>
  <c r="C17" i="2"/>
  <c r="C24" i="2" s="1"/>
  <c r="C13" i="2"/>
  <c r="C11" i="2"/>
  <c r="H10" i="2"/>
  <c r="L9" i="2"/>
  <c r="C9" i="2"/>
  <c r="L8" i="2"/>
  <c r="L7" i="2"/>
  <c r="L6" i="2"/>
  <c r="C6" i="2"/>
  <c r="L5" i="2"/>
  <c r="L4" i="2"/>
  <c r="C4" i="2"/>
  <c r="L3" i="2"/>
  <c r="C2" i="2"/>
  <c r="H10" i="1"/>
  <c r="C3013" i="1"/>
  <c r="C3007" i="1"/>
  <c r="C2877" i="1"/>
  <c r="C2871" i="1"/>
  <c r="C2741" i="1"/>
  <c r="C2735" i="1"/>
  <c r="C2605" i="1"/>
  <c r="C2599" i="1"/>
  <c r="C2469" i="1"/>
  <c r="C2463" i="1"/>
  <c r="C2333" i="1"/>
  <c r="C2327" i="1"/>
  <c r="C2197" i="1"/>
  <c r="C2191" i="1"/>
  <c r="C2061" i="1"/>
  <c r="C2055" i="1"/>
  <c r="C1653" i="1"/>
  <c r="C1647" i="1"/>
  <c r="C1517" i="1"/>
  <c r="C1511" i="1"/>
  <c r="C839" i="1"/>
  <c r="C835" i="1"/>
  <c r="C831" i="1"/>
  <c r="C823" i="1"/>
  <c r="C819" i="1"/>
  <c r="C811" i="1"/>
  <c r="C807" i="1"/>
  <c r="C799" i="1"/>
  <c r="C795" i="1"/>
  <c r="B787" i="1"/>
  <c r="C787" i="1" s="1"/>
  <c r="C785" i="1"/>
  <c r="C783" i="1"/>
  <c r="C782" i="1"/>
  <c r="C781" i="1"/>
  <c r="C777" i="1"/>
  <c r="C769" i="1"/>
  <c r="B769" i="1"/>
  <c r="C773" i="1" s="1"/>
  <c r="C767" i="1"/>
  <c r="C766" i="1"/>
  <c r="C762" i="1"/>
  <c r="C754" i="1"/>
  <c r="B754" i="1"/>
  <c r="C758" i="1" s="1"/>
  <c r="C752" i="1"/>
  <c r="B741" i="1"/>
  <c r="C751" i="1" s="1"/>
  <c r="B740" i="1"/>
  <c r="C747" i="1" s="1"/>
  <c r="C738" i="1"/>
  <c r="B727" i="1"/>
  <c r="C737" i="1" s="1"/>
  <c r="B726" i="1"/>
  <c r="C733" i="1" s="1"/>
  <c r="C724" i="1"/>
  <c r="B716" i="1"/>
  <c r="C723" i="1" s="1"/>
  <c r="B715" i="1"/>
  <c r="C719" i="1" s="1"/>
  <c r="B713" i="1"/>
  <c r="B712" i="1"/>
  <c r="B711" i="1"/>
  <c r="C709" i="1"/>
  <c r="C704" i="1"/>
  <c r="B698" i="1"/>
  <c r="C708" i="1" s="1"/>
  <c r="B697" i="1"/>
  <c r="C695" i="1"/>
  <c r="B684" i="1"/>
  <c r="C694" i="1" s="1"/>
  <c r="B683" i="1"/>
  <c r="C690" i="1" s="1"/>
  <c r="C681" i="1"/>
  <c r="B673" i="1"/>
  <c r="C680" i="1" s="1"/>
  <c r="B672" i="1"/>
  <c r="C676" i="1" s="1"/>
  <c r="B670" i="1"/>
  <c r="B669" i="1"/>
  <c r="B668" i="1"/>
  <c r="C666" i="1"/>
  <c r="B655" i="1"/>
  <c r="C665" i="1" s="1"/>
  <c r="B654" i="1"/>
  <c r="C661" i="1" s="1"/>
  <c r="C652" i="1"/>
  <c r="B641" i="1"/>
  <c r="C651" i="1" s="1"/>
  <c r="B640" i="1"/>
  <c r="C647" i="1" s="1"/>
  <c r="C638" i="1"/>
  <c r="B630" i="1"/>
  <c r="C637" i="1" s="1"/>
  <c r="B629" i="1"/>
  <c r="C633" i="1" s="1"/>
  <c r="B627" i="1"/>
  <c r="B626" i="1"/>
  <c r="B625" i="1"/>
  <c r="C623" i="1"/>
  <c r="B612" i="1"/>
  <c r="C622" i="1" s="1"/>
  <c r="B611" i="1"/>
  <c r="C618" i="1" s="1"/>
  <c r="B610" i="1"/>
  <c r="C614" i="1" s="1"/>
  <c r="C609" i="1"/>
  <c r="B598" i="1"/>
  <c r="C608" i="1" s="1"/>
  <c r="B597" i="1"/>
  <c r="C604" i="1" s="1"/>
  <c r="C595" i="1"/>
  <c r="B587" i="1"/>
  <c r="C594" i="1" s="1"/>
  <c r="B586" i="1"/>
  <c r="C590" i="1" s="1"/>
  <c r="B584" i="1"/>
  <c r="B583" i="1"/>
  <c r="B582" i="1"/>
  <c r="C580" i="1"/>
  <c r="B569" i="1"/>
  <c r="C579" i="1" s="1"/>
  <c r="B568" i="1"/>
  <c r="C575" i="1" s="1"/>
  <c r="C566" i="1"/>
  <c r="B555" i="1"/>
  <c r="C565" i="1" s="1"/>
  <c r="B554" i="1"/>
  <c r="C561" i="1" s="1"/>
  <c r="C552" i="1"/>
  <c r="C547" i="1"/>
  <c r="B544" i="1"/>
  <c r="C551" i="1" s="1"/>
  <c r="B543" i="1"/>
  <c r="B541" i="1"/>
  <c r="B540" i="1"/>
  <c r="B539" i="1"/>
  <c r="C537" i="1"/>
  <c r="B526" i="1"/>
  <c r="C536" i="1" s="1"/>
  <c r="B525" i="1"/>
  <c r="C532" i="1" s="1"/>
  <c r="C523" i="1"/>
  <c r="B512" i="1"/>
  <c r="C522" i="1" s="1"/>
  <c r="B511" i="1"/>
  <c r="C518" i="1" s="1"/>
  <c r="C509" i="1"/>
  <c r="B501" i="1"/>
  <c r="C508" i="1" s="1"/>
  <c r="B500" i="1"/>
  <c r="C504" i="1" s="1"/>
  <c r="B498" i="1"/>
  <c r="B497" i="1"/>
  <c r="B496" i="1"/>
  <c r="C494" i="1"/>
  <c r="B483" i="1"/>
  <c r="C493" i="1" s="1"/>
  <c r="B482" i="1"/>
  <c r="C489" i="1" s="1"/>
  <c r="C480" i="1"/>
  <c r="B469" i="1"/>
  <c r="C479" i="1" s="1"/>
  <c r="B468" i="1"/>
  <c r="C475" i="1" s="1"/>
  <c r="C466" i="1"/>
  <c r="B458" i="1"/>
  <c r="C465" i="1" s="1"/>
  <c r="B457" i="1"/>
  <c r="C461" i="1" s="1"/>
  <c r="B455" i="1"/>
  <c r="B454" i="1"/>
  <c r="B453" i="1"/>
  <c r="C451" i="1"/>
  <c r="B440" i="1"/>
  <c r="C450" i="1" s="1"/>
  <c r="B439" i="1"/>
  <c r="C446" i="1" s="1"/>
  <c r="C437" i="1"/>
  <c r="B426" i="1"/>
  <c r="C436" i="1" s="1"/>
  <c r="B425" i="1"/>
  <c r="C432" i="1" s="1"/>
  <c r="C423" i="1"/>
  <c r="B415" i="1"/>
  <c r="C422" i="1" s="1"/>
  <c r="B414" i="1"/>
  <c r="C418" i="1" s="1"/>
  <c r="B412" i="1"/>
  <c r="B411" i="1"/>
  <c r="B410" i="1"/>
  <c r="C408" i="1"/>
  <c r="B397" i="1"/>
  <c r="C407" i="1" s="1"/>
  <c r="B396" i="1"/>
  <c r="C403" i="1" s="1"/>
  <c r="C394" i="1"/>
  <c r="B383" i="1"/>
  <c r="C393" i="1" s="1"/>
  <c r="B382" i="1"/>
  <c r="C389" i="1" s="1"/>
  <c r="C380" i="1"/>
  <c r="B372" i="1"/>
  <c r="C379" i="1" s="1"/>
  <c r="B371" i="1"/>
  <c r="C375" i="1" s="1"/>
  <c r="B369" i="1"/>
  <c r="B368" i="1"/>
  <c r="B367" i="1"/>
  <c r="C365" i="1"/>
  <c r="B354" i="1"/>
  <c r="C364" i="1" s="1"/>
  <c r="B353" i="1"/>
  <c r="C360" i="1" s="1"/>
  <c r="C351" i="1"/>
  <c r="B340" i="1"/>
  <c r="C350" i="1" s="1"/>
  <c r="B339" i="1"/>
  <c r="C346" i="1" s="1"/>
  <c r="C337" i="1"/>
  <c r="B329" i="1"/>
  <c r="C336" i="1" s="1"/>
  <c r="B328" i="1"/>
  <c r="C332" i="1" s="1"/>
  <c r="B326" i="1"/>
  <c r="B325" i="1"/>
  <c r="B324" i="1"/>
  <c r="C322" i="1"/>
  <c r="B311" i="1"/>
  <c r="C321" i="1" s="1"/>
  <c r="B310" i="1"/>
  <c r="C317" i="1" s="1"/>
  <c r="C308" i="1"/>
  <c r="B297" i="1"/>
  <c r="C307" i="1" s="1"/>
  <c r="B296" i="1"/>
  <c r="C303" i="1" s="1"/>
  <c r="C294" i="1"/>
  <c r="B286" i="1"/>
  <c r="C293" i="1" s="1"/>
  <c r="B285" i="1"/>
  <c r="C289" i="1" s="1"/>
  <c r="B283" i="1"/>
  <c r="B282" i="1"/>
  <c r="B281" i="1"/>
  <c r="C279" i="1"/>
  <c r="B268" i="1"/>
  <c r="C278" i="1" s="1"/>
  <c r="B267" i="1"/>
  <c r="C274" i="1" s="1"/>
  <c r="C265" i="1"/>
  <c r="B254" i="1"/>
  <c r="C264" i="1" s="1"/>
  <c r="B253" i="1"/>
  <c r="C260" i="1" s="1"/>
  <c r="C251" i="1"/>
  <c r="B243" i="1"/>
  <c r="C250" i="1" s="1"/>
  <c r="B242" i="1"/>
  <c r="C246" i="1" s="1"/>
  <c r="B240" i="1"/>
  <c r="B239" i="1"/>
  <c r="B238" i="1"/>
  <c r="C236" i="1"/>
  <c r="B225" i="1"/>
  <c r="C235" i="1" s="1"/>
  <c r="B224" i="1"/>
  <c r="C231" i="1" s="1"/>
  <c r="C222" i="1"/>
  <c r="B211" i="1"/>
  <c r="C221" i="1" s="1"/>
  <c r="B210" i="1"/>
  <c r="C217" i="1" s="1"/>
  <c r="C208" i="1"/>
  <c r="B200" i="1"/>
  <c r="C207" i="1" s="1"/>
  <c r="B199" i="1"/>
  <c r="C203" i="1" s="1"/>
  <c r="B197" i="1"/>
  <c r="B196" i="1"/>
  <c r="B195" i="1"/>
  <c r="C193" i="1"/>
  <c r="B182" i="1"/>
  <c r="C192" i="1" s="1"/>
  <c r="B181" i="1"/>
  <c r="C188" i="1" s="1"/>
  <c r="C179" i="1"/>
  <c r="B168" i="1"/>
  <c r="C178" i="1" s="1"/>
  <c r="B167" i="1"/>
  <c r="C174" i="1" s="1"/>
  <c r="C165" i="1"/>
  <c r="B157" i="1"/>
  <c r="C164" i="1" s="1"/>
  <c r="B156" i="1"/>
  <c r="C160" i="1" s="1"/>
  <c r="B154" i="1"/>
  <c r="B153" i="1"/>
  <c r="B152" i="1"/>
  <c r="C150" i="1"/>
  <c r="B139" i="1"/>
  <c r="C149" i="1" s="1"/>
  <c r="B138" i="1"/>
  <c r="C145" i="1" s="1"/>
  <c r="C136" i="1"/>
  <c r="B125" i="1"/>
  <c r="C135" i="1" s="1"/>
  <c r="B124" i="1"/>
  <c r="C131" i="1" s="1"/>
  <c r="C122" i="1"/>
  <c r="B114" i="1"/>
  <c r="C121" i="1" s="1"/>
  <c r="B113" i="1"/>
  <c r="C117" i="1" s="1"/>
  <c r="B111" i="1"/>
  <c r="B110" i="1"/>
  <c r="B109" i="1"/>
  <c r="C106" i="1"/>
  <c r="C102" i="1"/>
  <c r="C101" i="1"/>
  <c r="C710" i="1" s="1"/>
  <c r="C100" i="1"/>
  <c r="C98" i="1"/>
  <c r="C96" i="1"/>
  <c r="C95" i="1"/>
  <c r="C667" i="1" s="1"/>
  <c r="C94" i="1"/>
  <c r="C92" i="1"/>
  <c r="C90" i="1"/>
  <c r="C89" i="1"/>
  <c r="C624" i="1" s="1"/>
  <c r="C88" i="1"/>
  <c r="C86" i="1"/>
  <c r="C84" i="1"/>
  <c r="C83" i="1"/>
  <c r="C581" i="1" s="1"/>
  <c r="C82" i="1"/>
  <c r="B80" i="1"/>
  <c r="C80" i="1" s="1"/>
  <c r="C78" i="1"/>
  <c r="C77" i="1"/>
  <c r="C538" i="1" s="1"/>
  <c r="C76" i="1"/>
  <c r="C74" i="1"/>
  <c r="C72" i="1"/>
  <c r="C71" i="1"/>
  <c r="C495" i="1" s="1"/>
  <c r="C70" i="1"/>
  <c r="C66" i="1"/>
  <c r="C65" i="1"/>
  <c r="C452" i="1" s="1"/>
  <c r="C64" i="1"/>
  <c r="C62" i="1"/>
  <c r="C60" i="1"/>
  <c r="C59" i="1"/>
  <c r="C409" i="1" s="1"/>
  <c r="C58" i="1"/>
  <c r="C54" i="1"/>
  <c r="C53" i="1"/>
  <c r="C366" i="1" s="1"/>
  <c r="C52" i="1"/>
  <c r="C50" i="1"/>
  <c r="C48" i="1"/>
  <c r="C47" i="1"/>
  <c r="C323" i="1" s="1"/>
  <c r="C46" i="1"/>
  <c r="C44" i="1"/>
  <c r="C42" i="1"/>
  <c r="C41" i="1"/>
  <c r="C280" i="1" s="1"/>
  <c r="C40" i="1"/>
  <c r="C38" i="1"/>
  <c r="C36" i="1"/>
  <c r="C35" i="1"/>
  <c r="C237" i="1" s="1"/>
  <c r="C34" i="1"/>
  <c r="C32" i="1"/>
  <c r="C30" i="1"/>
  <c r="C29" i="1"/>
  <c r="C194" i="1" s="1"/>
  <c r="C28" i="1"/>
  <c r="C26" i="1"/>
  <c r="C24" i="1"/>
  <c r="C23" i="1"/>
  <c r="C151" i="1" s="1"/>
  <c r="C22" i="1"/>
  <c r="N20" i="1"/>
  <c r="B395" i="1" s="1"/>
  <c r="C399" i="1" s="1"/>
  <c r="M20" i="1"/>
  <c r="B352" i="1" s="1"/>
  <c r="C356" i="1" s="1"/>
  <c r="L20" i="1"/>
  <c r="B309" i="1" s="1"/>
  <c r="C313" i="1" s="1"/>
  <c r="K20" i="1"/>
  <c r="B266" i="1" s="1"/>
  <c r="C270" i="1" s="1"/>
  <c r="J20" i="1"/>
  <c r="B223" i="1" s="1"/>
  <c r="C227" i="1" s="1"/>
  <c r="I20" i="1"/>
  <c r="B180" i="1" s="1"/>
  <c r="C184" i="1" s="1"/>
  <c r="H20" i="1"/>
  <c r="B137" i="1" s="1"/>
  <c r="C141" i="1" s="1"/>
  <c r="C20" i="1"/>
  <c r="C18" i="1"/>
  <c r="B596" i="1"/>
  <c r="C600" i="1" s="1"/>
  <c r="N17" i="1"/>
  <c r="B381" i="1" s="1"/>
  <c r="C385" i="1" s="1"/>
  <c r="M17" i="1"/>
  <c r="B338" i="1" s="1"/>
  <c r="C342" i="1" s="1"/>
  <c r="L17" i="1"/>
  <c r="B295" i="1" s="1"/>
  <c r="C299" i="1" s="1"/>
  <c r="K17" i="1"/>
  <c r="B252" i="1" s="1"/>
  <c r="C256" i="1" s="1"/>
  <c r="J17" i="1"/>
  <c r="B209" i="1" s="1"/>
  <c r="C213" i="1" s="1"/>
  <c r="I17" i="1"/>
  <c r="B166" i="1" s="1"/>
  <c r="C170" i="1" s="1"/>
  <c r="C17" i="1"/>
  <c r="C108" i="1" s="1"/>
  <c r="B499" i="1"/>
  <c r="C500" i="1" s="1"/>
  <c r="B370" i="1"/>
  <c r="C371" i="1" s="1"/>
  <c r="B241" i="1"/>
  <c r="C242" i="1" s="1"/>
  <c r="B198" i="1"/>
  <c r="C199" i="1" s="1"/>
  <c r="C13" i="1"/>
  <c r="C11" i="1"/>
  <c r="N10" i="1"/>
  <c r="M10" i="1"/>
  <c r="L10" i="1"/>
  <c r="K10" i="1"/>
  <c r="J10" i="1"/>
  <c r="I10" i="1"/>
  <c r="L9" i="1"/>
  <c r="C9" i="1"/>
  <c r="L8" i="1"/>
  <c r="L7" i="1"/>
  <c r="L6" i="1"/>
  <c r="C6" i="1"/>
  <c r="L5" i="1"/>
  <c r="L4" i="1"/>
  <c r="C4" i="1"/>
  <c r="L3" i="1"/>
  <c r="C2" i="1"/>
  <c r="C74" i="15" l="1"/>
  <c r="C31" i="15"/>
  <c r="C45" i="15"/>
  <c r="C59" i="15"/>
  <c r="C88" i="15"/>
  <c r="C102" i="15"/>
  <c r="C129" i="14"/>
  <c r="C36" i="14"/>
  <c r="C43" i="14"/>
  <c r="C86" i="14"/>
  <c r="C172" i="14"/>
  <c r="K10" i="14"/>
  <c r="C57" i="14"/>
  <c r="C71" i="14"/>
  <c r="C100" i="14"/>
  <c r="C114" i="14"/>
  <c r="C143" i="14"/>
  <c r="C157" i="14"/>
  <c r="C186" i="14"/>
  <c r="C200" i="14"/>
  <c r="C37" i="13"/>
  <c r="C80" i="13"/>
  <c r="C51" i="13"/>
  <c r="C65" i="13"/>
  <c r="C94" i="13"/>
  <c r="C108" i="13"/>
  <c r="C137" i="13"/>
  <c r="C151" i="13"/>
  <c r="C39" i="11"/>
  <c r="C53" i="11"/>
  <c r="C178" i="10"/>
  <c r="C135" i="10"/>
  <c r="C92" i="10"/>
  <c r="C49" i="10"/>
  <c r="C106" i="10"/>
  <c r="C192" i="10"/>
  <c r="C235" i="10"/>
  <c r="C63" i="10"/>
  <c r="C77" i="10"/>
  <c r="C120" i="10"/>
  <c r="C149" i="10"/>
  <c r="C163" i="10"/>
  <c r="C206" i="10"/>
  <c r="C249" i="10"/>
  <c r="C210" i="7"/>
  <c r="C310" i="7"/>
  <c r="C67" i="4"/>
  <c r="C95" i="7"/>
  <c r="C267" i="7"/>
  <c r="C138" i="7"/>
  <c r="C325" i="7"/>
  <c r="C239" i="7"/>
  <c r="C178" i="5"/>
  <c r="C120" i="5"/>
  <c r="C206" i="5"/>
  <c r="C92" i="5"/>
  <c r="C192" i="6"/>
  <c r="C135" i="6"/>
  <c r="C49" i="6"/>
  <c r="C221" i="6"/>
  <c r="C221" i="5"/>
  <c r="C26" i="8"/>
  <c r="C123" i="8"/>
  <c r="C137" i="8"/>
  <c r="C151" i="8"/>
  <c r="C37" i="8"/>
  <c r="C51" i="8"/>
  <c r="C65" i="8"/>
  <c r="C80" i="8"/>
  <c r="C94" i="8"/>
  <c r="C108" i="8"/>
  <c r="C339" i="7"/>
  <c r="C253" i="7"/>
  <c r="C396" i="7"/>
  <c r="C181" i="7"/>
  <c r="C167" i="7"/>
  <c r="C153" i="7"/>
  <c r="C81" i="7"/>
  <c r="C67" i="7"/>
  <c r="C382" i="7"/>
  <c r="C124" i="7"/>
  <c r="C196" i="7"/>
  <c r="C224" i="7"/>
  <c r="C296" i="7"/>
  <c r="C368" i="7"/>
  <c r="C110" i="7"/>
  <c r="C282" i="7"/>
  <c r="C92" i="6"/>
  <c r="C149" i="6"/>
  <c r="C63" i="6"/>
  <c r="C106" i="6"/>
  <c r="C163" i="6"/>
  <c r="C77" i="6"/>
  <c r="C120" i="6"/>
  <c r="C178" i="6"/>
  <c r="C235" i="6"/>
  <c r="C135" i="5"/>
  <c r="C163" i="5"/>
  <c r="C49" i="5"/>
  <c r="C77" i="5"/>
  <c r="C235" i="5"/>
  <c r="C63" i="5"/>
  <c r="C106" i="5"/>
  <c r="C149" i="5"/>
  <c r="C192" i="5"/>
  <c r="C249" i="5"/>
  <c r="C110" i="4"/>
  <c r="C153" i="4"/>
  <c r="C196" i="4"/>
  <c r="C224" i="4"/>
  <c r="C239" i="4"/>
  <c r="C282" i="4"/>
  <c r="C382" i="4"/>
  <c r="C296" i="4"/>
  <c r="C310" i="4"/>
  <c r="C210" i="4"/>
  <c r="C124" i="4"/>
  <c r="C138" i="4"/>
  <c r="C81" i="4"/>
  <c r="C181" i="4"/>
  <c r="C253" i="4"/>
  <c r="C353" i="4"/>
  <c r="C325" i="4"/>
  <c r="C95" i="4"/>
  <c r="C167" i="4"/>
  <c r="C267" i="4"/>
  <c r="C339" i="4"/>
  <c r="C396" i="4"/>
  <c r="C368" i="4"/>
  <c r="C49" i="3"/>
  <c r="C77" i="3"/>
  <c r="C63" i="3"/>
  <c r="C92" i="3"/>
  <c r="C120" i="3"/>
  <c r="C106" i="3"/>
  <c r="C135" i="3"/>
  <c r="C178" i="3"/>
  <c r="C221" i="3"/>
  <c r="C163" i="3"/>
  <c r="C206" i="3"/>
  <c r="C249" i="3"/>
  <c r="C25" i="2"/>
  <c r="C53" i="2"/>
  <c r="C39" i="2"/>
  <c r="C309" i="1"/>
  <c r="C352" i="1"/>
  <c r="C180" i="1"/>
  <c r="C137" i="1"/>
  <c r="C238" i="1"/>
  <c r="C252" i="1"/>
  <c r="C367" i="1"/>
  <c r="C381" i="1"/>
  <c r="C395" i="1"/>
  <c r="C668" i="1"/>
  <c r="C682" i="1"/>
  <c r="C696" i="1"/>
  <c r="C152" i="1"/>
  <c r="C166" i="1"/>
  <c r="C281" i="1"/>
  <c r="C295" i="1"/>
  <c r="C496" i="1"/>
  <c r="C510" i="1"/>
  <c r="C524" i="1"/>
  <c r="C625" i="1"/>
  <c r="C639" i="1"/>
  <c r="C653" i="1"/>
  <c r="C195" i="1"/>
  <c r="C209" i="1"/>
  <c r="C223" i="1"/>
  <c r="C324" i="1"/>
  <c r="C338" i="1"/>
  <c r="C453" i="1"/>
  <c r="C410" i="1"/>
  <c r="C424" i="1"/>
  <c r="C438" i="1"/>
  <c r="C711" i="1"/>
  <c r="C725" i="1"/>
  <c r="C739" i="1"/>
  <c r="C109" i="1"/>
  <c r="C123" i="1"/>
  <c r="C266" i="1"/>
  <c r="C467" i="1"/>
  <c r="C481" i="1"/>
  <c r="C539" i="1"/>
  <c r="C553" i="1"/>
  <c r="C567" i="1"/>
  <c r="C582" i="1"/>
  <c r="C596" i="1"/>
  <c r="C610" i="1"/>
</calcChain>
</file>

<file path=xl/sharedStrings.xml><?xml version="1.0" encoding="utf-8"?>
<sst xmlns="http://schemas.openxmlformats.org/spreadsheetml/2006/main" count="4030" uniqueCount="514">
  <si>
    <t>Type</t>
  </si>
  <si>
    <t>Value</t>
  </si>
  <si>
    <t>Paragraph</t>
  </si>
  <si>
    <t>Gene</t>
  </si>
  <si>
    <t>A70699095G</t>
  </si>
  <si>
    <t>rs1160742</t>
  </si>
  <si>
    <t>rs3763619</t>
  </si>
  <si>
    <t>Intro</t>
  </si>
  <si>
    <t>T70795494C</t>
  </si>
  <si>
    <t>rs4454352</t>
  </si>
  <si>
    <t>C70801146T</t>
  </si>
  <si>
    <t>rs1328153</t>
  </si>
  <si>
    <t>Chromosome</t>
  </si>
  <si>
    <t>A70610886C</t>
  </si>
  <si>
    <t>Item</t>
  </si>
  <si>
    <t>protein</t>
  </si>
  <si>
    <t>G70589515A</t>
  </si>
  <si>
    <t>rs7865858</t>
  </si>
  <si>
    <t>Area</t>
  </si>
  <si>
    <t>C71302037T</t>
  </si>
  <si>
    <t>rs1504401</t>
  </si>
  <si>
    <t>Tissue</t>
  </si>
  <si>
    <t>C70691635A</t>
  </si>
  <si>
    <t>rs10115622</t>
  </si>
  <si>
    <t>Interval</t>
  </si>
  <si>
    <t>Variant Number</t>
  </si>
  <si>
    <t xml:space="preserve"> </t>
  </si>
  <si>
    <t>You are in the Moderate Loss of Function category. See below for more information.</t>
  </si>
  <si>
    <t>This variant is not associated with increased risk.</t>
  </si>
  <si>
    <t>Gene Location</t>
  </si>
  <si>
    <t>Name</t>
  </si>
  <si>
    <t>Original</t>
  </si>
  <si>
    <t>adenine (A)</t>
  </si>
  <si>
    <t>Change</t>
  </si>
  <si>
    <t>guanine (G)</t>
  </si>
  <si>
    <t>Variant</t>
  </si>
  <si>
    <t>thymine (T)</t>
  </si>
  <si>
    <t>HGVS</t>
  </si>
  <si>
    <t xml:space="preserve">    # What does this mean?</t>
  </si>
  <si>
    <t>het meaning</t>
  </si>
  <si>
    <t>het effect</t>
  </si>
  <si>
    <t>percentage</t>
  </si>
  <si>
    <t xml:space="preserve">    # What is the effect of this variant?</t>
  </si>
  <si>
    <t xml:space="preserve">    # How common is this genotype in the general population?</t>
  </si>
  <si>
    <t>hom meaning</t>
  </si>
  <si>
    <t>hom effect</t>
  </si>
  <si>
    <t>wild meaning</t>
  </si>
  <si>
    <t>wild effect</t>
  </si>
  <si>
    <t>&lt;# unknown #&gt;</t>
  </si>
  <si>
    <t>unknown</t>
  </si>
  <si>
    <t>The effect is unknown.</t>
  </si>
  <si>
    <t>&lt;# wildtype #&gt;</t>
  </si>
  <si>
    <t>Your variant is not associated with any loss of function.</t>
  </si>
  <si>
    <t>Effect</t>
  </si>
  <si>
    <t>&lt;# G71427327T (T;T) T70790948C (T;C) T70790948C (C;C) C71402258T (T;T) C70616746T (C;C) T71417232G (T;T) A70605775G (A;A) C71403580T (T;T) T70610886A (A;A) T71365306C (C;C) G70820112A (G;G) #&gt;</t>
  </si>
  <si>
    <t>| Variant       |Population %           | Odds Ratio           |
| :-------------: |:-------------:| :-------------:|
| G71427327T (T;T) | 58.6% | 5.14 |
| T70790948C (T;C) | 49.7%     | 3.39 |
| T70790948C (C;C) | 16.3%     | 1.07 |
| C71402258T (T;T) | 13.3%     | 4.06 |
| C70616746T (C;C) | 18.6%     | 2.5 |
| T71417232G (T;T) | 17.8%     | 3.13 |
| A70605775G (A;A) | 17.4%     | 2.703 |
| C71403580T (T;T) | 19.6%     | 3.64 |
| T70610886A (A;A) | 13.2%     | 2.222 |
| T71365306C (C;C) | 12.3%     | 5.63 |
| G70820112A (G;G) | 76.4%     | 10.9 |</t>
  </si>
  <si>
    <t># Moderate Risk</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</si>
  <si>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t>
  </si>
  <si>
    <t># What should I do about this?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</si>
  <si>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</si>
  <si>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&lt;#  A70822908G (A;G)  #&gt;</t>
  </si>
  <si>
    <t xml:space="preserve">| Variant       |Population %           | Odds Ratio           |
| :-------------: |:-------------:| :-------------:|
| A70822908G (A;G) | 44.8%     | 7.88 |
</t>
  </si>
  <si>
    <t>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t>
  </si>
  <si>
    <t>[Anti-CD20 intervention](https://www.ncbi.nlm.nih.gov/pubmed/27834303) may help CFS patients, and has shown to increase muscarinic antibody positivity and reduced symptoms.</t>
  </si>
  <si>
    <t>&lt;#  A70699095G (A;G)  A70699095G (G;G) T70795494C (T;C) T70795494C (T;T)  C70801146T (C;T) C70801146T (C;C)  A70610886C (A;C)A70610886C (C;C)  G70589515A (G;A) G70589515A (G;G) C71302037T (C;T)  C71302037T (C;C)  C70691635A (C;A)  C70691635A (C;C)   #&gt;</t>
  </si>
  <si>
    <t xml:space="preserve">| Variant       |Population %           | 
| :-------------: |:-------------:| 
| A70699095G (A;G) | 50% | 
| A70699095G (G;G) | 37.2% | 
| T70795494C (T;C) | 35.3%     | 
| T70795494C (T;T) | 50.6%     | 
| C70801146T (C;T) | 47.6%     | 
| C70801146T (C;C) | 6.1%     | 
| A70610886C (A;C) | 49.6%     | 
| A70610886C (C;C) | 45.4%     | 
| G70589515A (G;A) | 47.6%     | 
| G70589515A (G;G) | 25.2%     | 
| C71302037T (C;T) | 31.9%     | 
| C71302037T (C;C) | 56.1%     | 
| C70691635A (C;A) | 48.3%     | 
| C70691635A (C;C) | 23%     | </t>
  </si>
  <si>
    <t>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t>
  </si>
  <si>
    <t>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</si>
  <si>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&lt;# C37T (C;T)  #&gt;</t>
  </si>
  <si>
    <t xml:space="preserve">| Variant       |Population %           | 
| :-------------: |:-------------:|
| C37T (C;T) | 0.01%     |
</t>
  </si>
  <si>
    <t># High Risk</t>
  </si>
  <si>
    <t>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t>
  </si>
  <si>
    <t>Symptoms may improve after removal of cataracts, and should be monitored carefully to prevent further lens and iris adhesion due to [incorrect surgery](https://www.ncbi.nlm.nih.gov/pubmed/19246951).</t>
  </si>
  <si>
    <t>Symptoms</t>
  </si>
  <si>
    <t xml:space="preserve"> vision problems D014786 pain D010146 chills and night sweats D023341 multiple chemical sensitivity/allergies D018777 inflamation D007249</t>
  </si>
  <si>
    <t>NR3C1</t>
  </si>
  <si>
    <t xml:space="preserve">NC_000005.10:g.143380220A&gt;G </t>
  </si>
  <si>
    <t>NC_000005.10:g.143342788T&gt;C</t>
  </si>
  <si>
    <t>NC_000005.10:g.</t>
  </si>
  <si>
    <t>[143380220=]</t>
  </si>
  <si>
    <t>[143380220A&gt;G]</t>
  </si>
  <si>
    <t>[143342788T&gt;C]</t>
  </si>
  <si>
    <t>[143342788=]</t>
  </si>
  <si>
    <t>[143282324A&gt;G]</t>
  </si>
  <si>
    <t>[143282324=]</t>
  </si>
  <si>
    <t>[143316471G&gt;A]</t>
  </si>
  <si>
    <t>[143316471=]</t>
  </si>
  <si>
    <t>[143307929A&gt;G]</t>
  </si>
  <si>
    <t>[143307929=]</t>
  </si>
  <si>
    <t>[143281925A&gt;G]</t>
  </si>
  <si>
    <t>[143281925=]</t>
  </si>
  <si>
    <t>[143300779C&gt;A]</t>
  </si>
  <si>
    <t>[143300779=]</t>
  </si>
  <si>
    <t>cytosine (C)</t>
  </si>
  <si>
    <t>NC_000005.10:g.143300779C&gt;A</t>
  </si>
  <si>
    <t>NC_000005.10:g.143281925A&gt;G</t>
  </si>
  <si>
    <t>NC_000005.10:g.143307929A&gt;G</t>
  </si>
  <si>
    <t>NC_000005.10:g.143282324A&gt;G</t>
  </si>
  <si>
    <t>[T2298C (p.Asn766=)](https://www.ncbi.nlm.nih.gov/projects/SNP/snp_ref.cgi?rs=852977)</t>
  </si>
  <si>
    <t>A143380220G</t>
  </si>
  <si>
    <t>[A143380220G](https://www.ncbi.nlm.nih.gov/projects/SNP/snp_ref.cgi?rs=1866388)</t>
  </si>
  <si>
    <t>T158189C</t>
  </si>
  <si>
    <t>[T158189C](https://www.ncbi.nlm.nih.gov/projects/SNP/snp_ref.cgi?rs=258750)</t>
  </si>
  <si>
    <t>T143342788C</t>
  </si>
  <si>
    <t>[T143342788C](https://www.ncbi.nlm.nih.gov/projects/SNP/snp_ref.cgi?rs=2918419)</t>
  </si>
  <si>
    <t>G1469-16T</t>
  </si>
  <si>
    <t>[G1469-16T](https://www.ncbi.nlm.nih.gov/projects/SNP/snp_ref.cgi?rs=6188)</t>
  </si>
  <si>
    <t>A143281925G</t>
  </si>
  <si>
    <t>[A143281925G](https://www.ncbi.nlm.nih.gov/clinvar/variation/351364/)</t>
  </si>
  <si>
    <t>A143307929G</t>
  </si>
  <si>
    <t>NC_000005.10:g.143277931_143435512</t>
  </si>
  <si>
    <t>adipose tissue and lungs.</t>
  </si>
  <si>
    <t>glucocortisoid receptor</t>
  </si>
  <si>
    <t xml:space="preserve">adipose and soft tissue D000273 respiratory system and lung D012137 </t>
  </si>
  <si>
    <t>NPAS2</t>
  </si>
  <si>
    <t>NC_000002.12:g.100923328G&gt;A</t>
  </si>
  <si>
    <t>NC_000002.12:g.</t>
  </si>
  <si>
    <t>[100923328G&gt;A]</t>
  </si>
  <si>
    <t>[100923328=]</t>
  </si>
  <si>
    <t>one</t>
  </si>
  <si>
    <t>G100923328A</t>
  </si>
  <si>
    <t>[G100923328A](https://www.ncbi.nlm.nih.gov/projects/SNP/snp_ref.cgi?rs=356653)</t>
  </si>
  <si>
    <t>esophagus and bladder.</t>
  </si>
  <si>
    <t xml:space="preserve">gastrointestinal tract D041981 Kidney and urinary bladder D005221 </t>
  </si>
  <si>
    <t>NC_000002.12:g.100820151_100996829</t>
  </si>
  <si>
    <t>three</t>
  </si>
  <si>
    <t>HSD11B1</t>
  </si>
  <si>
    <t>NC_000001.11:g.209711973C&gt;A</t>
  </si>
  <si>
    <t>NC_000001.11:g.</t>
  </si>
  <si>
    <t>[209711973C&gt;A]</t>
  </si>
  <si>
    <t>[209711973=]</t>
  </si>
  <si>
    <t>[209714373T&gt;C]</t>
  </si>
  <si>
    <t>[209714373=]</t>
  </si>
  <si>
    <t>[209732389G&gt;C]</t>
  </si>
  <si>
    <t>[209732389=]</t>
  </si>
  <si>
    <t>NC_000001.11:g.209714373T&gt;C</t>
  </si>
  <si>
    <t>NC_000001.11:g.209732389G&gt;C</t>
  </si>
  <si>
    <t>liver and placenta.</t>
  </si>
  <si>
    <t>NC_000001.11:g.209686180_209734950</t>
  </si>
  <si>
    <t>G209732389C</t>
  </si>
  <si>
    <t>C209711973A</t>
  </si>
  <si>
    <t>T209714373C</t>
  </si>
  <si>
    <t>[C209711973A](https://www.ncbi.nlm.nih.gov/projects/SNP/snp_ref.cgi?rs=11119328)</t>
  </si>
  <si>
    <t>[T209714373C](https://www.ncbi.nlm.nih.gov/projects/SNP/snp_ref.cgi?rs=846906)</t>
  </si>
  <si>
    <t>[G209732389C](https://www.ncbi.nlm.nih.gov/projects/SNP/snp_ref.cgi?rs=932335)</t>
  </si>
  <si>
    <t>DRD2</t>
  </si>
  <si>
    <t>eight</t>
  </si>
  <si>
    <t>adrenal glands, endometrium, testis, salivary gland, and prostate.</t>
  </si>
  <si>
    <t>NC_000011.10:g.113409595_113475279</t>
  </si>
  <si>
    <t>[C932G (p.Ser311Cys](https://www.ncbi.nlm.nih.gov/clinvar/variation/256813/)</t>
  </si>
  <si>
    <t>NC_000011.10:g.113412762G&gt;C</t>
  </si>
  <si>
    <t>C932G</t>
  </si>
  <si>
    <t>G811-83T</t>
  </si>
  <si>
    <t>[G811-83T](https://www.ncbi.nlm.nih.gov/clinvar/variation/375655/)</t>
  </si>
  <si>
    <t>NC_000011.10:g.113412966C&gt;A</t>
  </si>
  <si>
    <t>NC_000011.9:g.113282275C&gt;A</t>
  </si>
  <si>
    <t>NC_000011.10:g.113475529_113475530insA</t>
  </si>
  <si>
    <t>[G2137A (p.Glu713Lys)](https://www.ncbi.nlm.nih.gov/clinvar/variation/2105/)</t>
  </si>
  <si>
    <t>G2137A</t>
  </si>
  <si>
    <t>NC_000011.10:g.113400106G&gt;A</t>
  </si>
  <si>
    <t>NC_000011.10:g.113411553C&gt;A</t>
  </si>
  <si>
    <t>C113411553A</t>
  </si>
  <si>
    <t>[C113411553A](https://www.ncbi.nlm.nih.gov/projects/SNP/snp_ref.cgi?rs=rs46220755)</t>
  </si>
  <si>
    <t>NC_000011.10:g.113460810G&gt;A</t>
  </si>
  <si>
    <t>G113460810A</t>
  </si>
  <si>
    <t>[G113460810A](https://www.ncbi.nlm.nih.gov/projects/SNP/snp_ref.cgi?rs=rs4648317)</t>
  </si>
  <si>
    <t>[C957T (p.Pro319=)](https://www.ncbi.nlm.nih.gov/clinvar/variation/198436/)</t>
  </si>
  <si>
    <t>C957T</t>
  </si>
  <si>
    <t>NC_000011.10:g.113412737G&gt;A</t>
  </si>
  <si>
    <t>NC_000011.10:g.</t>
  </si>
  <si>
    <t>[113412737G&gt;A]</t>
  </si>
  <si>
    <t>[113412737=]</t>
  </si>
  <si>
    <t>[113460810G&gt;A]</t>
  </si>
  <si>
    <t>[113460810=]</t>
  </si>
  <si>
    <t>[113411553C&gt;A]</t>
  </si>
  <si>
    <t>[113411553=]</t>
  </si>
  <si>
    <t>[113400106G&gt;A]</t>
  </si>
  <si>
    <t>[113400106=]</t>
  </si>
  <si>
    <t>[113475529_113475530insA]</t>
  </si>
  <si>
    <t>[113475529_113475530=]</t>
  </si>
  <si>
    <t>NC_000011.9:g.</t>
  </si>
  <si>
    <t>[113282275C&gt;A]</t>
  </si>
  <si>
    <t>[113282275=]</t>
  </si>
  <si>
    <t>[113412966C&gt;A]</t>
  </si>
  <si>
    <t>[113412966=]</t>
  </si>
  <si>
    <t>[113412762G&gt;C]</t>
  </si>
  <si>
    <t>[113412762=]</t>
  </si>
  <si>
    <t>C113282275A</t>
  </si>
  <si>
    <t>[C113282275A](https://www.ncbi.nlm.nih.gov/SNP/snp_ref.cgi?rs=rs1124492)</t>
  </si>
  <si>
    <t>113475530insA</t>
  </si>
  <si>
    <t>[113475530insA](https://www.ncbi.nlm.nih.gov/projects/SNP/snp_ref.cgi?rs=rs1799732)</t>
  </si>
  <si>
    <t>POMC</t>
  </si>
  <si>
    <t>NC_000002.12:g.25164312T&gt;G</t>
  </si>
  <si>
    <t>NC_000002.12:g.25161964T&gt;C</t>
  </si>
  <si>
    <t>NC_000002.12:g.25166355A&gt;G</t>
  </si>
  <si>
    <t>A25166355G</t>
  </si>
  <si>
    <t>[A25166355G](https://www.ncbi.nlm.nih.gov/projects/SNP/snp_ref.cgi?rs=934778)</t>
  </si>
  <si>
    <t>T25161964C</t>
  </si>
  <si>
    <t>[T25161964C](https://www.ncbi.nlm.nih.gov/projects/SNP/snp_ref.cgi?rs=6713532)</t>
  </si>
  <si>
    <t>[T25164312G](https://www.ncbi.nlm.nih.gov/projects/SNP/snp_ref.cgi?rs=12473543)</t>
  </si>
  <si>
    <t>T25164312G</t>
  </si>
  <si>
    <t>[25164312T&gt;G]</t>
  </si>
  <si>
    <t>[25164312=]</t>
  </si>
  <si>
    <t>[25161964T&gt;C]</t>
  </si>
  <si>
    <t>[25161964=]</t>
  </si>
  <si>
    <t>[25166355A&gt;G]</t>
  </si>
  <si>
    <t>[25166355=]</t>
  </si>
  <si>
    <t>testis and pancreas.</t>
  </si>
  <si>
    <t>NC_000002.12:g.25160853_25168851</t>
  </si>
  <si>
    <t>male tissue D005837 pancreas D010179</t>
  </si>
  <si>
    <t>CHRNA2</t>
  </si>
  <si>
    <t>NC_000008.11:g.27459761_27479296</t>
  </si>
  <si>
    <t>brain and prostate.</t>
  </si>
  <si>
    <t>male tissue D005837 brain D001921</t>
  </si>
  <si>
    <t>[C65T (p.Thr22Ile)](https://www.ncbi.nlm.nih.gov/clinvar/variation/128740/)</t>
  </si>
  <si>
    <t>C65T</t>
  </si>
  <si>
    <t>NC_000008.11:g.27468610A&gt;G</t>
  </si>
  <si>
    <t>NC_000008.11:g.27470994G&gt;A</t>
  </si>
  <si>
    <t>NC_000008.11:g.</t>
  </si>
  <si>
    <t>[27470994G&gt;A]</t>
  </si>
  <si>
    <t>[27470994=]</t>
  </si>
  <si>
    <t>A27468610G</t>
  </si>
  <si>
    <t>[A27468610G](https://www.ncbi.nlm.nih.gov/projects/SNP/snp_ref.cgi?rs=2741343)</t>
  </si>
  <si>
    <t>[A373G (p.Thr125Ala)](https://www.ncbi.nlm.nih.gov/clinvar/variation/128739/)</t>
  </si>
  <si>
    <t>A373G</t>
  </si>
  <si>
    <t>NC_000008.11:g.27467305T&gt;C</t>
  </si>
  <si>
    <t>[27468610A&gt;G]</t>
  </si>
  <si>
    <t>[27468610=]</t>
  </si>
  <si>
    <t>[27467305T&gt;C]</t>
  </si>
  <si>
    <t>[27467305=]</t>
  </si>
  <si>
    <t>NC_000013.11:g.46895805G&gt;A</t>
  </si>
  <si>
    <t>NC_000013.11:g.46847701C&gt;T</t>
  </si>
  <si>
    <t>NC_000013.11:g.46848951T&gt;C</t>
  </si>
  <si>
    <t>NC_000013.11:g.46892414T&gt;C</t>
  </si>
  <si>
    <t>NC_000013.11:g.46897343C&gt;T</t>
  </si>
  <si>
    <t>NC_000013.11:g.46834899G&gt;A</t>
  </si>
  <si>
    <t>NC_000013.11:g.46837850A&gt;G</t>
  </si>
  <si>
    <t>NC_000013.11:g.46866425C&gt;T</t>
  </si>
  <si>
    <t>Ser34</t>
  </si>
  <si>
    <t>[Ser34=](https://www.ncbi.nlm.nih.gov/projects/SNP/snp_ref.cgi?rs=6313)</t>
  </si>
  <si>
    <t>C46847701T</t>
  </si>
  <si>
    <t>[C46847701T](https://www.ncbi.nlm.nih.gov/projects/SNP/snp_ref.cgi?rs=1923884)</t>
  </si>
  <si>
    <t>T46848951C</t>
  </si>
  <si>
    <t>[T46848951C](https://www.ncbi.nlm.nih.gov/projects/SNP/snp_ref.cgi?rs=1923885)</t>
  </si>
  <si>
    <t>C46897343T</t>
  </si>
  <si>
    <t>[C46897343T](https://www.ncbi.nlm.nih.gov/projects/SNP/snp_ref.cgi?rs=6304)</t>
  </si>
  <si>
    <t>[C46897343T](https://www.ncbi.nlm.nih.gov/projects/SNP/snp_ref.cgi?rs=6311)</t>
  </si>
  <si>
    <t>His452Tyr</t>
  </si>
  <si>
    <t>[His452Tyr](https://www.ncbi.nlm.nih.gov/projects/SNP/snp_ref.cgi?rs=6314)</t>
  </si>
  <si>
    <t>T614-2211C</t>
  </si>
  <si>
    <t>[T614-2211C](https://www.ncbi.nlm.nih.gov/projects/SNP/snp_ref.cgi?rs=6314)</t>
  </si>
  <si>
    <t>C46866425T</t>
  </si>
  <si>
    <t>[C46866425T](https://www.ncbi.nlm.nih.gov/projects/SNP/snp_ref.cgi?rs=2770296)</t>
  </si>
  <si>
    <t>Ile197Val</t>
  </si>
  <si>
    <t>NC_000013.11:g.</t>
  </si>
  <si>
    <t>[46895805G&gt;A]</t>
  </si>
  <si>
    <t>[46895805=]</t>
  </si>
  <si>
    <t>[46847701C&gt;T]</t>
  </si>
  <si>
    <t>[46847701=]</t>
  </si>
  <si>
    <t>[46848951T&gt;C]</t>
  </si>
  <si>
    <t>[46848951=]</t>
  </si>
  <si>
    <t>[6892414T&gt;C]</t>
  </si>
  <si>
    <t>[6892414=]</t>
  </si>
  <si>
    <t>[46897343C&gt;T]</t>
  </si>
  <si>
    <t>[46897343=]</t>
  </si>
  <si>
    <t>[46834899G&gt;A]</t>
  </si>
  <si>
    <t>[46834899=]</t>
  </si>
  <si>
    <t>[46837850A&gt;G]</t>
  </si>
  <si>
    <t>[46837850=]</t>
  </si>
  <si>
    <t>[46866425C&gt;T]</t>
  </si>
  <si>
    <t>[46866425=]</t>
  </si>
  <si>
    <t>HTR2A</t>
  </si>
  <si>
    <t>brain and gall bladder.</t>
  </si>
  <si>
    <t>brain D001921</t>
  </si>
  <si>
    <t>brain D001921 gallbladder D001659</t>
  </si>
  <si>
    <t>NC_000013.11:g.46831542_46897076</t>
  </si>
  <si>
    <t>IL12B</t>
  </si>
  <si>
    <t>immune system.</t>
  </si>
  <si>
    <t>NC_000005.10:g.159314783_159330473</t>
  </si>
  <si>
    <t>NC_000005.10:g.159315006G&gt;T</t>
  </si>
  <si>
    <t>[159315006G&gt;T]</t>
  </si>
  <si>
    <t>[159315006=]</t>
  </si>
  <si>
    <t>NC_000005.10:g.159323005T&gt;C</t>
  </si>
  <si>
    <t>[159323005T&gt;C]</t>
  </si>
  <si>
    <t>[159323005=]</t>
  </si>
  <si>
    <t>NC_000005.10:g.159315942T&gt;G</t>
  </si>
  <si>
    <t>A159C</t>
  </si>
  <si>
    <t>C1095A</t>
  </si>
  <si>
    <t>T159323005C</t>
  </si>
  <si>
    <t>[C1095A](https://www.ncbi.nlm.nih.gov/clinvar/variation/352554/)</t>
  </si>
  <si>
    <t>[T159323005C](https://www.ncbi.nlm.nih.gov/projects/SNP/snp_ref.cgi?rs=2288831)</t>
  </si>
  <si>
    <t>[A159C](https://www.ncbi.nlm.nih.gov/clinvar/variation/352569/)</t>
  </si>
  <si>
    <t>TRPC4</t>
  </si>
  <si>
    <t>NC_000013.11:g.37668344G&gt;T</t>
  </si>
  <si>
    <t>NC_000013.11:g.37656405G&gt;A</t>
  </si>
  <si>
    <t>NC_000013.11:g.37793875G&gt;T</t>
  </si>
  <si>
    <t>[37668344G&gt;T]</t>
  </si>
  <si>
    <t>[37668344=]</t>
  </si>
  <si>
    <t>[37656405G&gt;A]</t>
  </si>
  <si>
    <t>[37656405=]</t>
  </si>
  <si>
    <t>[37793875G&gt;T]</t>
  </si>
  <si>
    <t>[37793875=]</t>
  </si>
  <si>
    <t>[159315942T&gt;G]</t>
  </si>
  <si>
    <t>[159315942=]</t>
  </si>
  <si>
    <t>endometrium and prostate.</t>
  </si>
  <si>
    <t>NC_000013.11:g.37632063_37870425</t>
  </si>
  <si>
    <t>male tissue D005837 female tissue D005836</t>
  </si>
  <si>
    <t>male tissue D005837  female tissue D005836  endocrine tissues D004703</t>
  </si>
  <si>
    <t>G3628856T</t>
  </si>
  <si>
    <t>G37793875T</t>
  </si>
  <si>
    <t>G37668344T</t>
  </si>
  <si>
    <t>[G37668344T](https://www.ncbi.nlm.nih.gov/projects/SNP/snp_ref.cgi?rs=1570612)</t>
  </si>
  <si>
    <t>[T159323005C](https://www.ncbi.nlm.nih.gov/projects/SNP/snp_ref.cgi?rs=2985167)</t>
  </si>
  <si>
    <t>[G37793875T](https://www.ncbi.nlm.nih.gov/projects/SNP/snp_ref.cgi?rs=655207)</t>
  </si>
  <si>
    <t>NC_000008.11:g.27463607A&gt;T</t>
  </si>
  <si>
    <t>[T836A (p.Ile279Asn)](https://www.ncbi.nlm.nih.gov/clinvar/variation/17504/)</t>
  </si>
  <si>
    <t>T836A</t>
  </si>
  <si>
    <t>NC_000008.11:g.27463554T&gt;A</t>
  </si>
  <si>
    <t>T889A</t>
  </si>
  <si>
    <t>[889A&gt;T (p.Ile297Phe)](https://www.ncbi.nlm.nih.gov/clinvar/variation/522582/)</t>
  </si>
  <si>
    <t>[20_21insGGGCCCTCGGGGGCCCCTCGGGTGG (p.Ser7Argfs)](https://www.ncbi.nlm.nih.gov/clinvar/variation/520619/)</t>
  </si>
  <si>
    <t>Ser7Argfs</t>
  </si>
  <si>
    <t>NC_000002.12:g.25164752_25164753insCCACCCGAGGGGCCCCCGAGGGCCC</t>
  </si>
  <si>
    <t>CCACCCGAGGGGCCCCCGAGGGCCC</t>
  </si>
  <si>
    <t>NC_000002.12:g.25161754T&gt;G</t>
  </si>
  <si>
    <t>A133-2C</t>
  </si>
  <si>
    <t>[A133-2C](https://www.ncbi.nlm.nih.gov/clinvar/variation/436364/)</t>
  </si>
  <si>
    <t>NC_000002.12:g.2</t>
  </si>
  <si>
    <t>[5161754T&gt;G]</t>
  </si>
  <si>
    <t>[5161754=]</t>
  </si>
  <si>
    <t>[25164752_25164753insCCACCCGAGGGGCCCCCGAGGGCCC]</t>
  </si>
  <si>
    <t>[25164752_25164753=]</t>
  </si>
  <si>
    <t>five</t>
  </si>
  <si>
    <t>LYS187ASN</t>
  </si>
  <si>
    <t>[LYS187ASN](https://www.ncbi.nlm.nih.gov/clinvar/variation/31589/)</t>
  </si>
  <si>
    <t>NC_000001.11:g.209707020C&gt;T</t>
  </si>
  <si>
    <t>C409T</t>
  </si>
  <si>
    <t>[C409T (p.Arg137Cys)](https://www.ncbi.nlm.nih.gov/clinvar/variation/31588/)</t>
  </si>
  <si>
    <t>G1430A</t>
  </si>
  <si>
    <t>NC_000005.10:g.143310135C&gt;T</t>
  </si>
  <si>
    <t>NC_000005.10:g.143300520A&gt;G</t>
  </si>
  <si>
    <t>NC_000005.10:g.143298666_143298669delACTC</t>
  </si>
  <si>
    <t>NC_000005.10:g.143295561T&gt;A</t>
  </si>
  <si>
    <t>NC_000005.10:g.143282714C&gt;T</t>
  </si>
  <si>
    <t>NC_000005.10:g.143281964T&gt;A</t>
  </si>
  <si>
    <t>NC_000005.10:g.143281905A&gt;G</t>
  </si>
  <si>
    <t>sixteen</t>
  </si>
  <si>
    <t>1891_1892+2delGAGT</t>
  </si>
  <si>
    <t>G2035A</t>
  </si>
  <si>
    <t>NC_000005.10:g.143282014A&gt;G</t>
  </si>
  <si>
    <t>T2259A</t>
  </si>
  <si>
    <t>T2318C</t>
  </si>
  <si>
    <t>A1676G</t>
  </si>
  <si>
    <t>C1712T</t>
  </si>
  <si>
    <t>GAGT</t>
  </si>
  <si>
    <t>C2209T</t>
  </si>
  <si>
    <t>T1922A</t>
  </si>
  <si>
    <t>[T2318C (p.Leu773Pro)](https://www.ncbi.nlm.nih.gov/projects/SNP/snp_ref.cgi?rs=1891301)</t>
  </si>
  <si>
    <t>[T2259A (p.Leu753Phe)](https://www.ncbi.nlm.nih.gov/projects/SNP/snp_ref.cgi?rs=12682832)</t>
  </si>
  <si>
    <t>[C2209T (p.Phe737Leu)](https://www.ncbi.nlm.nih.gov/clinvar/variation/16158/)</t>
  </si>
  <si>
    <t>[G2035A (p.Gly679Ser)](https://www.ncbi.nlm.nih.gov/clinvar/variation/16157/)</t>
  </si>
  <si>
    <t>[T1922T (p.Asp641Val)](https://www.ncbi.nlm.nih.gov/clinvar/variation/16147/)</t>
  </si>
  <si>
    <t>[1891_1892+2delGAGT](https://www.ncbi.nlm.nih.gov/clinvar/variation/16148/)</t>
  </si>
  <si>
    <t>[C1712T (p.Val571Ala)](https://www.ncbi.nlm.nih.gov/clinvar/variation/16153/)</t>
  </si>
  <si>
    <t>[A1676G (p.Ile559Asn)](https://www.ncbi.nlm.nih.gov/clinvar/variation/16151/)</t>
  </si>
  <si>
    <t>[G1430A (p.Arg477His)](https://www.ncbi.nlm.nih.gov/clinvar/variation/16156/)</t>
  </si>
  <si>
    <t>[143300520A&gt;G]</t>
  </si>
  <si>
    <t>[143300520=]</t>
  </si>
  <si>
    <t>[143298666_143298669delACTC]</t>
  </si>
  <si>
    <t>[143298666_143298669=]</t>
  </si>
  <si>
    <t>[143295561T&gt;A]</t>
  </si>
  <si>
    <t>[143295561=]</t>
  </si>
  <si>
    <t>[143282714C&gt;T]</t>
  </si>
  <si>
    <t>[143282014A&gt;G]</t>
  </si>
  <si>
    <t>[143282014=]</t>
  </si>
  <si>
    <t>[143281964T&gt;A]</t>
  </si>
  <si>
    <t>[143281964=]</t>
  </si>
  <si>
    <t>[143281905A&gt;G]</t>
  </si>
  <si>
    <t>[143281905=]</t>
  </si>
  <si>
    <t>[143310135C&gt;T]</t>
  </si>
  <si>
    <t>[143310135=]</t>
  </si>
  <si>
    <t>NOS3</t>
  </si>
  <si>
    <t>NC_000007.14:g.150998920A&gt;G</t>
  </si>
  <si>
    <t>NC_000007.14:g.151010400C&gt;T</t>
  </si>
  <si>
    <t>NC_000007.14:g.151011001A&gt;G</t>
  </si>
  <si>
    <t>NC_000007.14:g.150999023T&gt;G</t>
  </si>
  <si>
    <t>NC_000007.14:g.150992991C=</t>
  </si>
  <si>
    <t>A2984+15G</t>
  </si>
  <si>
    <t>[A2984+15G](https://www.ncbi.nlm.nih.gov/clinvar/variation/403250/)</t>
  </si>
  <si>
    <t>[-51-762C=](https://www.ncbi.nlm.nih.gov/clinvar/variation/14016/)</t>
  </si>
  <si>
    <t>T894G</t>
  </si>
  <si>
    <t>[T894G (p.Asp298Glu)](https://www.ncbi.nlm.nih.gov/clinvar/variation/14015/)</t>
  </si>
  <si>
    <t>[A150998920G](https://www.ncbi.nlm.nih.gov/projects/SNP/snp_ref.cgi?rs=1007311
)</t>
  </si>
  <si>
    <t>A150998920G</t>
  </si>
  <si>
    <t>C151010400T</t>
  </si>
  <si>
    <t>[C151010400T](https://www.ncbi.nlm.nih.gov/projects/SNP/snp_ref.cgi?rs=2741343)</t>
  </si>
  <si>
    <t>NC_000007.14:g.</t>
  </si>
  <si>
    <t>[150998920A&gt;G]</t>
  </si>
  <si>
    <t>[150998920=]</t>
  </si>
  <si>
    <t>[151010400C&gt;T]</t>
  </si>
  <si>
    <t>[151010400=]</t>
  </si>
  <si>
    <t>[151011001A&gt;G]</t>
  </si>
  <si>
    <t>[151011001=]</t>
  </si>
  <si>
    <t>[150999023T&gt;G]</t>
  </si>
  <si>
    <t>[150999023=]</t>
  </si>
  <si>
    <t>[150992991C=]</t>
  </si>
  <si>
    <t>[150992991=]</t>
  </si>
  <si>
    <t>spleen and placenta.</t>
  </si>
  <si>
    <t>NC_000007.14:g.150991056_151014599</t>
  </si>
  <si>
    <t xml:space="preserve">female tissue D005836 bone marrow and immune system D007107  </t>
  </si>
  <si>
    <t>GRIK2</t>
  </si>
  <si>
    <t>NC_000006.12:g.101518578A&gt;G</t>
  </si>
  <si>
    <t>NC_000006.12:g.</t>
  </si>
  <si>
    <t>[101518578A&gt;G]</t>
  </si>
  <si>
    <t>[101518578=]</t>
  </si>
  <si>
    <t>You are in the Severe Loss of Function category. See below for more information.</t>
  </si>
  <si>
    <t>A101518578G</t>
  </si>
  <si>
    <t>[A101518578G](https://www.ncbi.nlm.nih.gov/projects/SNP/snp_ref.cgi?rs=2247215)</t>
  </si>
  <si>
    <t>brain and heart.</t>
  </si>
  <si>
    <t xml:space="preserve">brain D001921 circulatory and cardiovascular system D002319   </t>
  </si>
  <si>
    <t>NC_000006.12:g.101393708_102070083</t>
  </si>
  <si>
    <t>NC_000011.10:g.3628856G&gt;T</t>
  </si>
  <si>
    <t>[3628856G&gt;T]</t>
  </si>
  <si>
    <t>[3628856=]</t>
  </si>
  <si>
    <t>[G3628856T](https://www.ncbi.nlm.nih.gov/projects/SNP/snp_ref.cgi?rs=7108612)</t>
  </si>
  <si>
    <t>TRPC2</t>
  </si>
  <si>
    <t>bone marrow and lungs.</t>
  </si>
  <si>
    <t xml:space="preserve">respiratory system and lung D012137  bone marrow and immune system D007107  </t>
  </si>
  <si>
    <t>NC_000011.10:g.3626460_3637559</t>
  </si>
  <si>
    <t>CRHR1</t>
  </si>
  <si>
    <t>NC_000012.12:g.68156382A&gt;G</t>
  </si>
  <si>
    <t>NC_000005.10:g.40831840C&gt;T</t>
  </si>
  <si>
    <t>NC_000017.11:g.45815234A&gt;G</t>
  </si>
  <si>
    <t>NC_000017.11:g.45825631G&gt;A</t>
  </si>
  <si>
    <t>[T159323005C](https://www.ncbi.nlm.nih.gov/projects/SNP/snp_ref.cgi?rs=685828)</t>
  </si>
  <si>
    <t>endometrium and brain.</t>
  </si>
  <si>
    <t>brain D001921 female tissue D005836</t>
  </si>
  <si>
    <t>NC_000017.11:g.45784280_45835828</t>
  </si>
  <si>
    <t>A45815234G</t>
  </si>
  <si>
    <t>[A45815234G](https://www.ncbi.nlm.nih.gov/projects/SNP/snp_ref.cgi?rs=242940)</t>
  </si>
  <si>
    <t>[G45825631A](https://www.ncbi.nlm.nih.gov/projects/SNP/snp_ref.cgi?rs=1396862)</t>
  </si>
  <si>
    <t>G45825631A</t>
  </si>
  <si>
    <t>NC_000011.10:g.101073644G&gt;T</t>
  </si>
  <si>
    <t>NC_000017.11:g.</t>
  </si>
  <si>
    <t>[45825631G&gt;A]</t>
  </si>
  <si>
    <t>[45825631=]</t>
  </si>
  <si>
    <t>[101073644G&gt;T]</t>
  </si>
  <si>
    <t>[101073644=]</t>
  </si>
  <si>
    <t>[45815234A&gt;G]</t>
  </si>
  <si>
    <t>[45815234=]</t>
  </si>
  <si>
    <t>TPH2</t>
  </si>
  <si>
    <t>four</t>
  </si>
  <si>
    <t>NC_000012.12:g.71942732A&gt;G</t>
  </si>
  <si>
    <t>NC_000012.12:g.72018440A&gt;G</t>
  </si>
  <si>
    <t>NC_000012.12:g.71966484A&gt;G</t>
  </si>
  <si>
    <t>NC_000012.12:g.71978821C&gt;T</t>
  </si>
  <si>
    <t>NC_000012.12:g.</t>
  </si>
  <si>
    <t>[71978821C&gt;T]</t>
  </si>
  <si>
    <t>[71978821=]</t>
  </si>
  <si>
    <t>[71942732A&gt;G]</t>
  </si>
  <si>
    <t>[71942732=]</t>
  </si>
  <si>
    <t>[72018440A&gt;G]</t>
  </si>
  <si>
    <t>[72018440=]</t>
  </si>
  <si>
    <t>[71966484A&gt;G]</t>
  </si>
  <si>
    <t>[71966484=]</t>
  </si>
  <si>
    <t>NC_000012.12:g.71938846_72032441</t>
  </si>
  <si>
    <t>brain.</t>
  </si>
  <si>
    <t>C71978821T</t>
  </si>
  <si>
    <t>[C71978821T](https://www.ncbi.nlm.nih.gov/clinvar/variation/14016/)</t>
  </si>
  <si>
    <t>A71966484G</t>
  </si>
  <si>
    <t>[A71966484G](https://www.ncbi.nlm.nih.gov/clinvar/variation/403250/)</t>
  </si>
  <si>
    <t>A72018440G</t>
  </si>
  <si>
    <t>[A72018440G](https://www.ncbi.nlm.nih.gov/projects/SNP/snp_ref.cgi?rs=2741343)</t>
  </si>
  <si>
    <t>A71942732G</t>
  </si>
  <si>
    <t>[A71942732G](https://www.ncbi.nlm.nih.gov/projects/SNP/snp_ref.cgi?rs=1007311)</t>
  </si>
  <si>
    <t>IFNG</t>
  </si>
  <si>
    <t>bone marrow and lymph nodes.</t>
  </si>
  <si>
    <t xml:space="preserve">endocrine tissues D004703   bone marrow and immune system D007107  </t>
  </si>
  <si>
    <t>NC_000012.12:g.68154770_68159741</t>
  </si>
  <si>
    <t>two</t>
  </si>
  <si>
    <t>G-179T</t>
  </si>
  <si>
    <t>[G-179T](https://www.ncbi.nlm.nih.gov/clinvar/variation/14724/)</t>
  </si>
  <si>
    <t>A68156382G</t>
  </si>
  <si>
    <t>[A68156382G](https://www.ncbi.nlm.nih.gov/projects/SNP/snp_ref.cgi?rs=2069718)</t>
  </si>
  <si>
    <t>[40831840C&gt;T]</t>
  </si>
  <si>
    <t>[40831840=]</t>
  </si>
  <si>
    <t>[68156382A&gt;G]</t>
  </si>
  <si>
    <t>[68156382=]</t>
  </si>
  <si>
    <t>NC_000013.11:g.37793812C&gt;T</t>
  </si>
  <si>
    <t>[37793812C&gt;T]</t>
  </si>
  <si>
    <t>[37793812=]</t>
  </si>
  <si>
    <t>C37793812T</t>
  </si>
  <si>
    <t>[C37793812T](https://www.ncbi.nlm.nih.gov/SNP/snp_ref.cgi?rs=6650469)</t>
  </si>
  <si>
    <t>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t>
  </si>
  <si>
    <t>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t>
  </si>
  <si>
    <t>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</si>
  <si>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&lt;# A68156382G(T;T) A68156382G(C;T) #&gt;</t>
  </si>
  <si>
    <t>&lt;# G-179T (T;T) #&gt;</t>
  </si>
  <si>
    <t>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t>
  </si>
  <si>
    <t>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</si>
  <si>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fatigue D005221 pain D010146 muscle aches and pain D063806 tender lymph nodes D000072281 inflamation D007249</t>
  </si>
  <si>
    <t xml:space="preserve">| Variant       |Population %           | 
| :-------------: |:-------------:| 
| G-179T (T;T) | 0.5%     | 
| G-179T (C;T) | 1.7%     | 
</t>
  </si>
  <si>
    <t xml:space="preserve">| Variant       |Population %           |
| :-------------: |:-------------:| 
| A68156382G (T;T) | 26.5% | 
| A68156382G (C;T) |  47.3%   | </t>
  </si>
  <si>
    <t>NC_000011.9:g.3638061G&gt;A</t>
  </si>
  <si>
    <t>G3638061A</t>
  </si>
  <si>
    <t>[3638061G&gt;A]</t>
  </si>
  <si>
    <t>[3638061=]</t>
  </si>
  <si>
    <t>[G3638061A](https://www.ncbi.nlm.nih.gov/projects/SNP/snp_ref.cgi?rs=6578398)</t>
  </si>
  <si>
    <t xml:space="preserve">| Variant       |Population %           |
| :-------------: |:-------------:| 
| G3628856T (G;T) | 26.7% | 
| G3638061A (A;A) |  23.8%   | </t>
  </si>
  <si>
    <t>&lt;#  G3628856T (G;T) G3638061A (A;A) #&gt;</t>
  </si>
  <si>
    <t xml:space="preserve">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t>
  </si>
  <si>
    <t>fatigue D005221 pain D010146 tender lymph nodes D000072281 inflamation D007249</t>
  </si>
  <si>
    <t xml:space="preserve">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t>
  </si>
  <si>
    <t>TPRC [(transient receptor potential cation channel, subfamily C, member 2)](https://www.ncbi.nlm.nih.gov/gene/7221) is a pseudogene, or partially functional gene found in other species such as mouse and monkey, that encodes a protein. This may help form [permeable calcium cation channels](https://www.ncbi.nlm.nih.gov/pubmed/17517433) that are active in [neurons and sperm cells](https://www.ncbi.nlm.nih.gov/pubmed/17217050). These pathways are activated by pheromones and moderate [aggression and the immune system](https://www.ncbi.nlm.nih.gov/pubmed/17217050). Variants have been linked to [ME/CFS](https://www.ncbi.nlm.nih.gov/pubmed/27099524) due to impaired natural killer cell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</si>
</sst>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font>
    <font>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2"/>
      <color rgb="FF000000"/>
      <name val="Calibri"/>
      <family val="2"/>
    </font>
    <font>
      <sz val="10"/>
      <color rgb="FF000000"/>
      <name val="Arial"/>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1">
    <xf numFmtId="0" fontId="0" fillId="0" borderId="0" xfId="0"/>
    <xf numFmtId="0" fontId="1"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Fill="1" applyAlignment="1"/>
    <xf numFmtId="0" fontId="0" fillId="0" borderId="0" xfId="0" applyFont="1" applyFill="1"/>
    <xf numFmtId="0" fontId="3" fillId="0" borderId="0" xfId="0" applyFont="1"/>
    <xf numFmtId="0" fontId="4" fillId="0" borderId="0" xfId="0" applyFont="1"/>
    <xf numFmtId="0" fontId="5" fillId="0" borderId="0" xfId="0" applyFont="1" applyAlignment="1">
      <alignment horizontal="left" vertical="center"/>
    </xf>
    <xf numFmtId="0" fontId="2" fillId="0" borderId="0" xfId="0" applyFont="1" applyAlignment="1">
      <alignment horizontal="left"/>
    </xf>
    <xf numFmtId="0" fontId="3" fillId="0" borderId="0" xfId="0" applyFont="1" applyAlignment="1">
      <alignment vertical="center" wrapText="1"/>
    </xf>
    <xf numFmtId="0" fontId="0" fillId="0" borderId="0" xfId="0" applyFont="1"/>
    <xf numFmtId="0" fontId="0" fillId="0" borderId="0" xfId="0" applyFill="1"/>
    <xf numFmtId="0" fontId="2" fillId="0" borderId="0" xfId="0" applyFont="1" applyAlignment="1">
      <alignment wrapText="1"/>
    </xf>
    <xf numFmtId="0" fontId="5" fillId="0" borderId="0" xfId="0" applyFont="1" applyAlignment="1">
      <alignment horizontal="left"/>
    </xf>
    <xf numFmtId="0" fontId="2" fillId="0" borderId="0" xfId="0" applyFont="1" applyAlignment="1">
      <alignment horizontal="left" vertical="center"/>
    </xf>
    <xf numFmtId="0" fontId="5" fillId="2" borderId="0" xfId="0" applyFont="1" applyFill="1" applyAlignment="1">
      <alignment horizontal="left" vertical="center"/>
    </xf>
    <xf numFmtId="0" fontId="2" fillId="2" borderId="0" xfId="0" applyFont="1" applyFill="1" applyAlignment="1">
      <alignment horizontal="left"/>
    </xf>
    <xf numFmtId="0" fontId="2" fillId="2" borderId="0" xfId="0" applyFont="1" applyFill="1" applyAlignment="1"/>
    <xf numFmtId="0" fontId="6" fillId="0" borderId="0" xfId="0" applyFont="1"/>
    <xf numFmtId="0" fontId="7" fillId="2" borderId="0" xfId="0" applyFont="1" applyFill="1" applyAlignment="1"/>
    <xf numFmtId="0" fontId="7" fillId="0" borderId="0" xfId="0" applyFont="1" applyAlignment="1">
      <alignment horizontal="left"/>
    </xf>
    <xf numFmtId="0" fontId="2" fillId="0" borderId="0" xfId="0" applyFont="1" applyFill="1" applyAlignment="1">
      <alignment horizontal="left" vertical="center"/>
    </xf>
    <xf numFmtId="0" fontId="2" fillId="0" borderId="0" xfId="0" applyFont="1" applyFill="1" applyAlignment="1">
      <alignment horizontal="left"/>
    </xf>
    <xf numFmtId="0" fontId="5" fillId="0" borderId="0" xfId="0" applyFont="1" applyFill="1" applyAlignment="1">
      <alignment horizontal="left" vertical="center"/>
    </xf>
    <xf numFmtId="0" fontId="7" fillId="0" borderId="0" xfId="0" applyFont="1" applyFill="1" applyAlignment="1">
      <alignment horizontal="left"/>
    </xf>
    <xf numFmtId="0" fontId="7" fillId="0" borderId="0" xfId="0" applyFont="1" applyFill="1" applyAlignment="1"/>
    <xf numFmtId="0" fontId="2" fillId="2" borderId="0" xfId="0" applyFont="1" applyFill="1" applyAlignment="1">
      <alignment horizontal="left" vertical="center"/>
    </xf>
    <xf numFmtId="0" fontId="8" fillId="0" borderId="0" xfId="0" applyFont="1" applyAlignment="1">
      <alignment horizontal="left" vertical="center" wrapText="1" indent="1"/>
    </xf>
    <xf numFmtId="0" fontId="6" fillId="0" borderId="0" xfId="0" applyFont="1" applyAlignment="1">
      <alignment wrapText="1"/>
    </xf>
    <xf numFmtId="0" fontId="2" fillId="0" borderId="0" xfId="0" applyFont="1" applyAlignment="1">
      <alignment horizontal="left" wrapText="1"/>
    </xf>
    <xf numFmtId="0" fontId="8" fillId="0" borderId="0" xfId="0" applyFont="1"/>
    <xf numFmtId="0" fontId="0" fillId="0" borderId="0" xfId="0" applyFont="1" applyAlignment="1">
      <alignment vertical="center"/>
    </xf>
    <xf numFmtId="0" fontId="0" fillId="0" borderId="0" xfId="0" applyFill="1" applyAlignment="1">
      <alignment vertical="center"/>
    </xf>
    <xf numFmtId="0" fontId="2" fillId="0" borderId="0" xfId="0" applyFont="1" applyAlignment="1">
      <alignment vertical="center"/>
    </xf>
    <xf numFmtId="0" fontId="1" fillId="0" borderId="0" xfId="0" applyFont="1" applyAlignment="1">
      <alignment vertical="center"/>
    </xf>
    <xf numFmtId="0" fontId="5" fillId="0" borderId="0" xfId="0" applyFont="1" applyAlignment="1">
      <alignment vertical="center"/>
    </xf>
    <xf numFmtId="0" fontId="2" fillId="2" borderId="0" xfId="0" applyFont="1" applyFill="1" applyAlignment="1">
      <alignment vertical="center"/>
    </xf>
    <xf numFmtId="0" fontId="6" fillId="0" borderId="0" xfId="0" applyFont="1" applyAlignment="1">
      <alignment vertical="center" wrapText="1"/>
    </xf>
    <xf numFmtId="0" fontId="7" fillId="0" borderId="0" xfId="0" applyFont="1" applyAlignment="1">
      <alignment vertical="center"/>
    </xf>
    <xf numFmtId="0" fontId="9"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AA5F-388B-43B4-92AF-AA30CA4C21B4}">
  <dimension ref="A1:AJ2352"/>
  <sheetViews>
    <sheetView topLeftCell="A169" workbookViewId="0">
      <selection activeCell="A169" sqref="A1:XFD1048576"/>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32" t="s">
        <v>475</v>
      </c>
      <c r="C2" s="3" t="str">
        <f>CONCATENATE("# What does the ",B2," gene do?")</f>
        <v># What does the IFNG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33" t="s">
        <v>493</v>
      </c>
      <c r="C4" s="3" t="str">
        <f>B4</f>
        <v>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12</v>
      </c>
      <c r="C6" s="3" t="str">
        <f>CONCATENATE("This gene is located on chromosome ",B6,". The ",B7," it creates acts in your ",B8)</f>
        <v>This gene is located on chromosome 12. The protein it creates acts in your bone marrow and lymph nodes.</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476</v>
      </c>
      <c r="H8" s="3" t="s">
        <v>19</v>
      </c>
      <c r="I8" s="11" t="s">
        <v>20</v>
      </c>
      <c r="J8" s="3">
        <v>0.17299999999999999</v>
      </c>
      <c r="K8" s="3">
        <v>0.1</v>
      </c>
      <c r="L8" s="3">
        <f t="shared" si="0"/>
        <v>1.7299999999999998</v>
      </c>
      <c r="Y8" s="6"/>
      <c r="AC8" s="10"/>
    </row>
    <row r="9" spans="1:36" x14ac:dyDescent="0.25">
      <c r="A9" s="15" t="s">
        <v>21</v>
      </c>
      <c r="B9" s="34" t="s">
        <v>477</v>
      </c>
      <c r="C9" s="3" t="str">
        <f>CONCATENATE("&lt;TissueList ",B9," /&gt;")</f>
        <v>&lt;TissueList endocrine tissues D004703   bone marrow and immune system D007107   /&gt;</v>
      </c>
      <c r="H9" s="3" t="s">
        <v>22</v>
      </c>
      <c r="I9" s="11" t="s">
        <v>23</v>
      </c>
      <c r="J9" s="3">
        <v>0.435</v>
      </c>
      <c r="K9" s="3">
        <v>0.33500000000000002</v>
      </c>
      <c r="L9" s="3">
        <f t="shared" si="0"/>
        <v>1.2985074626865671</v>
      </c>
      <c r="Y9" s="6"/>
      <c r="AC9" s="10"/>
    </row>
    <row r="10" spans="1:36" s="18" customFormat="1" x14ac:dyDescent="0.25">
      <c r="A10" s="16"/>
      <c r="B10" s="37"/>
      <c r="H10" s="18" t="str">
        <f>B19</f>
        <v>A68156382G</v>
      </c>
      <c r="I10" s="18" t="str">
        <f>B25</f>
        <v>G-179T</v>
      </c>
    </row>
    <row r="11" spans="1:36" x14ac:dyDescent="0.25">
      <c r="A11" s="8" t="s">
        <v>3</v>
      </c>
      <c r="B11" s="32" t="s">
        <v>475</v>
      </c>
      <c r="C11" s="3" t="str">
        <f>CONCATENATE("&lt;GeneAnalysis gene=",CHAR(34),B11,CHAR(34)," interval=",CHAR(34),B12,CHAR(34),"&gt; ")</f>
        <v xml:space="preserve">&lt;GeneAnalysis gene="IFNG" interval="NC_000012.12:g.68154770_68159741"&gt; </v>
      </c>
      <c r="H11" s="31" t="s">
        <v>456</v>
      </c>
      <c r="I11" s="19" t="s">
        <v>78</v>
      </c>
      <c r="J11" s="19"/>
      <c r="K11" s="19"/>
      <c r="L11" s="19"/>
      <c r="M11" s="19"/>
      <c r="N11" s="19"/>
      <c r="O11" s="20"/>
      <c r="P11" s="20"/>
      <c r="Q11" s="20"/>
      <c r="R11" s="20"/>
      <c r="S11" s="20"/>
      <c r="T11" s="20"/>
      <c r="U11" s="20"/>
      <c r="V11" s="20"/>
      <c r="W11" s="20"/>
      <c r="X11" s="20"/>
      <c r="Y11" s="20"/>
      <c r="Z11" s="20"/>
    </row>
    <row r="12" spans="1:36" x14ac:dyDescent="0.25">
      <c r="A12" s="8" t="s">
        <v>24</v>
      </c>
      <c r="B12" s="34" t="s">
        <v>478</v>
      </c>
      <c r="H12" s="9" t="s">
        <v>486</v>
      </c>
      <c r="I12" s="9" t="s">
        <v>484</v>
      </c>
      <c r="J12" s="9"/>
      <c r="K12" s="9"/>
      <c r="L12" s="9"/>
      <c r="M12" s="9"/>
      <c r="N12" s="9"/>
      <c r="O12" s="9"/>
      <c r="P12" s="9"/>
      <c r="Q12" s="9"/>
      <c r="R12" s="9"/>
      <c r="S12" s="9"/>
      <c r="T12" s="9"/>
      <c r="U12" s="9"/>
      <c r="V12" s="9"/>
      <c r="W12" s="9"/>
      <c r="X12" s="9"/>
      <c r="Y12" s="9"/>
      <c r="Z12" s="9"/>
    </row>
    <row r="13" spans="1:36" x14ac:dyDescent="0.25">
      <c r="A13" s="8" t="s">
        <v>25</v>
      </c>
      <c r="B13" s="34" t="s">
        <v>479</v>
      </c>
      <c r="C13" s="3" t="str">
        <f>CONCATENATE("# What are some common mutations of ",B11,"?")</f>
        <v># What are some common mutations of IFNG?</v>
      </c>
      <c r="H13" s="9" t="s">
        <v>487</v>
      </c>
      <c r="I13" s="9" t="s">
        <v>485</v>
      </c>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[A68156382G](https://www.ncbi.nlm.nih.gov/projects/SNP/snp_ref.cgi?rs=2069718)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[G-179T](https://www.ncbi.nlm.nih.gov/clinvar/variation/14724/) variant. This substitution of a single nucleotide is known as a missense mutation.</v>
      </c>
      <c r="J14" s="9"/>
      <c r="K14" s="9"/>
      <c r="L14" s="9"/>
      <c r="M14" s="9"/>
      <c r="N14" s="9"/>
      <c r="O14" s="9"/>
      <c r="P14" s="9"/>
      <c r="Q14" s="9"/>
      <c r="R14" s="9"/>
      <c r="S14" s="9"/>
      <c r="T14" s="9"/>
      <c r="U14" s="9"/>
      <c r="V14" s="9"/>
      <c r="W14" s="9"/>
      <c r="X14" s="9"/>
      <c r="Y14" s="9"/>
      <c r="Z14" s="9"/>
    </row>
    <row r="15" spans="1:36" x14ac:dyDescent="0.25">
      <c r="C15" s="3" t="str">
        <f>CONCATENATE("There are ",B13," common variants in ",B11,": ",B22," and ",B28,".")</f>
        <v>There are two common variants in IFNG: [A68156382G](https://www.ncbi.nlm.nih.gov/projects/SNP/snp_ref.cgi?rs=2069718) and [G-179T](https://www.ncbi.nlm.nih.gov/clinvar/variation/14724/).</v>
      </c>
      <c r="H15" s="9" t="s">
        <v>28</v>
      </c>
      <c r="I15" s="9" t="s">
        <v>27</v>
      </c>
      <c r="J15" s="9"/>
      <c r="K15" s="9"/>
      <c r="L15" s="9"/>
      <c r="M15" s="9"/>
      <c r="N15" s="9"/>
      <c r="O15" s="9"/>
      <c r="P15" s="9"/>
      <c r="Q15" s="9"/>
      <c r="R15" s="9"/>
      <c r="S15" s="9"/>
      <c r="T15" s="9"/>
      <c r="U15" s="9"/>
      <c r="V15" s="9"/>
      <c r="W15" s="9"/>
      <c r="X15" s="9"/>
      <c r="Y15" s="9"/>
      <c r="Z15" s="9"/>
    </row>
    <row r="16" spans="1:36" x14ac:dyDescent="0.25">
      <c r="H16" s="9">
        <v>47.3</v>
      </c>
      <c r="I16" s="9">
        <v>1.7</v>
      </c>
      <c r="J16" s="9"/>
      <c r="K16" s="9"/>
      <c r="L16" s="9"/>
      <c r="M16" s="9"/>
      <c r="N16" s="9"/>
      <c r="O16" s="9"/>
      <c r="P16" s="9"/>
      <c r="Q16" s="9"/>
      <c r="R16" s="9"/>
      <c r="S16" s="9"/>
      <c r="T16" s="9"/>
      <c r="U16" s="9"/>
      <c r="V16" s="9"/>
      <c r="W16" s="9"/>
      <c r="X16" s="9"/>
      <c r="Y16" s="9"/>
      <c r="Z16" s="9"/>
    </row>
    <row r="17" spans="1:26" x14ac:dyDescent="0.25">
      <c r="C17" s="3" t="str">
        <f>CONCATENATE("&lt;# ",B19," #&gt;")</f>
        <v>&lt;# A68156382G #&gt;</v>
      </c>
      <c r="H17" s="9" t="str">
        <f>CONCATENATE("People with this variant have two copies of the ",B22," variant. This substitution of a single nucleotide is known as a missense mutation.")</f>
        <v>People with this variant have two copies of the [A68156382G](https://www.ncbi.nlm.nih.gov/projects/SNP/snp_ref.cgi?rs=2069718)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[G-179T](https://www.ncbi.nlm.nih.gov/clinvar/variation/14724/)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A18" s="8" t="s">
        <v>29</v>
      </c>
      <c r="B18" s="38" t="s">
        <v>430</v>
      </c>
      <c r="C18" s="3" t="str">
        <f>CONCATENATE("  &lt;Variant hgvs=",CHAR(34),B18,CHAR(34)," name=",CHAR(34),B19,CHAR(34),"&gt; ")</f>
        <v xml:space="preserve">  &lt;Variant hgvs="NC_000012.12:g.68156382A&gt;G" name="A68156382G"&gt; </v>
      </c>
      <c r="H18" s="9" t="s">
        <v>27</v>
      </c>
      <c r="I18" s="9" t="s">
        <v>27</v>
      </c>
      <c r="J18" s="9"/>
      <c r="K18" s="9"/>
      <c r="L18" s="9"/>
      <c r="M18" s="9"/>
      <c r="N18" s="9"/>
      <c r="O18" s="9"/>
      <c r="P18" s="9"/>
      <c r="Q18" s="9"/>
      <c r="R18" s="9"/>
      <c r="S18" s="9"/>
      <c r="T18" s="9"/>
      <c r="U18" s="9"/>
      <c r="V18" s="9"/>
      <c r="W18" s="9"/>
      <c r="X18" s="9"/>
      <c r="Y18" s="9"/>
      <c r="Z18" s="9"/>
    </row>
    <row r="19" spans="1:26" x14ac:dyDescent="0.25">
      <c r="A19" s="15" t="s">
        <v>30</v>
      </c>
      <c r="B19" s="39" t="s">
        <v>482</v>
      </c>
      <c r="H19" s="9">
        <v>26.5</v>
      </c>
      <c r="I19" s="9">
        <v>0.5</v>
      </c>
      <c r="J19" s="9"/>
      <c r="K19" s="9"/>
      <c r="L19" s="9"/>
      <c r="M19" s="9"/>
      <c r="N19" s="9"/>
      <c r="O19" s="9"/>
      <c r="P19" s="9"/>
      <c r="Q19" s="9"/>
      <c r="R19" s="9"/>
      <c r="S19" s="9"/>
      <c r="T19" s="9"/>
      <c r="U19" s="9"/>
      <c r="V19" s="9"/>
      <c r="W19" s="9"/>
      <c r="X19" s="9"/>
      <c r="Y19" s="9"/>
      <c r="Z19" s="9"/>
    </row>
    <row r="20" spans="1:26" x14ac:dyDescent="0.25">
      <c r="A20" s="15" t="s">
        <v>31</v>
      </c>
      <c r="B20" s="34"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IFNG gene from thymine (T) to cytosine (C) resulting in incorrect protein function. This substitution of a single nucleotide is known as a missense variant.</v>
      </c>
      <c r="H20" s="9" t="str">
        <f>CONCATENATE("Your ",B11," gene has no variants. A normal gene is referred to as a ",CHAR(34),"wild-type",CHAR(34)," gene.")</f>
        <v>Your IFNG gene has no variants. A normal gene is referred to as a "wild-type" gene.</v>
      </c>
      <c r="I20" s="9" t="str">
        <f>CONCATENATE("Your ",B11," gene has no variants. A normal gene is referred to as a ",CHAR(34),"wild-type",CHAR(34)," gene.")</f>
        <v>Your IFNG gene has no variants. A normal gene is referred to as a "wild-type" gene.</v>
      </c>
      <c r="J20" s="9"/>
      <c r="K20" s="9"/>
      <c r="L20" s="9"/>
      <c r="M20" s="9"/>
      <c r="N20" s="9"/>
      <c r="O20" s="9"/>
      <c r="P20" s="9"/>
      <c r="Q20" s="9"/>
      <c r="R20" s="9"/>
      <c r="S20" s="9"/>
      <c r="T20" s="9"/>
      <c r="U20" s="9"/>
      <c r="V20" s="9"/>
      <c r="W20" s="9"/>
      <c r="X20" s="9"/>
      <c r="Y20" s="9"/>
      <c r="Z20" s="9"/>
    </row>
    <row r="21" spans="1:26" x14ac:dyDescent="0.25">
      <c r="A21" s="15" t="s">
        <v>33</v>
      </c>
      <c r="B21" s="34" t="s">
        <v>93</v>
      </c>
      <c r="H21" s="9" t="s">
        <v>28</v>
      </c>
      <c r="I21" s="9" t="s">
        <v>28</v>
      </c>
      <c r="J21" s="9"/>
      <c r="K21" s="9"/>
      <c r="L21" s="9"/>
      <c r="M21" s="9"/>
      <c r="N21" s="9"/>
      <c r="O21" s="9"/>
      <c r="P21" s="9"/>
      <c r="Q21" s="9"/>
      <c r="R21" s="9"/>
      <c r="S21" s="9"/>
      <c r="T21" s="9"/>
      <c r="U21" s="9"/>
      <c r="V21" s="9"/>
      <c r="W21" s="9"/>
      <c r="X21" s="9"/>
      <c r="Y21" s="9"/>
      <c r="Z21" s="9"/>
    </row>
    <row r="22" spans="1:26" x14ac:dyDescent="0.25">
      <c r="A22" s="15" t="s">
        <v>35</v>
      </c>
      <c r="B22" s="34" t="s">
        <v>483</v>
      </c>
      <c r="C22" s="3" t="str">
        <f>"  &lt;/Variant&gt;"</f>
        <v xml:space="preserve">  &lt;/Variant&gt;</v>
      </c>
      <c r="H22" s="9">
        <v>26.2</v>
      </c>
      <c r="I22" s="9">
        <v>97.8</v>
      </c>
      <c r="J22" s="9"/>
      <c r="K22" s="9"/>
      <c r="L22" s="9"/>
      <c r="M22" s="9"/>
      <c r="N22" s="9"/>
      <c r="O22" s="9"/>
      <c r="P22" s="9"/>
      <c r="Q22" s="9"/>
      <c r="R22" s="9"/>
      <c r="S22" s="9"/>
      <c r="T22" s="9"/>
      <c r="U22" s="9"/>
      <c r="V22" s="9"/>
      <c r="W22" s="9"/>
      <c r="X22" s="9"/>
      <c r="Y22" s="9"/>
      <c r="Z22" s="9"/>
    </row>
    <row r="23" spans="1:26" x14ac:dyDescent="0.25">
      <c r="A23" s="15"/>
      <c r="C23" s="3" t="str">
        <f>CONCATENATE("&lt;# ",B25," #&gt;")</f>
        <v>&lt;# G-179T #&gt;</v>
      </c>
    </row>
    <row r="24" spans="1:26" x14ac:dyDescent="0.25">
      <c r="A24" s="8" t="s">
        <v>29</v>
      </c>
      <c r="B24" s="38" t="s">
        <v>431</v>
      </c>
      <c r="C24" s="3" t="str">
        <f>CONCATENATE("  &lt;Variant hgvs=",CHAR(34),B24,CHAR(34)," name=",CHAR(34),B25,CHAR(34),"&gt; ")</f>
        <v xml:space="preserve">  &lt;Variant hgvs="NC_000005.10:g.40831840C&gt;T" name="G-179T"&gt; </v>
      </c>
    </row>
    <row r="25" spans="1:26" x14ac:dyDescent="0.25">
      <c r="A25" s="15" t="s">
        <v>30</v>
      </c>
      <c r="B25" s="34" t="s">
        <v>480</v>
      </c>
    </row>
    <row r="26" spans="1:26" x14ac:dyDescent="0.25">
      <c r="A26" s="15" t="s">
        <v>31</v>
      </c>
      <c r="B26" s="34"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IFNG gene from cytosine (C) to thymine (T) resulting in incorrect protein function. This substitution of a single nucleotide is known as a missense variant.</v>
      </c>
    </row>
    <row r="27" spans="1:26" x14ac:dyDescent="0.25">
      <c r="A27" s="15" t="s">
        <v>33</v>
      </c>
      <c r="B27" s="34" t="s">
        <v>36</v>
      </c>
    </row>
    <row r="28" spans="1:26" x14ac:dyDescent="0.25">
      <c r="A28" s="15" t="s">
        <v>35</v>
      </c>
      <c r="B28" s="34" t="s">
        <v>481</v>
      </c>
      <c r="C28" s="3" t="str">
        <f>"  &lt;/Variant&gt;"</f>
        <v xml:space="preserve">  &lt;/Variant&gt;</v>
      </c>
    </row>
    <row r="29" spans="1:26" s="18" customFormat="1" x14ac:dyDescent="0.25">
      <c r="A29" s="27"/>
      <c r="B29" s="37"/>
    </row>
    <row r="30" spans="1:26" s="18" customFormat="1" x14ac:dyDescent="0.25">
      <c r="A30" s="27"/>
      <c r="B30" s="37"/>
      <c r="C30" s="18" t="str">
        <f>C17</f>
        <v>&lt;# A68156382G #&gt;</v>
      </c>
    </row>
    <row r="31" spans="1:26" x14ac:dyDescent="0.25">
      <c r="A31" s="15" t="s">
        <v>37</v>
      </c>
      <c r="B31" s="39" t="str">
        <f>H11</f>
        <v>NC_000012.12:g.</v>
      </c>
      <c r="C31" s="3" t="str">
        <f>CONCATENATE("  &lt;Genotype hgvs=",CHAR(34),B31,B32,";",B33,CHAR(34)," name=",CHAR(34),B19,CHAR(34),"&gt; ")</f>
        <v xml:space="preserve">  &lt;Genotype hgvs="NC_000012.12:g.[68156382A&gt;G];[68156382=]" name="A68156382G"&gt; </v>
      </c>
    </row>
    <row r="32" spans="1:26" x14ac:dyDescent="0.25">
      <c r="A32" s="15" t="s">
        <v>35</v>
      </c>
      <c r="B32" s="39" t="str">
        <f t="shared" ref="B32:B36" si="1">H12</f>
        <v>[68156382A&gt;G]</v>
      </c>
    </row>
    <row r="33" spans="1:3" x14ac:dyDescent="0.25">
      <c r="A33" s="15" t="s">
        <v>31</v>
      </c>
      <c r="B33" s="39" t="str">
        <f t="shared" si="1"/>
        <v>[68156382=]</v>
      </c>
      <c r="C33" s="3" t="s">
        <v>38</v>
      </c>
    </row>
    <row r="34" spans="1:3" x14ac:dyDescent="0.25">
      <c r="A34" s="15" t="s">
        <v>39</v>
      </c>
      <c r="B34" s="39" t="str">
        <f t="shared" si="1"/>
        <v>People with this variant have one copy of the [A68156382G](https://www.ncbi.nlm.nih.gov/projects/SNP/snp_ref.cgi?rs=2069718) variant. This substitution of a single nucleotide is known as a missense mutation.</v>
      </c>
      <c r="C34" s="3" t="s">
        <v>26</v>
      </c>
    </row>
    <row r="35" spans="1:3" x14ac:dyDescent="0.25">
      <c r="A35" s="8" t="s">
        <v>40</v>
      </c>
      <c r="B35" s="39" t="str">
        <f t="shared" si="1"/>
        <v>This variant is not associated with increased risk.</v>
      </c>
      <c r="C35" s="3" t="str">
        <f>CONCATENATE("    ",B34)</f>
        <v xml:space="preserve">    People with this variant have one copy of the [A68156382G](https://www.ncbi.nlm.nih.gov/projects/SNP/snp_ref.cgi?rs=2069718) variant. This substitution of a single nucleotide is known as a missense mutation.</v>
      </c>
    </row>
    <row r="36" spans="1:3" x14ac:dyDescent="0.25">
      <c r="A36" s="8" t="s">
        <v>41</v>
      </c>
      <c r="B36" s="39">
        <f t="shared" si="1"/>
        <v>47.3</v>
      </c>
    </row>
    <row r="37" spans="1:3" x14ac:dyDescent="0.25">
      <c r="A37" s="15"/>
      <c r="C37" s="3" t="s">
        <v>42</v>
      </c>
    </row>
    <row r="38" spans="1:3" x14ac:dyDescent="0.25">
      <c r="A38" s="8"/>
    </row>
    <row r="39" spans="1:3" x14ac:dyDescent="0.25">
      <c r="A39" s="8"/>
      <c r="C39" s="3" t="str">
        <f>CONCATENATE("    ",B35)</f>
        <v xml:space="preserve">    This variant is not associated with increased risk.</v>
      </c>
    </row>
    <row r="40" spans="1:3" x14ac:dyDescent="0.25">
      <c r="A40" s="8"/>
    </row>
    <row r="41" spans="1:3" x14ac:dyDescent="0.25">
      <c r="A41" s="8"/>
      <c r="C41" s="3" t="s">
        <v>43</v>
      </c>
    </row>
    <row r="42" spans="1:3" x14ac:dyDescent="0.25">
      <c r="A42" s="15"/>
    </row>
    <row r="43" spans="1:3" x14ac:dyDescent="0.25">
      <c r="A43" s="15"/>
      <c r="C43" s="3" t="str">
        <f>CONCATENATE( "    &lt;piechart percentage=",B36," /&gt;")</f>
        <v xml:space="preserve">    &lt;piechart percentage=47.3 /&gt;</v>
      </c>
    </row>
    <row r="44" spans="1:3" x14ac:dyDescent="0.25">
      <c r="A44" s="15"/>
      <c r="C44" s="3" t="str">
        <f>"  &lt;/Genotype&gt;"</f>
        <v xml:space="preserve">  &lt;/Genotype&gt;</v>
      </c>
    </row>
    <row r="45" spans="1:3" x14ac:dyDescent="0.25">
      <c r="A45" s="15" t="s">
        <v>44</v>
      </c>
      <c r="B45" s="34" t="str">
        <f>H17</f>
        <v>People with this variant have two copies of the [A68156382G](https://www.ncbi.nlm.nih.gov/projects/SNP/snp_ref.cgi?rs=2069718) variant. This substitution of a single nucleotide is known as a missense mutation.</v>
      </c>
      <c r="C45" s="3" t="str">
        <f>CONCATENATE("  &lt;Genotype hgvs=",CHAR(34),B31,B32,";",B32,CHAR(34)," name=",CHAR(34),B19,CHAR(34),"&gt; ")</f>
        <v xml:space="preserve">  &lt;Genotype hgvs="NC_000012.12:g.[68156382A&gt;G];[68156382A&gt;G]" name="A68156382G"&gt; </v>
      </c>
    </row>
    <row r="46" spans="1:3" x14ac:dyDescent="0.25">
      <c r="A46" s="8" t="s">
        <v>45</v>
      </c>
      <c r="B46" s="34" t="str">
        <f t="shared" ref="B46:B47" si="2">H18</f>
        <v>You are in the Moderate Loss of Function category. See below for more information.</v>
      </c>
      <c r="C46" s="3" t="s">
        <v>26</v>
      </c>
    </row>
    <row r="47" spans="1:3" x14ac:dyDescent="0.25">
      <c r="A47" s="8" t="s">
        <v>41</v>
      </c>
      <c r="B47" s="34">
        <f t="shared" si="2"/>
        <v>26.5</v>
      </c>
      <c r="C47" s="3" t="s">
        <v>38</v>
      </c>
    </row>
    <row r="48" spans="1:3" x14ac:dyDescent="0.25">
      <c r="A48" s="8"/>
    </row>
    <row r="49" spans="1:3" x14ac:dyDescent="0.25">
      <c r="A49" s="15"/>
      <c r="C49" s="3" t="str">
        <f>CONCATENATE("    ",B45)</f>
        <v xml:space="preserve">    People with this variant have two copies of the [A68156382G](https://www.ncbi.nlm.nih.gov/projects/SNP/snp_ref.cgi?rs=2069718) variant. This substitution of a single nucleotide is known as a missense mutation.</v>
      </c>
    </row>
    <row r="50" spans="1:3" x14ac:dyDescent="0.25">
      <c r="A50" s="8"/>
    </row>
    <row r="51" spans="1:3" x14ac:dyDescent="0.25">
      <c r="A51" s="8"/>
      <c r="C51" s="3" t="s">
        <v>42</v>
      </c>
    </row>
    <row r="52" spans="1:3" x14ac:dyDescent="0.25">
      <c r="A52" s="8"/>
    </row>
    <row r="53" spans="1:3" x14ac:dyDescent="0.25">
      <c r="A53" s="8"/>
      <c r="C53" s="3" t="str">
        <f>CONCATENATE("    ",B46)</f>
        <v xml:space="preserve">    You are in the Moderate Loss of Function category. See below for more information.</v>
      </c>
    </row>
    <row r="54" spans="1:3" x14ac:dyDescent="0.25">
      <c r="A54" s="8"/>
    </row>
    <row r="55" spans="1:3" x14ac:dyDescent="0.25">
      <c r="A55" s="15"/>
      <c r="C55" s="3" t="s">
        <v>43</v>
      </c>
    </row>
    <row r="56" spans="1:3" x14ac:dyDescent="0.25">
      <c r="A56" s="15"/>
    </row>
    <row r="57" spans="1:3" x14ac:dyDescent="0.25">
      <c r="A57" s="15"/>
      <c r="C57" s="3" t="str">
        <f>CONCATENATE( "    &lt;piechart percentage=",B47," /&gt;")</f>
        <v xml:space="preserve">    &lt;piechart percentage=26.5 /&gt;</v>
      </c>
    </row>
    <row r="58" spans="1:3" x14ac:dyDescent="0.25">
      <c r="A58" s="15"/>
      <c r="C58" s="3" t="str">
        <f>"  &lt;/Genotype&gt;"</f>
        <v xml:space="preserve">  &lt;/Genotype&gt;</v>
      </c>
    </row>
    <row r="59" spans="1:3" x14ac:dyDescent="0.25">
      <c r="A59" s="15" t="s">
        <v>46</v>
      </c>
      <c r="B59" s="34" t="str">
        <f>H20</f>
        <v>Your IFNG gene has no variants. A normal gene is referred to as a "wild-type" gene.</v>
      </c>
      <c r="C59" s="3" t="str">
        <f>CONCATENATE("  &lt;Genotype hgvs=",CHAR(34),B31,B33,";",B33,CHAR(34)," name=",CHAR(34),B19,CHAR(34),"&gt; ")</f>
        <v xml:space="preserve">  &lt;Genotype hgvs="NC_000012.12:g.[68156382=];[68156382=]" name="A68156382G"&gt; </v>
      </c>
    </row>
    <row r="60" spans="1:3" x14ac:dyDescent="0.25">
      <c r="A60" s="8" t="s">
        <v>47</v>
      </c>
      <c r="B60" s="34" t="str">
        <f t="shared" ref="B60:B61" si="3">H21</f>
        <v>This variant is not associated with increased risk.</v>
      </c>
      <c r="C60" s="3" t="s">
        <v>26</v>
      </c>
    </row>
    <row r="61" spans="1:3" x14ac:dyDescent="0.25">
      <c r="A61" s="8" t="s">
        <v>41</v>
      </c>
      <c r="B61" s="34">
        <f t="shared" si="3"/>
        <v>26.2</v>
      </c>
      <c r="C61" s="3" t="s">
        <v>38</v>
      </c>
    </row>
    <row r="62" spans="1:3" x14ac:dyDescent="0.25">
      <c r="A62" s="15"/>
    </row>
    <row r="63" spans="1:3" x14ac:dyDescent="0.25">
      <c r="A63" s="8"/>
      <c r="C63" s="3" t="str">
        <f>CONCATENATE("    ",B59)</f>
        <v xml:space="preserve">    Your IFNG gene has no variants. A normal gene is referred to as a "wild-type" gene.</v>
      </c>
    </row>
    <row r="64" spans="1:3" x14ac:dyDescent="0.25">
      <c r="A64" s="8"/>
    </row>
    <row r="65" spans="1:3" x14ac:dyDescent="0.25">
      <c r="A65" s="8"/>
      <c r="C65" s="3" t="s">
        <v>42</v>
      </c>
    </row>
    <row r="66" spans="1:3" x14ac:dyDescent="0.25">
      <c r="A66" s="8"/>
    </row>
    <row r="67" spans="1:3" x14ac:dyDescent="0.25">
      <c r="A67" s="8"/>
      <c r="C67" s="3" t="str">
        <f>CONCATENATE("    ",B60)</f>
        <v xml:space="preserve">    This variant is not associated with increased risk.</v>
      </c>
    </row>
    <row r="68" spans="1:3" x14ac:dyDescent="0.25">
      <c r="A68" s="15"/>
    </row>
    <row r="69" spans="1:3" x14ac:dyDescent="0.25">
      <c r="A69" s="15"/>
      <c r="C69" s="3" t="s">
        <v>43</v>
      </c>
    </row>
    <row r="70" spans="1:3" x14ac:dyDescent="0.25">
      <c r="A70" s="15"/>
    </row>
    <row r="71" spans="1:3" x14ac:dyDescent="0.25">
      <c r="A71" s="15"/>
      <c r="C71" s="3" t="str">
        <f>CONCATENATE( "    &lt;piechart percentage=",B61," /&gt;")</f>
        <v xml:space="preserve">    &lt;piechart percentage=26.2 /&gt;</v>
      </c>
    </row>
    <row r="72" spans="1:3" x14ac:dyDescent="0.25">
      <c r="A72" s="15"/>
      <c r="C72" s="3" t="str">
        <f>"  &lt;/Genotype&gt;"</f>
        <v xml:space="preserve">  &lt;/Genotype&gt;</v>
      </c>
    </row>
    <row r="73" spans="1:3" x14ac:dyDescent="0.25">
      <c r="A73" s="15"/>
      <c r="C73" s="3" t="str">
        <f>C23</f>
        <v>&lt;# G-179T #&gt;</v>
      </c>
    </row>
    <row r="74" spans="1:3" x14ac:dyDescent="0.25">
      <c r="A74" s="15" t="s">
        <v>37</v>
      </c>
      <c r="B74" s="39" t="str">
        <f>I11</f>
        <v>NC_000005.10:g.</v>
      </c>
      <c r="C74" s="3" t="str">
        <f>CONCATENATE("  &lt;Genotype hgvs=",CHAR(34),B74,B75,";",B76,CHAR(34)," name=",CHAR(34),B25,CHAR(34),"&gt; ")</f>
        <v xml:space="preserve">  &lt;Genotype hgvs="NC_000005.10:g.[40831840C&gt;T];[40831840=]" name="G-179T"&gt; </v>
      </c>
    </row>
    <row r="75" spans="1:3" x14ac:dyDescent="0.25">
      <c r="A75" s="15" t="s">
        <v>35</v>
      </c>
      <c r="B75" s="39" t="str">
        <f t="shared" ref="B75:B79" si="4">I12</f>
        <v>[40831840C&gt;T]</v>
      </c>
    </row>
    <row r="76" spans="1:3" x14ac:dyDescent="0.25">
      <c r="A76" s="15" t="s">
        <v>31</v>
      </c>
      <c r="B76" s="39" t="str">
        <f t="shared" si="4"/>
        <v>[40831840=]</v>
      </c>
      <c r="C76" s="3" t="s">
        <v>38</v>
      </c>
    </row>
    <row r="77" spans="1:3" x14ac:dyDescent="0.25">
      <c r="A77" s="15" t="s">
        <v>39</v>
      </c>
      <c r="B77" s="39" t="str">
        <f t="shared" si="4"/>
        <v>People with this variant have one copy of the [G-179T](https://www.ncbi.nlm.nih.gov/clinvar/variation/14724/) variant. This substitution of a single nucleotide is known as a missense mutation.</v>
      </c>
      <c r="C77" s="3" t="s">
        <v>26</v>
      </c>
    </row>
    <row r="78" spans="1:3" x14ac:dyDescent="0.25">
      <c r="A78" s="8" t="s">
        <v>40</v>
      </c>
      <c r="B78" s="39" t="str">
        <f t="shared" si="4"/>
        <v>You are in the Moderate Loss of Function category. See below for more information.</v>
      </c>
      <c r="C78" s="3" t="str">
        <f>CONCATENATE("    ",B77)</f>
        <v xml:space="preserve">    People with this variant have one copy of the [G-179T](https://www.ncbi.nlm.nih.gov/clinvar/variation/14724/) variant. This substitution of a single nucleotide is known as a missense mutation.</v>
      </c>
    </row>
    <row r="79" spans="1:3" x14ac:dyDescent="0.25">
      <c r="A79" s="8" t="s">
        <v>41</v>
      </c>
      <c r="B79" s="39">
        <f t="shared" si="4"/>
        <v>1.7</v>
      </c>
    </row>
    <row r="80" spans="1:3" x14ac:dyDescent="0.25">
      <c r="A80" s="15"/>
      <c r="C80" s="3" t="s">
        <v>42</v>
      </c>
    </row>
    <row r="81" spans="1:3" x14ac:dyDescent="0.25">
      <c r="A81" s="8"/>
    </row>
    <row r="82" spans="1:3" x14ac:dyDescent="0.25">
      <c r="A82" s="8"/>
      <c r="C82" s="3" t="str">
        <f>CONCATENATE("    ",B78)</f>
        <v xml:space="preserve">    You are in the Moderate Loss of Function category. See below for more information.</v>
      </c>
    </row>
    <row r="83" spans="1:3" x14ac:dyDescent="0.25">
      <c r="A83" s="8"/>
    </row>
    <row r="84" spans="1:3" x14ac:dyDescent="0.25">
      <c r="A84" s="8"/>
      <c r="C84" s="3" t="s">
        <v>43</v>
      </c>
    </row>
    <row r="85" spans="1:3" x14ac:dyDescent="0.25">
      <c r="A85" s="15"/>
    </row>
    <row r="86" spans="1:3" x14ac:dyDescent="0.25">
      <c r="A86" s="15"/>
      <c r="C86" s="3" t="str">
        <f>CONCATENATE( "    &lt;piechart percentage=",B79," /&gt;")</f>
        <v xml:space="preserve">    &lt;piechart percentage=1.7 /&gt;</v>
      </c>
    </row>
    <row r="87" spans="1:3" x14ac:dyDescent="0.25">
      <c r="A87" s="15"/>
      <c r="C87" s="3" t="str">
        <f>"  &lt;/Genotype&gt;"</f>
        <v xml:space="preserve">  &lt;/Genotype&gt;</v>
      </c>
    </row>
    <row r="88" spans="1:3" x14ac:dyDescent="0.25">
      <c r="A88" s="15" t="s">
        <v>44</v>
      </c>
      <c r="B88" s="34" t="str">
        <f>I17</f>
        <v>People with this variant have two copies of the [G-179T](https://www.ncbi.nlm.nih.gov/clinvar/variation/14724/) variant. This substitution of a single nucleotide is known as a missense mutation.</v>
      </c>
      <c r="C88" s="3" t="str">
        <f>CONCATENATE("  &lt;Genotype hgvs=",CHAR(34),B74,B75,";",B75,CHAR(34)," name=",CHAR(34),B25,CHAR(34),"&gt; ")</f>
        <v xml:space="preserve">  &lt;Genotype hgvs="NC_000005.10:g.[40831840C&gt;T];[40831840C&gt;T]" name="G-179T"&gt; </v>
      </c>
    </row>
    <row r="89" spans="1:3" x14ac:dyDescent="0.25">
      <c r="A89" s="8" t="s">
        <v>45</v>
      </c>
      <c r="B89" s="34" t="str">
        <f t="shared" ref="B89:B90" si="5">I18</f>
        <v>You are in the Moderate Loss of Function category. See below for more information.</v>
      </c>
      <c r="C89" s="3" t="s">
        <v>26</v>
      </c>
    </row>
    <row r="90" spans="1:3" x14ac:dyDescent="0.25">
      <c r="A90" s="8" t="s">
        <v>41</v>
      </c>
      <c r="B90" s="34">
        <f t="shared" si="5"/>
        <v>0.5</v>
      </c>
      <c r="C90" s="3" t="s">
        <v>38</v>
      </c>
    </row>
    <row r="91" spans="1:3" x14ac:dyDescent="0.25">
      <c r="A91" s="8"/>
    </row>
    <row r="92" spans="1:3" x14ac:dyDescent="0.25">
      <c r="A92" s="15"/>
      <c r="C92" s="3" t="str">
        <f>CONCATENATE("    ",B88)</f>
        <v xml:space="preserve">    People with this variant have two copies of the [G-179T](https://www.ncbi.nlm.nih.gov/clinvar/variation/14724/) variant. This substitution of a single nucleotide is known as a missense mutation.</v>
      </c>
    </row>
    <row r="93" spans="1:3" x14ac:dyDescent="0.25">
      <c r="A93" s="8"/>
    </row>
    <row r="94" spans="1:3" x14ac:dyDescent="0.25">
      <c r="A94" s="8"/>
      <c r="C94" s="3" t="s">
        <v>42</v>
      </c>
    </row>
    <row r="95" spans="1:3" x14ac:dyDescent="0.25">
      <c r="A95" s="8"/>
    </row>
    <row r="96" spans="1:3" x14ac:dyDescent="0.25">
      <c r="A96" s="8"/>
      <c r="C96" s="3" t="str">
        <f>CONCATENATE("    ",B89)</f>
        <v xml:space="preserve">    You are in the Moderate Loss of Function category. See below for more information.</v>
      </c>
    </row>
    <row r="97" spans="1:3" x14ac:dyDescent="0.25">
      <c r="A97" s="8"/>
    </row>
    <row r="98" spans="1:3" x14ac:dyDescent="0.25">
      <c r="A98" s="15"/>
      <c r="C98" s="3" t="s">
        <v>43</v>
      </c>
    </row>
    <row r="99" spans="1:3" x14ac:dyDescent="0.25">
      <c r="A99" s="15"/>
    </row>
    <row r="100" spans="1:3" x14ac:dyDescent="0.25">
      <c r="A100" s="15"/>
      <c r="C100" s="3" t="str">
        <f>CONCATENATE( "    &lt;piechart percentage=",B90," /&gt;")</f>
        <v xml:space="preserve">    &lt;piechart percentage=0.5 /&gt;</v>
      </c>
    </row>
    <row r="101" spans="1:3" x14ac:dyDescent="0.25">
      <c r="A101" s="15"/>
      <c r="C101" s="3" t="str">
        <f>"  &lt;/Genotype&gt;"</f>
        <v xml:space="preserve">  &lt;/Genotype&gt;</v>
      </c>
    </row>
    <row r="102" spans="1:3" x14ac:dyDescent="0.25">
      <c r="A102" s="15" t="s">
        <v>46</v>
      </c>
      <c r="B102" s="34" t="str">
        <f>I20</f>
        <v>Your IFNG gene has no variants. A normal gene is referred to as a "wild-type" gene.</v>
      </c>
      <c r="C102" s="3" t="str">
        <f>CONCATENATE("  &lt;Genotype hgvs=",CHAR(34),B74,B76,";",B76,CHAR(34)," name=",CHAR(34),B25,CHAR(34),"&gt; ")</f>
        <v xml:space="preserve">  &lt;Genotype hgvs="NC_000005.10:g.[40831840=];[40831840=]" name="G-179T"&gt; </v>
      </c>
    </row>
    <row r="103" spans="1:3" x14ac:dyDescent="0.25">
      <c r="A103" s="8" t="s">
        <v>47</v>
      </c>
      <c r="B103" s="34" t="str">
        <f t="shared" ref="B103:B104" si="6">I21</f>
        <v>This variant is not associated with increased risk.</v>
      </c>
      <c r="C103" s="3" t="s">
        <v>26</v>
      </c>
    </row>
    <row r="104" spans="1:3" x14ac:dyDescent="0.25">
      <c r="A104" s="8" t="s">
        <v>41</v>
      </c>
      <c r="B104" s="34">
        <f t="shared" si="6"/>
        <v>97.8</v>
      </c>
      <c r="C104" s="3" t="s">
        <v>38</v>
      </c>
    </row>
    <row r="105" spans="1:3" x14ac:dyDescent="0.25">
      <c r="A105" s="15"/>
    </row>
    <row r="106" spans="1:3" x14ac:dyDescent="0.25">
      <c r="A106" s="8"/>
      <c r="C106" s="3" t="str">
        <f>CONCATENATE("    ",B102)</f>
        <v xml:space="preserve">    Your IFNG gene has no variants. A normal gene is referred to as a "wild-type" gene.</v>
      </c>
    </row>
    <row r="107" spans="1:3" x14ac:dyDescent="0.25">
      <c r="A107" s="8"/>
    </row>
    <row r="108" spans="1:3" x14ac:dyDescent="0.25">
      <c r="A108" s="8"/>
      <c r="C108" s="3" t="s">
        <v>42</v>
      </c>
    </row>
    <row r="109" spans="1:3" x14ac:dyDescent="0.25">
      <c r="A109" s="8"/>
    </row>
    <row r="110" spans="1:3" x14ac:dyDescent="0.25">
      <c r="A110" s="8"/>
      <c r="C110" s="3" t="str">
        <f>CONCATENATE("    ",B103)</f>
        <v xml:space="preserve">    This variant is not associated with increased risk.</v>
      </c>
    </row>
    <row r="111" spans="1:3" x14ac:dyDescent="0.25">
      <c r="A111" s="15"/>
    </row>
    <row r="112" spans="1:3" x14ac:dyDescent="0.25">
      <c r="A112" s="15"/>
      <c r="C112" s="3" t="s">
        <v>43</v>
      </c>
    </row>
    <row r="113" spans="1:3" x14ac:dyDescent="0.25">
      <c r="A113" s="15"/>
    </row>
    <row r="114" spans="1:3" x14ac:dyDescent="0.25">
      <c r="A114" s="15"/>
      <c r="C114" s="3" t="str">
        <f>CONCATENATE( "    &lt;piechart percentage=",B104," /&gt;")</f>
        <v xml:space="preserve">    &lt;piechart percentage=97.8 /&gt;</v>
      </c>
    </row>
    <row r="115" spans="1:3" x14ac:dyDescent="0.25">
      <c r="A115" s="15"/>
      <c r="C115" s="3" t="str">
        <f>"  &lt;/Genotype&gt;"</f>
        <v xml:space="preserve">  &lt;/Genotype&gt;</v>
      </c>
    </row>
    <row r="116" spans="1:3" x14ac:dyDescent="0.25">
      <c r="A116" s="15"/>
      <c r="C116" s="3" t="s">
        <v>48</v>
      </c>
    </row>
    <row r="117" spans="1:3" x14ac:dyDescent="0.25">
      <c r="A117" s="15" t="s">
        <v>49</v>
      </c>
      <c r="B117" s="34" t="str">
        <f>CONCATENATE("Your ",B11," gene has an unknown variant.")</f>
        <v>Your IFNG gene has an unknown variant.</v>
      </c>
      <c r="C117" s="3" t="str">
        <f>CONCATENATE("  &lt;Genotype hgvs=",CHAR(34),"unknown",CHAR(34),"&gt; ")</f>
        <v xml:space="preserve">  &lt;Genotype hgvs="unknown"&gt; </v>
      </c>
    </row>
    <row r="118" spans="1:3" x14ac:dyDescent="0.25">
      <c r="A118" s="8" t="s">
        <v>49</v>
      </c>
      <c r="B118" s="34" t="s">
        <v>50</v>
      </c>
      <c r="C118" s="3" t="s">
        <v>26</v>
      </c>
    </row>
    <row r="119" spans="1:3" x14ac:dyDescent="0.25">
      <c r="A119" s="8" t="s">
        <v>41</v>
      </c>
      <c r="C119" s="3" t="s">
        <v>38</v>
      </c>
    </row>
    <row r="120" spans="1:3" x14ac:dyDescent="0.25">
      <c r="A120" s="8"/>
    </row>
    <row r="121" spans="1:3" x14ac:dyDescent="0.25">
      <c r="A121" s="8"/>
      <c r="C121" s="3" t="str">
        <f>CONCATENATE("    ",B117)</f>
        <v xml:space="preserve">    Your IFNG gene has an unknown variant.</v>
      </c>
    </row>
    <row r="122" spans="1:3" x14ac:dyDescent="0.25">
      <c r="A122" s="8"/>
    </row>
    <row r="123" spans="1:3" x14ac:dyDescent="0.25">
      <c r="A123" s="8"/>
      <c r="C123" s="3" t="s">
        <v>42</v>
      </c>
    </row>
    <row r="124" spans="1:3" x14ac:dyDescent="0.25">
      <c r="A124" s="8"/>
    </row>
    <row r="125" spans="1:3" x14ac:dyDescent="0.25">
      <c r="A125" s="15"/>
      <c r="C125" s="3" t="str">
        <f>CONCATENATE("    ",B118)</f>
        <v xml:space="preserve">    The effect is unknown.</v>
      </c>
    </row>
    <row r="126" spans="1:3" x14ac:dyDescent="0.25">
      <c r="A126" s="8"/>
    </row>
    <row r="127" spans="1:3" x14ac:dyDescent="0.25">
      <c r="A127" s="15"/>
      <c r="C127" s="3" t="s">
        <v>43</v>
      </c>
    </row>
    <row r="128" spans="1:3" x14ac:dyDescent="0.25">
      <c r="A128" s="15"/>
    </row>
    <row r="129" spans="1:3" x14ac:dyDescent="0.25">
      <c r="A129" s="15"/>
      <c r="C129" s="3" t="str">
        <f>CONCATENATE( "    &lt;piechart percentage=",B119," /&gt;")</f>
        <v xml:space="preserve">    &lt;piechart percentage= /&gt;</v>
      </c>
    </row>
    <row r="130" spans="1:3" x14ac:dyDescent="0.25">
      <c r="A130" s="15"/>
      <c r="C130" s="3" t="str">
        <f>"  &lt;/Genotype&gt;"</f>
        <v xml:space="preserve">  &lt;/Genotype&gt;</v>
      </c>
    </row>
    <row r="131" spans="1:3" x14ac:dyDescent="0.25">
      <c r="A131" s="15"/>
      <c r="C131" s="3" t="s">
        <v>51</v>
      </c>
    </row>
    <row r="132" spans="1:3" x14ac:dyDescent="0.25">
      <c r="A132" s="15" t="s">
        <v>46</v>
      </c>
      <c r="B132" s="34" t="str">
        <f>CONCATENATE("Your ",B11," gene has no variants. A normal gene is referred to as a ",CHAR(34),"wild-type",CHAR(34)," gene.")</f>
        <v>Your IFNG gene has no variants. A normal gene is referred to as a "wild-type" gene.</v>
      </c>
      <c r="C132" s="3" t="str">
        <f>CONCATENATE("  &lt;Genotype hgvs=",CHAR(34),"wildtype",CHAR(34),"&gt;")</f>
        <v xml:space="preserve">  &lt;Genotype hgvs="wildtype"&gt;</v>
      </c>
    </row>
    <row r="133" spans="1:3" x14ac:dyDescent="0.25">
      <c r="A133" s="8" t="s">
        <v>47</v>
      </c>
      <c r="B133" s="34" t="s">
        <v>52</v>
      </c>
      <c r="C133" s="3" t="s">
        <v>26</v>
      </c>
    </row>
    <row r="134" spans="1:3" x14ac:dyDescent="0.25">
      <c r="A134" s="8" t="s">
        <v>41</v>
      </c>
      <c r="C134" s="3" t="s">
        <v>38</v>
      </c>
    </row>
    <row r="135" spans="1:3" x14ac:dyDescent="0.25">
      <c r="A135" s="8"/>
    </row>
    <row r="136" spans="1:3" x14ac:dyDescent="0.25">
      <c r="A136" s="8"/>
      <c r="C136" s="3" t="str">
        <f>CONCATENATE("    ",B132)</f>
        <v xml:space="preserve">    Your IFNG gene has no variants. A normal gene is referred to as a "wild-type" gene.</v>
      </c>
    </row>
    <row r="137" spans="1:3" x14ac:dyDescent="0.25">
      <c r="A137" s="8"/>
    </row>
    <row r="138" spans="1:3" x14ac:dyDescent="0.25">
      <c r="A138" s="8"/>
      <c r="C138" s="3" t="s">
        <v>42</v>
      </c>
    </row>
    <row r="139" spans="1:3" x14ac:dyDescent="0.25">
      <c r="A139" s="8"/>
    </row>
    <row r="140" spans="1:3" x14ac:dyDescent="0.25">
      <c r="A140" s="8"/>
      <c r="C140" s="3" t="str">
        <f>CONCATENATE("    ",B133)</f>
        <v xml:space="preserve">    Your variant is not associated with any loss of function.</v>
      </c>
    </row>
    <row r="141" spans="1:3" x14ac:dyDescent="0.25">
      <c r="A141" s="8"/>
    </row>
    <row r="142" spans="1:3" x14ac:dyDescent="0.25">
      <c r="A142" s="8"/>
      <c r="C142" s="3" t="s">
        <v>43</v>
      </c>
    </row>
    <row r="143" spans="1:3" x14ac:dyDescent="0.25">
      <c r="A143" s="15"/>
    </row>
    <row r="144" spans="1:3" x14ac:dyDescent="0.25">
      <c r="A144" s="8"/>
      <c r="C144" s="3" t="str">
        <f>CONCATENATE( "    &lt;piechart percentage=",B134," /&gt;")</f>
        <v xml:space="preserve">    &lt;piechart percentage= /&gt;</v>
      </c>
    </row>
    <row r="145" spans="1:3" x14ac:dyDescent="0.25">
      <c r="A145" s="8"/>
      <c r="C145" s="3" t="str">
        <f>"  &lt;/Genotype&gt;"</f>
        <v xml:space="preserve">  &lt;/Genotype&gt;</v>
      </c>
    </row>
    <row r="146" spans="1:3" x14ac:dyDescent="0.25">
      <c r="A146" s="8"/>
      <c r="C146" s="3" t="str">
        <f>"&lt;/GeneAnalysis&gt;"</f>
        <v>&lt;/GeneAnalysis&gt;</v>
      </c>
    </row>
    <row r="147" spans="1:3" s="18" customFormat="1" x14ac:dyDescent="0.25">
      <c r="A147" s="27"/>
      <c r="B147" s="37"/>
    </row>
    <row r="148" spans="1:3" x14ac:dyDescent="0.25">
      <c r="A148" s="15"/>
      <c r="C148" s="3" t="str">
        <f>CONCATENATE("# How do changes in ",B11," affect people?")</f>
        <v># How do changes in IFNG affect people?</v>
      </c>
    </row>
    <row r="149" spans="1:3" x14ac:dyDescent="0.25">
      <c r="A149" s="15"/>
    </row>
    <row r="150" spans="1:3" x14ac:dyDescent="0.25">
      <c r="A150" s="15" t="s">
        <v>53</v>
      </c>
      <c r="B150"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IFNG variants is small and does not impact treatment. It is possible that variants in this gene interact with other gene variants, which is the reason for our inclusion of this gene.</v>
      </c>
      <c r="C150" s="3" t="str">
        <f>B150</f>
        <v>For the vast majority of people, the overall risk associated with the common IFNG variants is small and does not impact treatment. It is possible that variants in this gene interact with other gene variants, which is the reason for our inclusion of this gene.</v>
      </c>
    </row>
    <row r="151" spans="1:3" x14ac:dyDescent="0.25">
      <c r="A151" s="15"/>
    </row>
    <row r="152" spans="1:3" s="18" customFormat="1" x14ac:dyDescent="0.25">
      <c r="A152" s="27"/>
      <c r="B152" s="37"/>
      <c r="C152" s="16" t="s">
        <v>496</v>
      </c>
    </row>
    <row r="153" spans="1:3" s="18" customFormat="1" x14ac:dyDescent="0.25">
      <c r="A153" s="27"/>
      <c r="B153" s="37"/>
      <c r="C153" s="16"/>
    </row>
    <row r="154" spans="1:3" s="18" customFormat="1" x14ac:dyDescent="0.25">
      <c r="A154" s="16"/>
      <c r="B154" s="37"/>
      <c r="C154" s="16" t="s">
        <v>502</v>
      </c>
    </row>
    <row r="155" spans="1:3" s="18" customFormat="1" x14ac:dyDescent="0.25">
      <c r="A155" s="16"/>
      <c r="B155" s="37"/>
      <c r="C155" s="16"/>
    </row>
    <row r="156" spans="1:3" x14ac:dyDescent="0.25">
      <c r="A156" s="15"/>
      <c r="C156" s="3" t="s">
        <v>56</v>
      </c>
    </row>
    <row r="157" spans="1:3" x14ac:dyDescent="0.25">
      <c r="A157" s="15"/>
    </row>
    <row r="158" spans="1:3" x14ac:dyDescent="0.25">
      <c r="A158" s="15" t="s">
        <v>26</v>
      </c>
      <c r="B158" s="34" t="s">
        <v>494</v>
      </c>
      <c r="C158" s="3" t="str">
        <f>B158</f>
        <v>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v>
      </c>
    </row>
    <row r="159" spans="1:3" x14ac:dyDescent="0.25">
      <c r="A159" s="15"/>
    </row>
    <row r="160" spans="1:3" x14ac:dyDescent="0.25">
      <c r="A160" s="15"/>
      <c r="C160" s="3" t="s">
        <v>58</v>
      </c>
    </row>
    <row r="161" spans="1:3" x14ac:dyDescent="0.25">
      <c r="A161" s="15"/>
    </row>
    <row r="162" spans="1:3" x14ac:dyDescent="0.25">
      <c r="B162" s="34" t="s">
        <v>495</v>
      </c>
      <c r="C162" s="3" t="str">
        <f>B162</f>
        <v>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63" spans="1:3" x14ac:dyDescent="0.25">
      <c r="A163" s="15"/>
    </row>
    <row r="164" spans="1:3" s="18" customFormat="1" x14ac:dyDescent="0.25">
      <c r="A164" s="27"/>
      <c r="B164" s="37"/>
      <c r="C164" s="16" t="s">
        <v>497</v>
      </c>
    </row>
    <row r="165" spans="1:3" s="18" customFormat="1" x14ac:dyDescent="0.25">
      <c r="A165" s="27"/>
      <c r="B165" s="37"/>
      <c r="C165" s="16"/>
    </row>
    <row r="166" spans="1:3" s="18" customFormat="1" x14ac:dyDescent="0.25">
      <c r="A166" s="16"/>
      <c r="B166" s="37"/>
      <c r="C166" s="16" t="s">
        <v>501</v>
      </c>
    </row>
    <row r="167" spans="1:3" s="18" customFormat="1" x14ac:dyDescent="0.25">
      <c r="A167" s="16"/>
      <c r="B167" s="37"/>
      <c r="C167" s="16"/>
    </row>
    <row r="168" spans="1:3" x14ac:dyDescent="0.25">
      <c r="A168" s="15"/>
      <c r="C168" s="3" t="s">
        <v>56</v>
      </c>
    </row>
    <row r="169" spans="1:3" x14ac:dyDescent="0.25">
      <c r="A169" s="15"/>
    </row>
    <row r="170" spans="1:3" x14ac:dyDescent="0.25">
      <c r="A170" s="15" t="s">
        <v>26</v>
      </c>
      <c r="B170" s="34" t="s">
        <v>498</v>
      </c>
      <c r="C170" s="3" t="str">
        <f>B170</f>
        <v>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v>
      </c>
    </row>
    <row r="171" spans="1:3" x14ac:dyDescent="0.25">
      <c r="A171" s="15"/>
    </row>
    <row r="172" spans="1:3" x14ac:dyDescent="0.25">
      <c r="A172" s="15"/>
      <c r="C172" s="3" t="s">
        <v>58</v>
      </c>
    </row>
    <row r="173" spans="1:3" x14ac:dyDescent="0.25">
      <c r="A173" s="15"/>
    </row>
    <row r="174" spans="1:3" x14ac:dyDescent="0.25">
      <c r="A174" s="15"/>
      <c r="B174" s="34" t="s">
        <v>499</v>
      </c>
      <c r="C174" s="3" t="str">
        <f>B174</f>
        <v>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76" spans="1:3" s="18" customFormat="1" x14ac:dyDescent="0.25">
      <c r="B176" s="37"/>
    </row>
    <row r="178" spans="1:3" x14ac:dyDescent="0.25">
      <c r="A178" s="3" t="s">
        <v>73</v>
      </c>
      <c r="B178" s="34" t="s">
        <v>500</v>
      </c>
      <c r="C178" s="3" t="str">
        <f>CONCATENATE("&lt;symptoms ",B178," /&gt;")</f>
        <v>&lt;symptoms fatigue D005221 pain D010146 muscle aches and pain D063806 tender lymph nodes D000072281 inflamation D007249 /&gt;</v>
      </c>
    </row>
    <row r="850" spans="3:3" x14ac:dyDescent="0.25">
      <c r="C850" s="3" t="str">
        <f>CONCATENATE("    This variant is a change at a specific point in the ",B841," gene from ",B850," to ",B851," resulting in incorrect ",B844,"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56" spans="3:3" x14ac:dyDescent="0.25">
      <c r="C856" s="3" t="str">
        <f>CONCATENATE("    This variant is a change at a specific point in the ",B841," gene from ",B856," to ",B857," resulting in incorrect ",B844,"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86" spans="3:3" x14ac:dyDescent="0.25">
      <c r="C986" s="3" t="str">
        <f>CONCATENATE("    This variant is a change at a specific point in the ",B977," gene from ",B986," to ",B987," resulting in incorrect ",B980,"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2" spans="3:3" x14ac:dyDescent="0.25">
      <c r="C992" s="3" t="str">
        <f>CONCATENATE("    This variant is a change at a specific point in the ",B977," gene from ",B992," to ",B993," resulting in incorrect ",B980,"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94" spans="3:3" x14ac:dyDescent="0.25">
      <c r="C1394" s="3" t="str">
        <f>CONCATENATE("    This variant is a change at a specific point in the ",B1385," gene from ",B1394," to ",B1395," resulting in incorrect ",B1388,"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0" spans="3:3" x14ac:dyDescent="0.25">
      <c r="C1400" s="3" t="str">
        <f>CONCATENATE("    This variant is a change at a specific point in the ",B1385," gene from ",B1400," to ",B1401," resulting in incorrect ",B1388,"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0" spans="3:3" x14ac:dyDescent="0.25">
      <c r="C1530" s="3" t="str">
        <f>CONCATENATE("    This variant is a change at a specific point in the ",B1521," gene from ",B1530," to ",B1531," resulting in incorrect ",B1524,"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6" spans="3:3" x14ac:dyDescent="0.25">
      <c r="C1536" s="3" t="str">
        <f>CONCATENATE("    This variant is a change at a specific point in the ",B1521," gene from ",B1536," to ",B1537," resulting in incorrect ",B1524,"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66" spans="3:3" x14ac:dyDescent="0.25">
      <c r="C1666" s="3" t="str">
        <f>CONCATENATE("    This variant is a change at a specific point in the ",B1657," gene from ",B1666," to ",B1667," resulting in incorrect ",B1660,"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2" spans="3:3" x14ac:dyDescent="0.25">
      <c r="C1672" s="3" t="str">
        <f>CONCATENATE("    This variant is a change at a specific point in the ",B1657," gene from ",B1672," to ",B1673," resulting in incorrect ",B1660,"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2" spans="3:3" x14ac:dyDescent="0.25">
      <c r="C1802" s="3" t="str">
        <f>CONCATENATE("    This variant is a change at a specific point in the ",B1793," gene from ",B1802," to ",B1803," resulting in incorrect ",B1796,"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8" spans="3:3" x14ac:dyDescent="0.25">
      <c r="C1808" s="3" t="str">
        <f>CONCATENATE("    This variant is a change at a specific point in the ",B1793," gene from ",B1808," to ",B1809," resulting in incorrect ",B1796,"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8" spans="3:3" x14ac:dyDescent="0.25">
      <c r="C1938" s="3" t="str">
        <f>CONCATENATE("    This variant is a change at a specific point in the ",B1929," gene from ",B1938," to ",B1939," resulting in incorrect ",B1932,"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4" spans="3:3" x14ac:dyDescent="0.25">
      <c r="C1944" s="3" t="str">
        <f>CONCATENATE("    This variant is a change at a specific point in the ",B1929," gene from ",B1944," to ",B1945," resulting in incorrect ",B1932,"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74" spans="3:3" x14ac:dyDescent="0.25">
      <c r="C2074" s="3" t="str">
        <f>CONCATENATE("    This variant is a change at a specific point in the ",B2065," gene from ",B2074," to ",B2075," resulting in incorrect ",B2068,"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0" spans="3:3" x14ac:dyDescent="0.25">
      <c r="C2080" s="3" t="str">
        <f>CONCATENATE("    This variant is a change at a specific point in the ",B2065," gene from ",B2080," to ",B2081," resulting in incorrect ",B2068,"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0" spans="3:3" x14ac:dyDescent="0.25">
      <c r="C2210" s="3" t="str">
        <f>CONCATENATE("    This variant is a change at a specific point in the ",B2201," gene from ",B2210," to ",B2211," resulting in incorrect ",B2204,"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6" spans="3:3" x14ac:dyDescent="0.25">
      <c r="C2216" s="3" t="str">
        <f>CONCATENATE("    This variant is a change at a specific point in the ",B2201," gene from ",B2216," to ",B2217," resulting in incorrect ",B2204,"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46" spans="3:3" x14ac:dyDescent="0.25">
      <c r="C2346" s="3" t="str">
        <f>CONCATENATE("    This variant is a change at a specific point in the ",B2337," gene from ",B2346," to ",B2347," resulting in incorrect ",B2340,"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2" spans="3:3" x14ac:dyDescent="0.25">
      <c r="C2352" s="3" t="str">
        <f>CONCATENATE("    This variant is a change at a specific point in the ",B2337," gene from ",B2352," to ",B2353," resulting in incorrect ",B2340,"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E1746-3F60-4A88-927A-42E5268F0497}">
  <dimension ref="A1:AJ2523"/>
  <sheetViews>
    <sheetView workbookViewId="0">
      <selection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210</v>
      </c>
      <c r="C2" s="3" t="str">
        <f>CONCATENATE("# What does the ",B2," gene do?")</f>
        <v># What does the CHRNA2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8</v>
      </c>
      <c r="C6" s="3" t="str">
        <f>CONCATENATE("This gene is located on chromosome ",B6,". The ",B7," it creates acts in your ",B8)</f>
        <v>This gene is located on chromosome 8. The protein it creates acts in your brain and prostate.</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212</v>
      </c>
      <c r="H8" s="3" t="s">
        <v>19</v>
      </c>
      <c r="I8" s="11" t="s">
        <v>20</v>
      </c>
      <c r="J8" s="3">
        <v>0.17299999999999999</v>
      </c>
      <c r="K8" s="3">
        <v>0.1</v>
      </c>
      <c r="L8" s="3">
        <f t="shared" si="0"/>
        <v>1.7299999999999998</v>
      </c>
      <c r="Y8" s="6"/>
      <c r="AC8" s="10"/>
    </row>
    <row r="9" spans="1:36" x14ac:dyDescent="0.25">
      <c r="A9" s="15" t="s">
        <v>21</v>
      </c>
      <c r="B9" s="9" t="s">
        <v>213</v>
      </c>
      <c r="C9" s="3" t="str">
        <f>CONCATENATE("&lt;TissueList ",B9," /&gt;")</f>
        <v>&lt;TissueList male tissue D005837 brain D001921 /&gt;</v>
      </c>
      <c r="H9" s="3" t="s">
        <v>22</v>
      </c>
      <c r="I9" s="11" t="s">
        <v>23</v>
      </c>
      <c r="J9" s="3">
        <v>0.435</v>
      </c>
      <c r="K9" s="3">
        <v>0.33500000000000002</v>
      </c>
      <c r="L9" s="3">
        <f t="shared" si="0"/>
        <v>1.2985074626865671</v>
      </c>
      <c r="Y9" s="6"/>
      <c r="AC9" s="10"/>
    </row>
    <row r="10" spans="1:36" s="18" customFormat="1" x14ac:dyDescent="0.25">
      <c r="A10" s="16"/>
      <c r="B10" s="17"/>
      <c r="H10" s="18" t="str">
        <f>B19</f>
        <v>C65T</v>
      </c>
      <c r="I10" s="18" t="str">
        <f>B25</f>
        <v>A27468610G</v>
      </c>
      <c r="J10" s="18" t="str">
        <f>B31</f>
        <v>A373G</v>
      </c>
      <c r="K10" s="18" t="str">
        <f>B37</f>
        <v>T836A</v>
      </c>
      <c r="L10" s="18" t="str">
        <f>B43</f>
        <v>T889A</v>
      </c>
    </row>
    <row r="11" spans="1:36" x14ac:dyDescent="0.25">
      <c r="A11" s="8" t="s">
        <v>3</v>
      </c>
      <c r="B11" s="9" t="s">
        <v>210</v>
      </c>
      <c r="C11" s="3" t="str">
        <f>CONCATENATE("&lt;GeneAnalysis gene=",CHAR(34),B11,CHAR(34)," interval=",CHAR(34),B12,CHAR(34),"&gt; ")</f>
        <v xml:space="preserve">&lt;GeneAnalysis gene="CHRNA2" interval="NC_000008.11:g.27459761_27479296"&gt; </v>
      </c>
      <c r="H11" s="19" t="s">
        <v>218</v>
      </c>
      <c r="I11" s="19" t="s">
        <v>216</v>
      </c>
      <c r="J11" s="19" t="s">
        <v>218</v>
      </c>
      <c r="K11" s="19" t="s">
        <v>78</v>
      </c>
      <c r="L11" s="19" t="s">
        <v>78</v>
      </c>
      <c r="M11" s="19"/>
      <c r="N11" s="19"/>
      <c r="O11" s="20"/>
      <c r="P11" s="20"/>
      <c r="Q11" s="20"/>
      <c r="R11" s="20"/>
      <c r="S11" s="20"/>
      <c r="T11" s="20"/>
      <c r="U11" s="20"/>
      <c r="V11" s="20"/>
      <c r="W11" s="20"/>
      <c r="X11" s="20"/>
      <c r="Y11" s="20"/>
      <c r="Z11" s="20"/>
    </row>
    <row r="12" spans="1:36" x14ac:dyDescent="0.25">
      <c r="A12" s="8" t="s">
        <v>24</v>
      </c>
      <c r="B12" s="9" t="s">
        <v>211</v>
      </c>
      <c r="H12" s="9" t="s">
        <v>219</v>
      </c>
      <c r="I12" s="9" t="s">
        <v>226</v>
      </c>
      <c r="J12" s="9" t="s">
        <v>228</v>
      </c>
      <c r="K12" s="9" t="s">
        <v>91</v>
      </c>
      <c r="L12" s="9" t="s">
        <v>89</v>
      </c>
      <c r="M12" s="9"/>
      <c r="N12" s="9"/>
      <c r="O12" s="9"/>
      <c r="P12" s="9"/>
      <c r="Q12" s="9"/>
      <c r="R12" s="9"/>
      <c r="S12" s="9"/>
      <c r="T12" s="9"/>
      <c r="U12" s="9"/>
      <c r="V12" s="9"/>
      <c r="W12" s="9"/>
      <c r="X12" s="9"/>
      <c r="Y12" s="9"/>
      <c r="Z12" s="9"/>
    </row>
    <row r="13" spans="1:36" x14ac:dyDescent="0.25">
      <c r="A13" s="8" t="s">
        <v>25</v>
      </c>
      <c r="B13" s="9" t="s">
        <v>332</v>
      </c>
      <c r="C13" s="3" t="str">
        <f>CONCATENATE("# What are some common mutations of ",B11,"?")</f>
        <v># What are some common mutations of CHRNA2?</v>
      </c>
      <c r="H13" s="9" t="s">
        <v>220</v>
      </c>
      <c r="I13" s="9" t="s">
        <v>227</v>
      </c>
      <c r="J13" s="9" t="s">
        <v>229</v>
      </c>
      <c r="K13" s="9" t="s">
        <v>92</v>
      </c>
      <c r="L13" s="9" t="s">
        <v>90</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[C65T (p.Thr22Ile)](https://www.ncbi.nlm.nih.gov/clinvar/variation/128740/)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[A373G (p.Thr125Ala)](https://www.ncbi.nlm.nih.gov/clinvar/variation/128739/)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[T836A (p.Ile279Asn)](https://www.ncbi.nlm.nih.gov/clinvar/variation/17504/)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 [889A&gt;T (p.Ile297Phe)](https://www.ncbi.nlm.nih.gov/clinvar/variation/522582/).</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27.5</v>
      </c>
      <c r="I16" s="9">
        <v>48</v>
      </c>
      <c r="J16" s="9">
        <v>49.8</v>
      </c>
      <c r="K16" s="9" t="s">
        <v>26</v>
      </c>
      <c r="L16" s="9">
        <v>35.4</v>
      </c>
      <c r="M16" s="9"/>
      <c r="N16" s="9"/>
      <c r="O16" s="9"/>
      <c r="P16" s="9"/>
      <c r="Q16" s="9"/>
      <c r="R16" s="9"/>
      <c r="S16" s="9"/>
      <c r="T16" s="9"/>
      <c r="U16" s="9"/>
      <c r="V16" s="9"/>
      <c r="W16" s="9"/>
      <c r="X16" s="9"/>
      <c r="Y16" s="9"/>
      <c r="Z16" s="9"/>
    </row>
    <row r="17" spans="1:26" x14ac:dyDescent="0.25">
      <c r="C17" s="3" t="str">
        <f>CONCATENATE("&lt;# ",B19," #&gt;")</f>
        <v>&lt;# C65T #&gt;</v>
      </c>
      <c r="H17" s="9" t="str">
        <f>CONCATENATE("People with this variant have two copies of the ",B22," variant. This substitution of a single nucleotide is known as a missense mutation.")</f>
        <v>People with this variant have two copies of the [C65T (p.Thr22Ile)](https://www.ncbi.nlm.nih.gov/clinvar/variation/128740/)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[T836A (p.Ile279Asn)](https://www.ncbi.nlm.nih.gov/clinvar/variation/17504/)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19" t="s">
        <v>217</v>
      </c>
      <c r="C18" s="3" t="str">
        <f>CONCATENATE("  &lt;Variant hgvs=",CHAR(34),B18,CHAR(34)," name=",CHAR(34),B19,CHAR(34),"&gt; ")</f>
        <v xml:space="preserve">  &lt;Variant hgvs="NC_000008.11:g.27470994G&gt;A" name="C65T"&gt; </v>
      </c>
      <c r="H18" s="9" t="s">
        <v>28</v>
      </c>
      <c r="I18" s="9" t="s">
        <v>27</v>
      </c>
      <c r="J18" s="9" t="s">
        <v>28</v>
      </c>
      <c r="K18" s="9" t="s">
        <v>27</v>
      </c>
      <c r="L18" s="9" t="s">
        <v>27</v>
      </c>
      <c r="M18" s="9"/>
      <c r="N18" s="9"/>
      <c r="O18" s="9"/>
      <c r="P18" s="9"/>
      <c r="Q18" s="9"/>
      <c r="R18" s="9"/>
      <c r="S18" s="9"/>
      <c r="T18" s="9"/>
      <c r="U18" s="9"/>
      <c r="V18" s="9"/>
      <c r="W18" s="9"/>
      <c r="X18" s="9"/>
      <c r="Y18" s="9"/>
      <c r="Z18" s="9"/>
    </row>
    <row r="19" spans="1:26" x14ac:dyDescent="0.25">
      <c r="A19" s="15" t="s">
        <v>30</v>
      </c>
      <c r="B19" s="21" t="s">
        <v>215</v>
      </c>
      <c r="H19" s="9">
        <v>15.2</v>
      </c>
      <c r="I19" s="9">
        <v>48.1</v>
      </c>
      <c r="J19" s="9">
        <v>48.6</v>
      </c>
      <c r="K19" s="9" t="s">
        <v>26</v>
      </c>
      <c r="L19" s="9">
        <v>14.1</v>
      </c>
      <c r="M19" s="9"/>
      <c r="N19" s="9"/>
      <c r="O19" s="9"/>
      <c r="P19" s="9"/>
      <c r="Q19" s="9"/>
      <c r="R19" s="9"/>
      <c r="S19" s="9"/>
      <c r="T19" s="9"/>
      <c r="U19" s="9"/>
      <c r="V19" s="9"/>
      <c r="W19" s="9"/>
      <c r="X19" s="9"/>
      <c r="Y19" s="9"/>
      <c r="Z19" s="9"/>
    </row>
    <row r="20" spans="1:26" x14ac:dyDescent="0.25">
      <c r="A20" s="15" t="s">
        <v>31</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CHRNA2 gene from cytosine (C) to thymine (T) resulting in incorrect protein function. This substitution of a single nucleotide is known as a missense variant.</v>
      </c>
      <c r="H20" s="9" t="str">
        <f>CONCATENATE("Your ",B11," gene has no variants. A normal gene is referred to as a ",CHAR(34),"wild-type",CHAR(34)," gene.")</f>
        <v>Your CHRNA2 gene has no variants. A normal gene is referred to as a "wild-type" gene.</v>
      </c>
      <c r="I20" s="9" t="str">
        <f>CONCATENATE("Your ",B11," gene has no variants. A normal gene is referred to as a ",CHAR(34),"wild-type",CHAR(34)," gene.")</f>
        <v>Your CHRNA2 gene has no variants. A normal gene is referred to as a "wild-type" gene.</v>
      </c>
      <c r="J20" s="9" t="str">
        <f>CONCATENATE("Your ",B11," gene has no variants. A normal gene is referred to as a ",CHAR(34),"wild-type",CHAR(34)," gene.")</f>
        <v>Your CHRNA2 gene has no variants. A normal gene is referred to as a "wild-type" gene.</v>
      </c>
      <c r="K20" s="9" t="str">
        <f>CONCATENATE("Your ",B11," gene has no variants. A normal gene is referred to as a ",CHAR(34),"wild-type",CHAR(34)," gene.")</f>
        <v>Your CHRNA2 gene has no variants. A normal gene is referred to as a "wild-type" gene.</v>
      </c>
      <c r="L20" s="9" t="str">
        <f>CONCATENATE("Your ",B11," gene has no variants. A normal gene is referred to as a ",CHAR(34),"wild-type",CHAR(34)," gene.")</f>
        <v>Your CHRNA2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36</v>
      </c>
      <c r="H21" s="9" t="s">
        <v>27</v>
      </c>
      <c r="I21" s="9" t="s">
        <v>28</v>
      </c>
      <c r="J21" s="9" t="s">
        <v>27</v>
      </c>
      <c r="K21" s="9" t="s">
        <v>28</v>
      </c>
      <c r="L21" s="9" t="s">
        <v>28</v>
      </c>
      <c r="M21" s="9"/>
      <c r="N21" s="9"/>
      <c r="O21" s="9"/>
      <c r="P21" s="9"/>
      <c r="Q21" s="9"/>
      <c r="R21" s="9"/>
      <c r="S21" s="9"/>
      <c r="T21" s="9"/>
      <c r="U21" s="9"/>
      <c r="V21" s="9"/>
      <c r="W21" s="9"/>
      <c r="X21" s="9"/>
      <c r="Y21" s="9"/>
      <c r="Z21" s="9"/>
    </row>
    <row r="22" spans="1:26" x14ac:dyDescent="0.25">
      <c r="A22" s="15" t="s">
        <v>35</v>
      </c>
      <c r="B22" s="9" t="s">
        <v>214</v>
      </c>
      <c r="C22" s="3" t="str">
        <f>"  &lt;/Variant&gt;"</f>
        <v xml:space="preserve">  &lt;/Variant&gt;</v>
      </c>
      <c r="H22" s="9">
        <v>57.3</v>
      </c>
      <c r="I22" s="9">
        <v>3.9</v>
      </c>
      <c r="J22" s="9">
        <v>1.6</v>
      </c>
      <c r="K22" s="9" t="s">
        <v>26</v>
      </c>
      <c r="L22" s="9">
        <v>50.5</v>
      </c>
      <c r="M22" s="9"/>
      <c r="N22" s="9"/>
      <c r="O22" s="9"/>
      <c r="P22" s="9"/>
      <c r="Q22" s="9"/>
      <c r="R22" s="9"/>
      <c r="S22" s="9"/>
      <c r="T22" s="9"/>
      <c r="U22" s="9"/>
      <c r="V22" s="9"/>
      <c r="W22" s="9"/>
      <c r="X22" s="9"/>
      <c r="Y22" s="9"/>
      <c r="Z22" s="9"/>
    </row>
    <row r="23" spans="1:26" x14ac:dyDescent="0.25">
      <c r="A23" s="15"/>
      <c r="C23" s="3" t="str">
        <f>CONCATENATE("&lt;# ",B25," #&gt;")</f>
        <v>&lt;# A27468610G #&gt;</v>
      </c>
    </row>
    <row r="24" spans="1:26" x14ac:dyDescent="0.25">
      <c r="A24" s="8" t="s">
        <v>29</v>
      </c>
      <c r="B24" s="29" t="s">
        <v>216</v>
      </c>
      <c r="C24" s="3" t="str">
        <f>CONCATENATE("  &lt;Variant hgvs=",CHAR(34),B24,CHAR(34)," name=",CHAR(34),B25,CHAR(34),"&gt; ")</f>
        <v xml:space="preserve">  &lt;Variant hgvs="NC_000008.11:g.27468610A&gt;G" name="A27468610G"&gt; </v>
      </c>
    </row>
    <row r="25" spans="1:26" x14ac:dyDescent="0.25">
      <c r="A25" s="15" t="s">
        <v>30</v>
      </c>
      <c r="B25" s="9" t="s">
        <v>221</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27" spans="1:26" x14ac:dyDescent="0.25">
      <c r="A27" s="15" t="s">
        <v>33</v>
      </c>
      <c r="B27" s="9" t="str">
        <f>"cytosine (C)"</f>
        <v>cytosine (C)</v>
      </c>
    </row>
    <row r="28" spans="1:26" x14ac:dyDescent="0.25">
      <c r="A28" s="15" t="s">
        <v>35</v>
      </c>
      <c r="B28" s="9" t="s">
        <v>222</v>
      </c>
      <c r="C28" s="3" t="str">
        <f>"  &lt;/Variant&gt;"</f>
        <v xml:space="preserve">  &lt;/Variant&gt;</v>
      </c>
    </row>
    <row r="29" spans="1:26" x14ac:dyDescent="0.25">
      <c r="A29" s="8"/>
      <c r="C29" s="3" t="str">
        <f>CONCATENATE("&lt;# ",B31," #&gt;")</f>
        <v>&lt;# A373G #&gt;</v>
      </c>
    </row>
    <row r="30" spans="1:26" x14ac:dyDescent="0.25">
      <c r="A30" s="8" t="s">
        <v>29</v>
      </c>
      <c r="B30" s="19" t="s">
        <v>225</v>
      </c>
      <c r="C30" s="3" t="str">
        <f>CONCATENATE("  &lt;Variant hgvs=",CHAR(34),B30,CHAR(34)," name=",CHAR(34),B31,CHAR(34),"&gt; ")</f>
        <v xml:space="preserve">  &lt;Variant hgvs="NC_000008.11:g.27467305T&gt;C" name="A373G"&gt; </v>
      </c>
    </row>
    <row r="31" spans="1:26" x14ac:dyDescent="0.25">
      <c r="A31" s="15" t="s">
        <v>30</v>
      </c>
      <c r="B31" s="9" t="s">
        <v>224</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33" spans="1:3" x14ac:dyDescent="0.25">
      <c r="A33" s="15" t="s">
        <v>33</v>
      </c>
      <c r="B33" s="9" t="str">
        <f>"cytosine (C)"</f>
        <v>cytosine (C)</v>
      </c>
    </row>
    <row r="34" spans="1:3" x14ac:dyDescent="0.25">
      <c r="A34" s="15" t="s">
        <v>35</v>
      </c>
      <c r="B34" s="9" t="s">
        <v>223</v>
      </c>
      <c r="C34" s="3" t="str">
        <f>"  &lt;/Variant&gt;"</f>
        <v xml:space="preserve">  &lt;/Variant&gt;</v>
      </c>
    </row>
    <row r="35" spans="1:3" x14ac:dyDescent="0.25">
      <c r="A35" s="15"/>
      <c r="C35" s="3" t="str">
        <f>CONCATENATE("&lt;# ",B37," #&gt;")</f>
        <v>&lt;# T836A #&gt;</v>
      </c>
    </row>
    <row r="36" spans="1:3" x14ac:dyDescent="0.25">
      <c r="A36" s="8" t="s">
        <v>29</v>
      </c>
      <c r="B36" s="19" t="s">
        <v>314</v>
      </c>
      <c r="C36" s="3" t="str">
        <f>CONCATENATE("  &lt;Variant hgvs=",CHAR(34),B36,CHAR(34)," name=",CHAR(34),B37,CHAR(34),"&gt; ")</f>
        <v xml:space="preserve">  &lt;Variant hgvs="NC_000008.11:g.27463607A&gt;T" name="T836A"&gt; </v>
      </c>
    </row>
    <row r="37" spans="1:3" x14ac:dyDescent="0.25">
      <c r="A37" s="15" t="s">
        <v>30</v>
      </c>
      <c r="B37" s="9" t="s">
        <v>316</v>
      </c>
    </row>
    <row r="38" spans="1:3"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39" spans="1:3" x14ac:dyDescent="0.25">
      <c r="A39" s="15" t="s">
        <v>33</v>
      </c>
      <c r="B39" s="9" t="s">
        <v>32</v>
      </c>
    </row>
    <row r="40" spans="1:3" x14ac:dyDescent="0.25">
      <c r="A40" s="15" t="s">
        <v>35</v>
      </c>
      <c r="B40" s="9" t="s">
        <v>315</v>
      </c>
      <c r="C40" s="3" t="str">
        <f>"  &lt;/Variant&gt;"</f>
        <v xml:space="preserve">  &lt;/Variant&gt;</v>
      </c>
    </row>
    <row r="41" spans="1:3" x14ac:dyDescent="0.25">
      <c r="A41" s="15"/>
      <c r="C41" s="3" t="str">
        <f>CONCATENATE("&lt;# ",B43," #&gt;")</f>
        <v>&lt;# T889A #&gt;</v>
      </c>
    </row>
    <row r="42" spans="1:3" x14ac:dyDescent="0.25">
      <c r="A42" s="8" t="s">
        <v>29</v>
      </c>
      <c r="B42" s="19" t="s">
        <v>317</v>
      </c>
      <c r="C42" s="3" t="str">
        <f>CONCATENATE("  &lt;Variant hgvs=",CHAR(34),B42,CHAR(34)," name=",CHAR(34),B43,CHAR(34),"&gt; ")</f>
        <v xml:space="preserve">  &lt;Variant hgvs="NC_000008.11:g.27463554T&gt;A" name="T889A"&gt; </v>
      </c>
    </row>
    <row r="43" spans="1:3" x14ac:dyDescent="0.25">
      <c r="A43" s="15" t="s">
        <v>30</v>
      </c>
      <c r="B43" s="9" t="s">
        <v>318</v>
      </c>
    </row>
    <row r="44" spans="1:3"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45" spans="1:3" x14ac:dyDescent="0.25">
      <c r="A45" s="15" t="s">
        <v>33</v>
      </c>
      <c r="B45" s="9" t="s">
        <v>32</v>
      </c>
    </row>
    <row r="46" spans="1:3" x14ac:dyDescent="0.25">
      <c r="A46" s="15" t="s">
        <v>35</v>
      </c>
      <c r="B46" s="9" t="s">
        <v>319</v>
      </c>
      <c r="C46" s="3" t="str">
        <f>"  &lt;/Variant&gt;"</f>
        <v xml:space="preserve">  &lt;/Variant&gt;</v>
      </c>
    </row>
    <row r="47" spans="1:3" s="18" customFormat="1" x14ac:dyDescent="0.25">
      <c r="A47" s="27"/>
      <c r="B47" s="17"/>
    </row>
    <row r="48" spans="1:3" s="18" customFormat="1" x14ac:dyDescent="0.25">
      <c r="A48" s="27"/>
      <c r="B48" s="17"/>
      <c r="C48" s="18" t="str">
        <f>C17</f>
        <v>&lt;# C65T #&gt;</v>
      </c>
    </row>
    <row r="49" spans="1:3" x14ac:dyDescent="0.25">
      <c r="A49" s="15" t="s">
        <v>37</v>
      </c>
      <c r="B49" s="21" t="str">
        <f>H11</f>
        <v>NC_000008.11:g.</v>
      </c>
      <c r="C49" s="3" t="str">
        <f>CONCATENATE("  &lt;Genotype hgvs=",CHAR(34),B49,B50,";",B51,CHAR(34)," name=",CHAR(34),B19,CHAR(34),"&gt; ")</f>
        <v xml:space="preserve">  &lt;Genotype hgvs="NC_000008.11:g.[27470994G&gt;A];[27470994=]" name="C65T"&gt; </v>
      </c>
    </row>
    <row r="50" spans="1:3" x14ac:dyDescent="0.25">
      <c r="A50" s="15" t="s">
        <v>35</v>
      </c>
      <c r="B50" s="21" t="str">
        <f t="shared" ref="B50:B54" si="1">H12</f>
        <v>[27470994G&gt;A]</v>
      </c>
    </row>
    <row r="51" spans="1:3" x14ac:dyDescent="0.25">
      <c r="A51" s="15" t="s">
        <v>31</v>
      </c>
      <c r="B51" s="21" t="str">
        <f t="shared" si="1"/>
        <v>[27470994=]</v>
      </c>
      <c r="C51" s="3" t="s">
        <v>38</v>
      </c>
    </row>
    <row r="52" spans="1:3" x14ac:dyDescent="0.25">
      <c r="A52" s="15" t="s">
        <v>39</v>
      </c>
      <c r="B52" s="21" t="str">
        <f t="shared" si="1"/>
        <v>People with this variant have one copy of the [C65T (p.Thr22Ile)](https://www.ncbi.nlm.nih.gov/clinvar/variation/128740/)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[C65T (p.Thr22Ile)](https://www.ncbi.nlm.nih.gov/clinvar/variation/128740/) variant. This substitution of a single nucleotide is known as a missense mutation.</v>
      </c>
    </row>
    <row r="54" spans="1:3" x14ac:dyDescent="0.25">
      <c r="A54" s="8" t="s">
        <v>41</v>
      </c>
      <c r="B54" s="21">
        <f t="shared" si="1"/>
        <v>27.5</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percentage=27.5 /&gt;</v>
      </c>
    </row>
    <row r="62" spans="1:3" x14ac:dyDescent="0.25">
      <c r="A62" s="15"/>
      <c r="C62" s="3" t="str">
        <f>"  &lt;/Genotype&gt;"</f>
        <v xml:space="preserve">  &lt;/Genotype&gt;</v>
      </c>
    </row>
    <row r="63" spans="1:3" x14ac:dyDescent="0.25">
      <c r="A63" s="15" t="s">
        <v>44</v>
      </c>
      <c r="B63" s="9" t="str">
        <f>H17</f>
        <v>People with this variant have two copies of the [C65T (p.Thr22Ile)](https://www.ncbi.nlm.nih.gov/clinvar/variation/128740/) variant. This substitution of a single nucleotide is known as a missense mutation.</v>
      </c>
      <c r="C63" s="3" t="str">
        <f>CONCATENATE("  &lt;Genotype hgvs=",CHAR(34),B49,B50,";",B50,CHAR(34)," name=",CHAR(34),B19,CHAR(34),"&gt; ")</f>
        <v xml:space="preserve">  &lt;Genotype hgvs="NC_000008.11:g.[27470994G&gt;A];[27470994G&gt;A]" name="C65T"&gt; </v>
      </c>
    </row>
    <row r="64" spans="1:3" x14ac:dyDescent="0.25">
      <c r="A64" s="8" t="s">
        <v>45</v>
      </c>
      <c r="B64" s="9" t="str">
        <f t="shared" ref="B64:B65" si="2">H18</f>
        <v>This variant is not associated with increased risk.</v>
      </c>
      <c r="C64" s="3" t="s">
        <v>26</v>
      </c>
    </row>
    <row r="65" spans="1:3" x14ac:dyDescent="0.25">
      <c r="A65" s="8" t="s">
        <v>41</v>
      </c>
      <c r="B65" s="9">
        <f t="shared" si="2"/>
        <v>15.2</v>
      </c>
      <c r="C65" s="3" t="s">
        <v>38</v>
      </c>
    </row>
    <row r="66" spans="1:3" x14ac:dyDescent="0.25">
      <c r="A66" s="8"/>
    </row>
    <row r="67" spans="1:3" x14ac:dyDescent="0.25">
      <c r="A67" s="15"/>
      <c r="C67" s="3" t="str">
        <f>CONCATENATE("    ",B63)</f>
        <v xml:space="preserve">    People with this variant have two copies of the [C65T (p.Thr22Ile)](https://www.ncbi.nlm.nih.gov/clinvar/variation/128740/)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This variant is not associated with increased risk.</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percentage=15.2 /&gt;</v>
      </c>
    </row>
    <row r="76" spans="1:3" x14ac:dyDescent="0.25">
      <c r="A76" s="15"/>
      <c r="C76" s="3" t="str">
        <f>"  &lt;/Genotype&gt;"</f>
        <v xml:space="preserve">  &lt;/Genotype&gt;</v>
      </c>
    </row>
    <row r="77" spans="1:3" x14ac:dyDescent="0.25">
      <c r="A77" s="15" t="s">
        <v>46</v>
      </c>
      <c r="B77" s="9" t="str">
        <f>H20</f>
        <v>Your CHRNA2 gene has no variants. A normal gene is referred to as a "wild-type" gene.</v>
      </c>
      <c r="C77" s="3" t="str">
        <f>CONCATENATE("  &lt;Genotype hgvs=",CHAR(34),B49,B51,";",B51,CHAR(34)," name=",CHAR(34),B19,CHAR(34),"&gt; ")</f>
        <v xml:space="preserve">  &lt;Genotype hgvs="NC_000008.11:g.[27470994=];[27470994=]" name="C65T"&gt; </v>
      </c>
    </row>
    <row r="78" spans="1:3" x14ac:dyDescent="0.25">
      <c r="A78" s="8" t="s">
        <v>47</v>
      </c>
      <c r="B78" s="9" t="str">
        <f t="shared" ref="B78:B79" si="3">H21</f>
        <v>You are in the Moderate Loss of Function category. See below for more information.</v>
      </c>
      <c r="C78" s="3" t="s">
        <v>26</v>
      </c>
    </row>
    <row r="79" spans="1:3" x14ac:dyDescent="0.25">
      <c r="A79" s="8" t="s">
        <v>41</v>
      </c>
      <c r="B79" s="9">
        <f t="shared" si="3"/>
        <v>57.3</v>
      </c>
      <c r="C79" s="3" t="s">
        <v>38</v>
      </c>
    </row>
    <row r="80" spans="1:3" x14ac:dyDescent="0.25">
      <c r="A80" s="15"/>
    </row>
    <row r="81" spans="1:3" x14ac:dyDescent="0.25">
      <c r="A81" s="8"/>
      <c r="C81" s="3" t="str">
        <f>CONCATENATE("    ",B77)</f>
        <v xml:space="preserve">    Your CHRNA2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You are in the Moderate Loss of Function category. See below for more information.</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percentage=57.3 /&gt;</v>
      </c>
    </row>
    <row r="90" spans="1:3" x14ac:dyDescent="0.25">
      <c r="A90" s="15"/>
      <c r="C90" s="3" t="str">
        <f>"  &lt;/Genotype&gt;"</f>
        <v xml:space="preserve">  &lt;/Genotype&gt;</v>
      </c>
    </row>
    <row r="91" spans="1:3" x14ac:dyDescent="0.25">
      <c r="A91" s="15"/>
      <c r="C91" s="3" t="str">
        <f>C23</f>
        <v>&lt;# A27468610G #&gt;</v>
      </c>
    </row>
    <row r="92" spans="1:3" x14ac:dyDescent="0.25">
      <c r="A92" s="15" t="s">
        <v>37</v>
      </c>
      <c r="B92" s="21" t="str">
        <f>I11</f>
        <v>NC_000008.11:g.27468610A&gt;G</v>
      </c>
      <c r="C92" s="3" t="str">
        <f>CONCATENATE("  &lt;Genotype hgvs=",CHAR(34),B92,B93,";",B94,CHAR(34)," name=",CHAR(34),B25,CHAR(34),"&gt; ")</f>
        <v xml:space="preserve">  &lt;Genotype hgvs="NC_000008.11:g.27468610A&gt;G[27468610A&gt;G];[27468610=]" name="A27468610G"&gt; </v>
      </c>
    </row>
    <row r="93" spans="1:3" x14ac:dyDescent="0.25">
      <c r="A93" s="15" t="s">
        <v>35</v>
      </c>
      <c r="B93" s="21" t="str">
        <f t="shared" ref="B93:B97" si="4">I12</f>
        <v>[27468610A&gt;G]</v>
      </c>
    </row>
    <row r="94" spans="1:3" x14ac:dyDescent="0.25">
      <c r="A94" s="15" t="s">
        <v>31</v>
      </c>
      <c r="B94" s="21" t="str">
        <f t="shared" si="4"/>
        <v>[27468610=]</v>
      </c>
      <c r="C94" s="3" t="s">
        <v>38</v>
      </c>
    </row>
    <row r="95" spans="1:3" x14ac:dyDescent="0.25">
      <c r="A95" s="15" t="s">
        <v>39</v>
      </c>
      <c r="B95" s="21" t="str">
        <f t="shared" si="4"/>
        <v>People with this variant have one copy of the [A27468610G](https://www.ncbi.nlm.nih.gov/projects/SNP/snp_ref.cgi?rs=2741343)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[A27468610G](https://www.ncbi.nlm.nih.gov/projects/SNP/snp_ref.cgi?rs=2741343) variant. This substitution of a single nucleotide is known as a missense mutation.</v>
      </c>
    </row>
    <row r="97" spans="1:3" x14ac:dyDescent="0.25">
      <c r="A97" s="8" t="s">
        <v>41</v>
      </c>
      <c r="B97" s="21">
        <f t="shared" si="4"/>
        <v>48</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percentage=48 /&gt;</v>
      </c>
    </row>
    <row r="105" spans="1:3" x14ac:dyDescent="0.25">
      <c r="A105" s="15"/>
      <c r="C105" s="3" t="str">
        <f>"  &lt;/Genotype&gt;"</f>
        <v xml:space="preserve">  &lt;/Genotype&gt;</v>
      </c>
    </row>
    <row r="106" spans="1:3" x14ac:dyDescent="0.25">
      <c r="A106" s="15" t="s">
        <v>44</v>
      </c>
      <c r="B106" s="9" t="str">
        <f>I17</f>
        <v>People with this variant have two copies of the [A27468610G](https://www.ncbi.nlm.nih.gov/projects/SNP/snp_ref.cgi?rs=2741343) variant. This substitution of a single nucleotide is known as a missense mutation.</v>
      </c>
      <c r="C106" s="3" t="str">
        <f>CONCATENATE("  &lt;Genotype hgvs=",CHAR(34),B92,B93,";",B93,CHAR(34)," name=",CHAR(34),B25,CHAR(34),"&gt; ")</f>
        <v xml:space="preserve">  &lt;Genotype hgvs="NC_000008.11:g.27468610A&gt;G[27468610A&gt;G];[27468610A&gt;G]" name="A27468610G"&gt;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48.1</v>
      </c>
      <c r="C108" s="3" t="s">
        <v>38</v>
      </c>
    </row>
    <row r="109" spans="1:3" x14ac:dyDescent="0.25">
      <c r="A109" s="8"/>
    </row>
    <row r="110" spans="1:3" x14ac:dyDescent="0.25">
      <c r="A110" s="15"/>
      <c r="C110" s="3" t="str">
        <f>CONCATENATE("    ",B106)</f>
        <v xml:space="preserve">    People with this variant have two copies of the [A27468610G](https://www.ncbi.nlm.nih.gov/projects/SNP/snp_ref.cgi?rs=2741343)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percentage=48.1 /&gt;</v>
      </c>
    </row>
    <row r="119" spans="1:3" x14ac:dyDescent="0.25">
      <c r="A119" s="15"/>
      <c r="C119" s="3" t="str">
        <f>"  &lt;/Genotype&gt;"</f>
        <v xml:space="preserve">  &lt;/Genotype&gt;</v>
      </c>
    </row>
    <row r="120" spans="1:3" x14ac:dyDescent="0.25">
      <c r="A120" s="15" t="s">
        <v>46</v>
      </c>
      <c r="B120" s="9" t="str">
        <f>I20</f>
        <v>Your CHRNA2 gene has no variants. A normal gene is referred to as a "wild-type" gene.</v>
      </c>
      <c r="C120" s="3" t="str">
        <f>CONCATENATE("  &lt;Genotype hgvs=",CHAR(34),B92,B94,";",B94,CHAR(34)," name=",CHAR(34),B25,CHAR(34),"&gt; ")</f>
        <v xml:space="preserve">  &lt;Genotype hgvs="NC_000008.11:g.27468610A&gt;G[27468610=];[27468610=]" name="A27468610G"&gt; </v>
      </c>
    </row>
    <row r="121" spans="1:3" x14ac:dyDescent="0.25">
      <c r="A121" s="8" t="s">
        <v>47</v>
      </c>
      <c r="B121" s="9" t="str">
        <f t="shared" ref="B121:B122" si="6">I21</f>
        <v>This variant is not associated with increased risk.</v>
      </c>
      <c r="C121" s="3" t="s">
        <v>26</v>
      </c>
    </row>
    <row r="122" spans="1:3" x14ac:dyDescent="0.25">
      <c r="A122" s="8" t="s">
        <v>41</v>
      </c>
      <c r="B122" s="9">
        <f t="shared" si="6"/>
        <v>3.9</v>
      </c>
      <c r="C122" s="3" t="s">
        <v>38</v>
      </c>
    </row>
    <row r="123" spans="1:3" x14ac:dyDescent="0.25">
      <c r="A123" s="15"/>
    </row>
    <row r="124" spans="1:3" x14ac:dyDescent="0.25">
      <c r="A124" s="8"/>
      <c r="C124" s="3" t="str">
        <f>CONCATENATE("    ",B120)</f>
        <v xml:space="preserve">    Your CHRNA2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percentage=3.9 /&gt;</v>
      </c>
    </row>
    <row r="133" spans="1:3" x14ac:dyDescent="0.25">
      <c r="A133" s="15"/>
      <c r="C133" s="3" t="str">
        <f>"  &lt;/Genotype&gt;"</f>
        <v xml:space="preserve">  &lt;/Genotype&gt;</v>
      </c>
    </row>
    <row r="134" spans="1:3" x14ac:dyDescent="0.25">
      <c r="A134" s="15"/>
      <c r="C134" s="3" t="str">
        <f>C29</f>
        <v>&lt;# A373G #&gt;</v>
      </c>
    </row>
    <row r="135" spans="1:3" x14ac:dyDescent="0.25">
      <c r="A135" s="15" t="s">
        <v>37</v>
      </c>
      <c r="B135" s="21" t="str">
        <f>J11</f>
        <v>NC_000008.11:g.</v>
      </c>
      <c r="C135" s="3" t="str">
        <f>CONCATENATE("  &lt;Genotype hgvs=",CHAR(34),B135,B136,";",B137,CHAR(34)," name=",CHAR(34),B31,CHAR(34),"&gt; ")</f>
        <v xml:space="preserve">  &lt;Genotype hgvs="NC_000008.11:g.[27467305T&gt;C];[27467305=]" name="A373G"&gt; </v>
      </c>
    </row>
    <row r="136" spans="1:3" x14ac:dyDescent="0.25">
      <c r="A136" s="15" t="s">
        <v>35</v>
      </c>
      <c r="B136" s="21" t="str">
        <f t="shared" ref="B136:B140" si="7">J12</f>
        <v>[27467305T&gt;C]</v>
      </c>
    </row>
    <row r="137" spans="1:3" x14ac:dyDescent="0.25">
      <c r="A137" s="15" t="s">
        <v>31</v>
      </c>
      <c r="B137" s="21" t="str">
        <f t="shared" si="7"/>
        <v>[27467305=]</v>
      </c>
      <c r="C137" s="3" t="s">
        <v>38</v>
      </c>
    </row>
    <row r="138" spans="1:3" x14ac:dyDescent="0.25">
      <c r="A138" s="15" t="s">
        <v>39</v>
      </c>
      <c r="B138" s="21" t="str">
        <f t="shared" si="7"/>
        <v>People with this variant have one copy of the [A373G (p.Thr125Ala)](https://www.ncbi.nlm.nih.gov/clinvar/variation/128739/)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[A373G (p.Thr125Ala)](https://www.ncbi.nlm.nih.gov/clinvar/variation/128739/) variant. This substitution of a single nucleotide is known as a missense mutation.</v>
      </c>
    </row>
    <row r="140" spans="1:3" x14ac:dyDescent="0.25">
      <c r="A140" s="8" t="s">
        <v>41</v>
      </c>
      <c r="B140" s="21">
        <f t="shared" si="7"/>
        <v>49.8</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percentage=49.8 /&gt;</v>
      </c>
    </row>
    <row r="148" spans="1:3" x14ac:dyDescent="0.25">
      <c r="A148" s="15"/>
      <c r="C148" s="3" t="str">
        <f>"  &lt;/Genotype&gt;"</f>
        <v xml:space="preserve">  &lt;/Genotype&gt;</v>
      </c>
    </row>
    <row r="149" spans="1:3" x14ac:dyDescent="0.25">
      <c r="A149" s="15" t="s">
        <v>44</v>
      </c>
      <c r="B149" s="9" t="str">
        <f>J17</f>
        <v>People with this variant have two copies of the [A373G (p.Thr125Ala)](https://www.ncbi.nlm.nih.gov/clinvar/variation/128739/) variant. This substitution of a single nucleotide is known as a missense mutation.</v>
      </c>
      <c r="C149" s="3" t="str">
        <f>CONCATENATE("  &lt;Genotype hgvs=",CHAR(34),B135,B136,";",B136,CHAR(34)," name=",CHAR(34),B31,CHAR(34),"&gt; ")</f>
        <v xml:space="preserve">  &lt;Genotype hgvs="NC_000008.11:g.[27467305T&gt;C];[27467305T&gt;C]" name="A373G"&gt; </v>
      </c>
    </row>
    <row r="150" spans="1:3" x14ac:dyDescent="0.25">
      <c r="A150" s="8" t="s">
        <v>45</v>
      </c>
      <c r="B150" s="9" t="str">
        <f t="shared" ref="B150:B151" si="8">J18</f>
        <v>This variant is not associated with increased risk.</v>
      </c>
      <c r="C150" s="3" t="s">
        <v>26</v>
      </c>
    </row>
    <row r="151" spans="1:3" x14ac:dyDescent="0.25">
      <c r="A151" s="8" t="s">
        <v>41</v>
      </c>
      <c r="B151" s="9">
        <f t="shared" si="8"/>
        <v>48.6</v>
      </c>
      <c r="C151" s="3" t="s">
        <v>38</v>
      </c>
    </row>
    <row r="152" spans="1:3" x14ac:dyDescent="0.25">
      <c r="A152" s="8"/>
    </row>
    <row r="153" spans="1:3" x14ac:dyDescent="0.25">
      <c r="A153" s="15"/>
      <c r="C153" s="3" t="str">
        <f>CONCATENATE("    ",B149)</f>
        <v xml:space="preserve">    People with this variant have two copies of the [A373G (p.Thr125Ala)](https://www.ncbi.nlm.nih.gov/clinvar/variation/128739/)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This variant is not associated with increased risk.</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percentage=48.6 /&gt;</v>
      </c>
    </row>
    <row r="162" spans="1:3" x14ac:dyDescent="0.25">
      <c r="A162" s="15"/>
      <c r="C162" s="3" t="str">
        <f>"  &lt;/Genotype&gt;"</f>
        <v xml:space="preserve">  &lt;/Genotype&gt;</v>
      </c>
    </row>
    <row r="163" spans="1:3" x14ac:dyDescent="0.25">
      <c r="A163" s="15" t="s">
        <v>46</v>
      </c>
      <c r="B163" s="9" t="str">
        <f>J20</f>
        <v>Your CHRNA2 gene has no variants. A normal gene is referred to as a "wild-type" gene.</v>
      </c>
      <c r="C163" s="3" t="str">
        <f>CONCATENATE("  &lt;Genotype hgvs=",CHAR(34),B135,B137,";",B137,CHAR(34)," name=",CHAR(34),B31,CHAR(34),"&gt; ")</f>
        <v xml:space="preserve">  &lt;Genotype hgvs="NC_000008.11:g.[27467305=];[27467305=]" name="A373G"&gt; </v>
      </c>
    </row>
    <row r="164" spans="1:3" x14ac:dyDescent="0.25">
      <c r="A164" s="8" t="s">
        <v>47</v>
      </c>
      <c r="B164" s="9" t="str">
        <f t="shared" ref="B164:B165" si="9">J21</f>
        <v>You are in the Moderate Loss of Function category. See below for more information.</v>
      </c>
      <c r="C164" s="3" t="s">
        <v>26</v>
      </c>
    </row>
    <row r="165" spans="1:3" x14ac:dyDescent="0.25">
      <c r="A165" s="8" t="s">
        <v>41</v>
      </c>
      <c r="B165" s="9">
        <f t="shared" si="9"/>
        <v>1.6</v>
      </c>
      <c r="C165" s="3" t="s">
        <v>38</v>
      </c>
    </row>
    <row r="166" spans="1:3" x14ac:dyDescent="0.25">
      <c r="A166" s="15"/>
    </row>
    <row r="167" spans="1:3" x14ac:dyDescent="0.25">
      <c r="A167" s="8"/>
      <c r="C167" s="3" t="str">
        <f>CONCATENATE("    ",B163)</f>
        <v xml:space="preserve">    Your CHRNA2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You are in the Moderate Loss of Function category. See below for more information.</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percentage=1.6 /&gt;</v>
      </c>
    </row>
    <row r="176" spans="1:3" x14ac:dyDescent="0.25">
      <c r="A176" s="15"/>
      <c r="C176" s="3" t="str">
        <f>"  &lt;/Genotype&gt;"</f>
        <v xml:space="preserve">  &lt;/Genotype&gt;</v>
      </c>
    </row>
    <row r="177" spans="1:3" x14ac:dyDescent="0.25">
      <c r="A177" s="15"/>
      <c r="C177" s="3" t="str">
        <f>C35</f>
        <v>&lt;# T836A #&gt;</v>
      </c>
    </row>
    <row r="178" spans="1:3" x14ac:dyDescent="0.25">
      <c r="A178" s="15" t="s">
        <v>37</v>
      </c>
      <c r="B178" s="21" t="str">
        <f>K11</f>
        <v>NC_000005.10:g.</v>
      </c>
      <c r="C178" s="3" t="str">
        <f>CONCATENATE("  &lt;Genotype hgvs=",CHAR(34),B178,B179,";",B180,CHAR(34)," name=",CHAR(34),B37,CHAR(34),"&gt; ")</f>
        <v xml:space="preserve">  &lt;Genotype hgvs="NC_000005.10:g.[143300779C&gt;A];[143300779=]" name="T836A"&gt; </v>
      </c>
    </row>
    <row r="179" spans="1:3" x14ac:dyDescent="0.25">
      <c r="A179" s="15" t="s">
        <v>35</v>
      </c>
      <c r="B179" s="21" t="str">
        <f t="shared" ref="B179:B183" si="10">K12</f>
        <v>[143300779C&gt;A]</v>
      </c>
    </row>
    <row r="180" spans="1:3" x14ac:dyDescent="0.25">
      <c r="A180" s="15" t="s">
        <v>31</v>
      </c>
      <c r="B180" s="21" t="str">
        <f t="shared" si="10"/>
        <v>[143300779=]</v>
      </c>
      <c r="C180" s="3" t="s">
        <v>38</v>
      </c>
    </row>
    <row r="181" spans="1:3" x14ac:dyDescent="0.25">
      <c r="A181" s="15" t="s">
        <v>39</v>
      </c>
      <c r="B181" s="21" t="str">
        <f t="shared" si="10"/>
        <v>People with this variant have one copy of the [T836A (p.Ile279Asn)](https://www.ncbi.nlm.nih.gov/clinvar/variation/17504/)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[T836A (p.Ile279Asn)](https://www.ncbi.nlm.nih.gov/clinvar/variation/17504/) variant. This substitution of a single nucleotide is known as a missense mutation.</v>
      </c>
    </row>
    <row r="183" spans="1:3" x14ac:dyDescent="0.25">
      <c r="A183" s="8" t="s">
        <v>41</v>
      </c>
      <c r="B183" s="21" t="str">
        <f t="shared" si="10"/>
        <v xml:space="preserve"> </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  /&gt;</v>
      </c>
    </row>
    <row r="191" spans="1:3" x14ac:dyDescent="0.25">
      <c r="A191" s="15"/>
      <c r="C191" s="3" t="str">
        <f>"  &lt;/Genotype&gt;"</f>
        <v xml:space="preserve">  &lt;/Genotype&gt;</v>
      </c>
    </row>
    <row r="192" spans="1:3" x14ac:dyDescent="0.25">
      <c r="A192" s="15" t="s">
        <v>44</v>
      </c>
      <c r="B192" s="9" t="str">
        <f>K17</f>
        <v>People with this variant have two copies of the [T836A (p.Ile279Asn)](https://www.ncbi.nlm.nih.gov/clinvar/variation/17504/) variant. This substitution of a single nucleotide is known as a missense mutation.</v>
      </c>
      <c r="C192" s="3" t="str">
        <f>CONCATENATE("  &lt;Genotype hgvs=",CHAR(34),B178,B179,";",B179,CHAR(34)," name=",CHAR(34),B37,CHAR(34),"&gt; ")</f>
        <v xml:space="preserve">  &lt;Genotype hgvs="NC_000005.10:g.[143300779C&gt;A];[143300779C&gt;A]" name="T836A"&gt;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t="str">
        <f t="shared" si="11"/>
        <v xml:space="preserve"> </v>
      </c>
      <c r="C194" s="3" t="s">
        <v>38</v>
      </c>
    </row>
    <row r="195" spans="1:3" x14ac:dyDescent="0.25">
      <c r="A195" s="8"/>
    </row>
    <row r="196" spans="1:3" x14ac:dyDescent="0.25">
      <c r="A196" s="15"/>
      <c r="C196" s="3" t="str">
        <f>CONCATENATE("    ",B192)</f>
        <v xml:space="preserve">    People with this variant have two copies of the [T836A (p.Ile279Asn)](https://www.ncbi.nlm.nih.gov/clinvar/variation/17504/)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  /&gt;</v>
      </c>
    </row>
    <row r="205" spans="1:3" x14ac:dyDescent="0.25">
      <c r="A205" s="15"/>
      <c r="C205" s="3" t="str">
        <f>"  &lt;/Genotype&gt;"</f>
        <v xml:space="preserve">  &lt;/Genotype&gt;</v>
      </c>
    </row>
    <row r="206" spans="1:3" x14ac:dyDescent="0.25">
      <c r="A206" s="15" t="s">
        <v>46</v>
      </c>
      <c r="B206" s="9" t="str">
        <f>K20</f>
        <v>Your CHRNA2 gene has no variants. A normal gene is referred to as a "wild-type" gene.</v>
      </c>
      <c r="C206" s="3" t="str">
        <f>CONCATENATE("  &lt;Genotype hgvs=",CHAR(34),B178,B180,";",B180,CHAR(34)," name=",CHAR(34),B37,CHAR(34),"&gt; ")</f>
        <v xml:space="preserve">  &lt;Genotype hgvs="NC_000005.10:g.[143300779=];[143300779=]" name="T836A"&gt; </v>
      </c>
    </row>
    <row r="207" spans="1:3" x14ac:dyDescent="0.25">
      <c r="A207" s="8" t="s">
        <v>47</v>
      </c>
      <c r="B207" s="9" t="str">
        <f t="shared" ref="B207:B208" si="12">K21</f>
        <v>This variant is not associated with increased risk.</v>
      </c>
      <c r="C207" s="3" t="s">
        <v>26</v>
      </c>
    </row>
    <row r="208" spans="1:3" x14ac:dyDescent="0.25">
      <c r="A208" s="8" t="s">
        <v>41</v>
      </c>
      <c r="B208" s="9" t="str">
        <f t="shared" si="12"/>
        <v xml:space="preserve"> </v>
      </c>
      <c r="C208" s="3" t="s">
        <v>38</v>
      </c>
    </row>
    <row r="209" spans="1:3" x14ac:dyDescent="0.25">
      <c r="A209" s="15"/>
    </row>
    <row r="210" spans="1:3" x14ac:dyDescent="0.25">
      <c r="A210" s="8"/>
      <c r="C210" s="3" t="str">
        <f>CONCATENATE("    ",B206)</f>
        <v xml:space="preserve">    Your CHRNA2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  /&gt;</v>
      </c>
    </row>
    <row r="219" spans="1:3" x14ac:dyDescent="0.25">
      <c r="A219" s="15"/>
      <c r="C219" s="3" t="str">
        <f>"  &lt;/Genotype&gt;"</f>
        <v xml:space="preserve">  &lt;/Genotype&gt;</v>
      </c>
    </row>
    <row r="220" spans="1:3" x14ac:dyDescent="0.25">
      <c r="A220" s="15"/>
      <c r="C220" s="3" t="str">
        <f>C41</f>
        <v>&lt;# T889A #&gt;</v>
      </c>
    </row>
    <row r="221" spans="1:3" x14ac:dyDescent="0.25">
      <c r="A221" s="15" t="s">
        <v>37</v>
      </c>
      <c r="B221" s="21" t="str">
        <f>L11</f>
        <v>NC_000005.10:g.</v>
      </c>
      <c r="C221" s="3" t="str">
        <f>CONCATENATE("  &lt;Genotype hgvs=",CHAR(34),B221,B222,";",B223,CHAR(34)," name=",CHAR(34),B43,CHAR(34),"&gt; ")</f>
        <v xml:space="preserve">  &lt;Genotype hgvs="NC_000005.10:g.[143281925A&gt;G];[143281925=]" name="T889A"&gt; </v>
      </c>
    </row>
    <row r="222" spans="1:3" x14ac:dyDescent="0.25">
      <c r="A222" s="15" t="s">
        <v>35</v>
      </c>
      <c r="B222" s="21" t="str">
        <f t="shared" ref="B222:B226" si="13">L12</f>
        <v>[143281925A&gt;G]</v>
      </c>
    </row>
    <row r="223" spans="1:3" x14ac:dyDescent="0.25">
      <c r="A223" s="15" t="s">
        <v>31</v>
      </c>
      <c r="B223" s="21" t="str">
        <f t="shared" si="13"/>
        <v>[143281925=]</v>
      </c>
      <c r="C223" s="3" t="s">
        <v>38</v>
      </c>
    </row>
    <row r="224" spans="1:3" x14ac:dyDescent="0.25">
      <c r="A224" s="15" t="s">
        <v>39</v>
      </c>
      <c r="B224" s="21" t="str">
        <f t="shared" si="13"/>
        <v>People with this variant have one copy of the [889A&gt;T (p.Ile297Phe)](https://www.ncbi.nlm.nih.gov/clinvar/variation/522582/) variant. This substitution of a single nucleotide is known as a missense mutation.</v>
      </c>
      <c r="C224" s="3" t="s">
        <v>26</v>
      </c>
    </row>
    <row r="225" spans="1:3" x14ac:dyDescent="0.25">
      <c r="A225" s="8" t="s">
        <v>40</v>
      </c>
      <c r="B225" s="21" t="str">
        <f t="shared" si="13"/>
        <v>This variant is not associated with increased risk.</v>
      </c>
      <c r="C225" s="3" t="str">
        <f>CONCATENATE("    ",B224)</f>
        <v xml:space="preserve">    People with this variant have one copy of the [889A&gt;T (p.Ile297Phe)](https://www.ncbi.nlm.nih.gov/clinvar/variation/522582/) variant. This substitution of a single nucleotide is known as a missense mutation.</v>
      </c>
    </row>
    <row r="226" spans="1:3" x14ac:dyDescent="0.25">
      <c r="A226" s="8" t="s">
        <v>41</v>
      </c>
      <c r="B226" s="21">
        <f t="shared" si="13"/>
        <v>35.4</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percentage=35.4 /&gt;</v>
      </c>
    </row>
    <row r="234" spans="1:3" x14ac:dyDescent="0.25">
      <c r="A234" s="15"/>
      <c r="C234" s="3" t="str">
        <f>"  &lt;/Genotype&gt;"</f>
        <v xml:space="preserve">  &lt;/Genotype&gt;</v>
      </c>
    </row>
    <row r="235" spans="1:3" x14ac:dyDescent="0.25">
      <c r="A235" s="15" t="s">
        <v>44</v>
      </c>
      <c r="B235" s="9" t="str">
        <f>L17</f>
        <v>People with this variant have two copies of the [889A&gt;T (p.Ile297Phe)](https://www.ncbi.nlm.nih.gov/clinvar/variation/522582/) variant. This substitution of a single nucleotide is known as a missense mutation.</v>
      </c>
      <c r="C235" s="3" t="str">
        <f>CONCATENATE("  &lt;Genotype hgvs=",CHAR(34),B221,B222,";",B222,CHAR(34)," name=",CHAR(34),B43,CHAR(34),"&gt; ")</f>
        <v xml:space="preserve">  &lt;Genotype hgvs="NC_000005.10:g.[143281925A&gt;G];[143281925A&gt;G]" name="T889A"&gt;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14.1</v>
      </c>
      <c r="C237" s="3" t="s">
        <v>38</v>
      </c>
    </row>
    <row r="238" spans="1:3" x14ac:dyDescent="0.25">
      <c r="A238" s="8"/>
    </row>
    <row r="239" spans="1:3" x14ac:dyDescent="0.25">
      <c r="A239" s="15"/>
      <c r="C239" s="3" t="str">
        <f>CONCATENATE("    ",B235)</f>
        <v xml:space="preserve">    People with this variant have two copies of the [889A&gt;T (p.Ile297Phe)](https://www.ncbi.nlm.nih.gov/clinvar/variation/522582/)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percentage=14.1 /&gt;</v>
      </c>
    </row>
    <row r="248" spans="1:3" x14ac:dyDescent="0.25">
      <c r="A248" s="15"/>
      <c r="C248" s="3" t="str">
        <f>"  &lt;/Genotype&gt;"</f>
        <v xml:space="preserve">  &lt;/Genotype&gt;</v>
      </c>
    </row>
    <row r="249" spans="1:3" x14ac:dyDescent="0.25">
      <c r="A249" s="15" t="s">
        <v>46</v>
      </c>
      <c r="B249" s="9" t="str">
        <f>L20</f>
        <v>Your CHRNA2 gene has no variants. A normal gene is referred to as a "wild-type" gene.</v>
      </c>
      <c r="C249" s="3" t="str">
        <f>CONCATENATE("  &lt;Genotype hgvs=",CHAR(34),B221,B223,";",B223,CHAR(34)," name=",CHAR(34),B43,CHAR(34),"&gt; ")</f>
        <v xml:space="preserve">  &lt;Genotype hgvs="NC_000005.10:g.[143281925=];[143281925=]" name="T889A"&gt; </v>
      </c>
    </row>
    <row r="250" spans="1:3" x14ac:dyDescent="0.25">
      <c r="A250" s="8" t="s">
        <v>47</v>
      </c>
      <c r="B250" s="9" t="str">
        <f t="shared" ref="B250:B251" si="15">L21</f>
        <v>This variant is not associated with increased risk.</v>
      </c>
      <c r="C250" s="3" t="s">
        <v>26</v>
      </c>
    </row>
    <row r="251" spans="1:3" x14ac:dyDescent="0.25">
      <c r="A251" s="8" t="s">
        <v>41</v>
      </c>
      <c r="B251" s="9">
        <f t="shared" si="15"/>
        <v>50.5</v>
      </c>
      <c r="C251" s="3" t="s">
        <v>38</v>
      </c>
    </row>
    <row r="252" spans="1:3" x14ac:dyDescent="0.25">
      <c r="A252" s="15"/>
    </row>
    <row r="253" spans="1:3" x14ac:dyDescent="0.25">
      <c r="A253" s="8"/>
      <c r="C253" s="3" t="str">
        <f>CONCATENATE("    ",B249)</f>
        <v xml:space="preserve">    Your CHRNA2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percentage=50.5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CHRNA2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CHRNA2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CHRNA2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CHRNA2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CHRNA2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CHRNA2 variants is small and does not impact treatment. It is possible that variants in this gene interact with other gene variants, which is the reason for our inclusion of this gene.</v>
      </c>
      <c r="C297" s="3" t="str">
        <f>B297</f>
        <v>For the vast majority of people, the overall risk associated with the common CHRNA2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654B7-EA6C-4D86-861D-EF6E2B2578D9}">
  <dimension ref="A1:AJ2670"/>
  <sheetViews>
    <sheetView workbookViewId="0">
      <selection activeCell="C444" sqref="C2:C444"/>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271</v>
      </c>
      <c r="C2" s="3" t="str">
        <f>CONCATENATE("# What does the ",B2," gene do?")</f>
        <v># What does the HTR2A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13</v>
      </c>
      <c r="C6" s="3" t="str">
        <f>CONCATENATE("This gene is located on chromosome ",B6,". The ",B7," it creates acts in your ",B8)</f>
        <v>This gene is located on chromosome 13. The protein it creates acts in your brain and gall bladder.</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272</v>
      </c>
      <c r="H8" s="3" t="s">
        <v>19</v>
      </c>
      <c r="I8" s="11" t="s">
        <v>20</v>
      </c>
      <c r="J8" s="3">
        <v>0.17299999999999999</v>
      </c>
      <c r="K8" s="3">
        <v>0.1</v>
      </c>
      <c r="L8" s="3">
        <f t="shared" si="0"/>
        <v>1.7299999999999998</v>
      </c>
      <c r="Y8" s="6"/>
      <c r="AC8" s="10"/>
    </row>
    <row r="9" spans="1:36" x14ac:dyDescent="0.25">
      <c r="A9" s="15" t="s">
        <v>21</v>
      </c>
      <c r="B9" s="9" t="s">
        <v>274</v>
      </c>
      <c r="C9" s="3" t="str">
        <f>CONCATENATE("&lt;TissueList ",B9," /&gt;")</f>
        <v>&lt;TissueList brain D001921 gallbladder D001659 /&gt;</v>
      </c>
      <c r="H9" s="3" t="s">
        <v>22</v>
      </c>
      <c r="I9" s="11" t="s">
        <v>23</v>
      </c>
      <c r="J9" s="3">
        <v>0.435</v>
      </c>
      <c r="K9" s="3">
        <v>0.33500000000000002</v>
      </c>
      <c r="L9" s="3">
        <f t="shared" si="0"/>
        <v>1.2985074626865671</v>
      </c>
      <c r="Y9" s="6"/>
      <c r="AC9" s="10"/>
    </row>
    <row r="10" spans="1:36" s="18" customFormat="1" x14ac:dyDescent="0.25">
      <c r="A10" s="16"/>
      <c r="B10" s="17"/>
      <c r="H10" s="18" t="str">
        <f>B19</f>
        <v>Ser34</v>
      </c>
      <c r="I10" s="18" t="str">
        <f>B25</f>
        <v>C46847701T</v>
      </c>
      <c r="J10" s="18" t="str">
        <f>B31</f>
        <v>T46848951C</v>
      </c>
      <c r="K10" s="18" t="str">
        <f>B37</f>
        <v>Ile197Val</v>
      </c>
      <c r="L10" s="18" t="str">
        <f>B43</f>
        <v>C46897343T</v>
      </c>
      <c r="M10" s="18" t="str">
        <f>B49</f>
        <v>His452Tyr</v>
      </c>
      <c r="N10" s="18" t="str">
        <f>B55</f>
        <v>T614-2211C</v>
      </c>
      <c r="O10" s="18" t="str">
        <f>B61</f>
        <v>C46866425T</v>
      </c>
    </row>
    <row r="11" spans="1:36" x14ac:dyDescent="0.25">
      <c r="A11" s="8" t="s">
        <v>3</v>
      </c>
      <c r="B11" s="9" t="s">
        <v>271</v>
      </c>
      <c r="C11" s="3" t="str">
        <f>CONCATENATE("&lt;GeneAnalysis gene=",CHAR(34),B11,CHAR(34)," interval=",CHAR(34),B12,CHAR(34),"&gt; ")</f>
        <v xml:space="preserve">&lt;GeneAnalysis gene="HTR2A" interval="NC_000013.11:g.46831542_46897076"&gt; </v>
      </c>
      <c r="H11" s="19" t="s">
        <v>254</v>
      </c>
      <c r="I11" s="19" t="s">
        <v>254</v>
      </c>
      <c r="J11" s="19" t="s">
        <v>254</v>
      </c>
      <c r="K11" s="19" t="s">
        <v>254</v>
      </c>
      <c r="L11" s="19" t="s">
        <v>254</v>
      </c>
      <c r="M11" s="19" t="s">
        <v>254</v>
      </c>
      <c r="N11" s="19" t="s">
        <v>254</v>
      </c>
      <c r="O11" s="25" t="s">
        <v>254</v>
      </c>
      <c r="P11" s="20"/>
      <c r="Q11" s="20"/>
      <c r="R11" s="20"/>
      <c r="S11" s="20"/>
      <c r="T11" s="20"/>
      <c r="U11" s="20"/>
      <c r="V11" s="20"/>
      <c r="W11" s="20"/>
      <c r="X11" s="20"/>
      <c r="Y11" s="20"/>
      <c r="Z11" s="20"/>
    </row>
    <row r="12" spans="1:36" x14ac:dyDescent="0.25">
      <c r="A12" s="8" t="s">
        <v>24</v>
      </c>
      <c r="B12" s="9" t="s">
        <v>275</v>
      </c>
      <c r="H12" s="9" t="s">
        <v>255</v>
      </c>
      <c r="I12" s="9" t="s">
        <v>257</v>
      </c>
      <c r="J12" s="9" t="s">
        <v>259</v>
      </c>
      <c r="K12" s="9" t="s">
        <v>261</v>
      </c>
      <c r="L12" s="9" t="s">
        <v>263</v>
      </c>
      <c r="M12" s="9" t="s">
        <v>265</v>
      </c>
      <c r="N12" s="9" t="s">
        <v>267</v>
      </c>
      <c r="O12" s="9" t="s">
        <v>269</v>
      </c>
      <c r="P12" s="9"/>
      <c r="Q12" s="9"/>
      <c r="R12" s="9"/>
      <c r="S12" s="9"/>
      <c r="T12" s="9"/>
      <c r="U12" s="9"/>
      <c r="V12" s="9"/>
      <c r="W12" s="9"/>
      <c r="X12" s="9"/>
      <c r="Y12" s="9"/>
      <c r="Z12" s="9"/>
    </row>
    <row r="13" spans="1:36" x14ac:dyDescent="0.25">
      <c r="A13" s="8" t="s">
        <v>25</v>
      </c>
      <c r="B13" s="9" t="s">
        <v>146</v>
      </c>
      <c r="C13" s="3" t="str">
        <f>CONCATENATE("# What are some common mutations of ",B11,"?")</f>
        <v># What are some common mutations of HTR2A?</v>
      </c>
      <c r="H13" s="9" t="s">
        <v>256</v>
      </c>
      <c r="I13" s="9" t="s">
        <v>258</v>
      </c>
      <c r="J13" s="9" t="s">
        <v>260</v>
      </c>
      <c r="K13" s="9" t="s">
        <v>262</v>
      </c>
      <c r="L13" s="9" t="s">
        <v>264</v>
      </c>
      <c r="M13" s="9" t="s">
        <v>266</v>
      </c>
      <c r="N13" s="9" t="s">
        <v>268</v>
      </c>
      <c r="O13" s="9" t="s">
        <v>270</v>
      </c>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[Ser34=](https://www.ncbi.nlm.nih.gov/projects/SNP/snp_ref.cgi?rs=6313)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[C46847701T](https://www.ncbi.nlm.nih.gov/projects/SNP/snp_ref.cgi?rs=1923884)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[T46848951C](https://www.ncbi.nlm.nih.gov/projects/SNP/snp_ref.cgi?rs=1923885)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[C46897343T](https://www.ncbi.nlm.nih.gov/projects/SNP/snp_ref.cgi?rs=6304)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[C46897343T](https://www.ncbi.nlm.nih.gov/projects/SNP/snp_ref.cgi?rs=6311)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[His452Tyr](https://www.ncbi.nlm.nih.gov/projects/SNP/snp_ref.cgi?rs=6314)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[T614-2211C](https://www.ncbi.nlm.nih.gov/projects/SNP/snp_ref.cgi?rs=6314) variant. This substitution of a single nucleotide is known as a missense mutation.</v>
      </c>
      <c r="O14" s="9" t="str">
        <f>CONCATENATE("People with this variant have one copy of the ",B64)</f>
        <v>People with this variant have one copy of the [C46866425T](https://www.ncbi.nlm.nih.gov/projects/SNP/snp_ref.cgi?rs=2770296)</v>
      </c>
      <c r="P14" s="9"/>
      <c r="Q14" s="9"/>
      <c r="R14" s="9"/>
      <c r="S14" s="9"/>
      <c r="T14" s="9"/>
      <c r="U14" s="9"/>
      <c r="V14" s="9"/>
      <c r="W14" s="9"/>
      <c r="X14" s="9"/>
      <c r="Y14" s="9"/>
      <c r="Z14" s="9"/>
    </row>
    <row r="15" spans="1:36" x14ac:dyDescent="0.25">
      <c r="C15" s="3" t="str">
        <f>CONCATENATE("There are ",B13," common variants in ",B11,": ",B22,", ",B28,", ",B34,", ",B40,", ",B46,", ",B52,", ",B58,", and ",B64,".")</f>
        <v>There are eight common variants in HTR2A: [Ser34=](https://www.ncbi.nlm.nih.gov/projects/SNP/snp_ref.cgi?rs=6313), [C46847701T](https://www.ncbi.nlm.nih.gov/projects/SNP/snp_ref.cgi?rs=1923884), [T46848951C](https://www.ncbi.nlm.nih.gov/projects/SNP/snp_ref.cgi?rs=1923885), [C46897343T](https://www.ncbi.nlm.nih.gov/projects/SNP/snp_ref.cgi?rs=6304), [C46897343T](https://www.ncbi.nlm.nih.gov/projects/SNP/snp_ref.cgi?rs=6311), [His452Tyr](https://www.ncbi.nlm.nih.gov/projects/SNP/snp_ref.cgi?rs=6314), [T614-2211C](https://www.ncbi.nlm.nih.gov/projects/SNP/snp_ref.cgi?rs=6314), and [C46866425T](https://www.ncbi.nlm.nih.gov/projects/SNP/snp_ref.cgi?rs=2770296).</v>
      </c>
      <c r="H15" s="9" t="s">
        <v>27</v>
      </c>
      <c r="I15" s="9" t="s">
        <v>27</v>
      </c>
      <c r="J15" s="9" t="s">
        <v>26</v>
      </c>
      <c r="K15" s="9"/>
      <c r="L15" s="9" t="s">
        <v>27</v>
      </c>
      <c r="M15" s="9" t="s">
        <v>26</v>
      </c>
      <c r="N15" s="9"/>
      <c r="O15" s="9" t="s">
        <v>27</v>
      </c>
      <c r="P15" s="9"/>
      <c r="Q15" s="9"/>
      <c r="R15" s="9"/>
      <c r="S15" s="9"/>
      <c r="T15" s="9"/>
      <c r="U15" s="9"/>
      <c r="V15" s="9"/>
      <c r="W15" s="9"/>
      <c r="X15" s="9"/>
      <c r="Y15" s="9"/>
      <c r="Z15" s="9"/>
    </row>
    <row r="16" spans="1:36" x14ac:dyDescent="0.25">
      <c r="H16" s="9">
        <v>48.3</v>
      </c>
      <c r="I16" s="9">
        <v>24.3</v>
      </c>
      <c r="J16" s="9">
        <v>45.4</v>
      </c>
      <c r="K16" s="9">
        <v>1.3</v>
      </c>
      <c r="L16" s="9">
        <v>49.4</v>
      </c>
      <c r="M16" s="9">
        <v>14.5</v>
      </c>
      <c r="N16" s="9">
        <v>39.700000000000003</v>
      </c>
      <c r="O16" s="9">
        <v>36.200000000000003</v>
      </c>
      <c r="P16" s="9"/>
      <c r="Q16" s="9"/>
      <c r="R16" s="9"/>
      <c r="S16" s="9"/>
      <c r="T16" s="9"/>
      <c r="U16" s="9"/>
      <c r="V16" s="9"/>
      <c r="W16" s="9"/>
      <c r="X16" s="9"/>
      <c r="Y16" s="9"/>
      <c r="Z16" s="9"/>
    </row>
    <row r="17" spans="1:26" x14ac:dyDescent="0.25">
      <c r="C17" s="3" t="str">
        <f>CONCATENATE("&lt;# ",B19," #&gt;")</f>
        <v>&lt;# Ser34 #&gt;</v>
      </c>
      <c r="H17" s="9" t="str">
        <f>CONCATENATE("People with this variant have two copies of the ",B22," variant. This substitution of a single nucleotide is known as a missense mutation.")</f>
        <v>People with this variant have two copies of the [Ser34=](https://www.ncbi.nlm.nih.gov/projects/SNP/snp_ref.cgi?rs=6313)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[C46847701T](https://www.ncbi.nlm.nih.gov/projects/SNP/snp_ref.cgi?rs=1923884)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[T46848951C](https://www.ncbi.nlm.nih.gov/projects/SNP/snp_ref.cgi?rs=1923885)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[C46897343T](https://www.ncbi.nlm.nih.gov/projects/SNP/snp_ref.cgi?rs=6304)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[C46897343T](https://www.ncbi.nlm.nih.gov/projects/SNP/snp_ref.cgi?rs=6311)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[His452Tyr](https://www.ncbi.nlm.nih.gov/projects/SNP/snp_ref.cgi?rs=6314)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[T614-2211C](https://www.ncbi.nlm.nih.gov/projects/SNP/snp_ref.cgi?rs=6314)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[C46866425T](https://www.ncbi.nlm.nih.gov/projects/SNP/snp_ref.cgi?rs=2770296) variant. This substitution of a single nucleotide is known as a missense mutation.</v>
      </c>
      <c r="P17" s="9"/>
      <c r="Q17" s="9"/>
      <c r="R17" s="9"/>
      <c r="S17" s="9"/>
      <c r="T17" s="9"/>
      <c r="U17" s="9"/>
      <c r="V17" s="9"/>
      <c r="W17" s="9"/>
      <c r="X17" s="9"/>
      <c r="Y17" s="9"/>
      <c r="Z17" s="9"/>
    </row>
    <row r="18" spans="1:26" x14ac:dyDescent="0.25">
      <c r="A18" s="8" t="s">
        <v>29</v>
      </c>
      <c r="B18" s="19" t="s">
        <v>230</v>
      </c>
      <c r="C18" s="3" t="str">
        <f>CONCATENATE("  &lt;Variant hgvs=",CHAR(34),B18,CHAR(34)," name=",CHAR(34),B19,CHAR(34),"&gt; ")</f>
        <v xml:space="preserve">  &lt;Variant hgvs="NC_000013.11:g.46895805G&gt;A" name="Ser34"&gt; </v>
      </c>
      <c r="H18" s="9" t="s">
        <v>27</v>
      </c>
      <c r="I18" s="9" t="s">
        <v>27</v>
      </c>
      <c r="J18" s="9" t="s">
        <v>26</v>
      </c>
      <c r="K18" s="9"/>
      <c r="L18" s="9" t="s">
        <v>27</v>
      </c>
      <c r="M18" s="9" t="s">
        <v>26</v>
      </c>
      <c r="N18" s="9"/>
      <c r="O18" s="9" t="s">
        <v>27</v>
      </c>
      <c r="P18" s="9"/>
      <c r="Q18" s="9"/>
      <c r="R18" s="9"/>
      <c r="S18" s="9"/>
      <c r="T18" s="9"/>
      <c r="U18" s="9"/>
      <c r="V18" s="9"/>
      <c r="W18" s="9"/>
      <c r="X18" s="9"/>
      <c r="Y18" s="9"/>
      <c r="Z18" s="9"/>
    </row>
    <row r="19" spans="1:26" x14ac:dyDescent="0.25">
      <c r="A19" s="15" t="s">
        <v>30</v>
      </c>
      <c r="B19" s="21" t="s">
        <v>238</v>
      </c>
      <c r="H19" s="9">
        <v>32.1</v>
      </c>
      <c r="I19" s="9">
        <v>13.1</v>
      </c>
      <c r="J19" s="9">
        <v>23.5</v>
      </c>
      <c r="K19" s="9">
        <v>1.8</v>
      </c>
      <c r="L19" s="9">
        <v>32</v>
      </c>
      <c r="M19" s="9">
        <v>3.8</v>
      </c>
      <c r="N19" s="9">
        <v>17.399999999999999</v>
      </c>
      <c r="O19" s="9">
        <v>14.7</v>
      </c>
      <c r="P19" s="9"/>
      <c r="Q19" s="9"/>
      <c r="R19" s="9"/>
      <c r="S19" s="9"/>
      <c r="T19" s="9"/>
      <c r="U19" s="9"/>
      <c r="V19" s="9"/>
      <c r="W19" s="9"/>
      <c r="X19" s="9"/>
      <c r="Y19" s="9"/>
      <c r="Z19" s="9"/>
    </row>
    <row r="20" spans="1:26"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c r="H20" s="9" t="str">
        <f>CONCATENATE("Your ",B11," gene has no variants. A normal gene is referred to as a ",CHAR(34),"wild-type",CHAR(34)," gene.")</f>
        <v>Your HTR2A gene has no variants. A normal gene is referred to as a "wild-type" gene.</v>
      </c>
      <c r="I20" s="9" t="str">
        <f>CONCATENATE("Your ",B11," gene has no variants. A normal gene is referred to as a ",CHAR(34),"wild-type",CHAR(34)," gene.")</f>
        <v>Your HTR2A gene has no variants. A normal gene is referred to as a "wild-type" gene.</v>
      </c>
      <c r="J20" s="9" t="str">
        <f>CONCATENATE("Your ",B11," gene has no variants. A normal gene is referred to as a ",CHAR(34),"wild-type",CHAR(34)," gene.")</f>
        <v>Your HTR2A gene has no variants. A normal gene is referred to as a "wild-type" gene.</v>
      </c>
      <c r="K20" s="9" t="str">
        <f>CONCATENATE("Your ",B11," gene has no variants. A normal gene is referred to as a ",CHAR(34),"wild-type",CHAR(34)," gene.")</f>
        <v>Your HTR2A gene has no variants. A normal gene is referred to as a "wild-type" gene.</v>
      </c>
      <c r="L20" s="9" t="str">
        <f>CONCATENATE("Your ",B11," gene has no variants. A normal gene is referred to as a ",CHAR(34),"wild-type",CHAR(34)," gene.")</f>
        <v>Your HTR2A gene has no variants. A normal gene is referred to as a "wild-type" gene.</v>
      </c>
      <c r="M20" s="9" t="str">
        <f>CONCATENATE("Your ",B11," gene has no variants. A normal gene is referred to as a ",CHAR(34),"wild-type",CHAR(34)," gene.")</f>
        <v>Your HTR2A gene has no variants. A normal gene is referred to as a "wild-type" gene.</v>
      </c>
      <c r="N20" s="9" t="str">
        <f>CONCATENATE("Your ",B11," gene has no variants. A normal gene is referred to as a ",CHAR(34),"wild-type",CHAR(34)," gene.")</f>
        <v>Your HTR2A gene has no variants. A normal gene is referred to as a "wild-type" gene.</v>
      </c>
      <c r="O20" s="9" t="str">
        <f>CONCATENATE("Your ",B11," gene has no variants. A normal gene is referred to as a ",CHAR(34),"wild-type",CHAR(34)," gene.")</f>
        <v>Your HTR2A gene has no variants. A normal gene is referred to as a "wild-type" gene.</v>
      </c>
      <c r="P20" s="9"/>
      <c r="Q20" s="9"/>
      <c r="R20" s="9"/>
      <c r="S20" s="9"/>
      <c r="T20" s="9"/>
      <c r="U20" s="9"/>
      <c r="V20" s="9"/>
      <c r="W20" s="9"/>
      <c r="X20" s="9"/>
      <c r="Y20" s="9"/>
      <c r="Z20" s="9"/>
    </row>
    <row r="21" spans="1:26" x14ac:dyDescent="0.25">
      <c r="A21" s="15" t="s">
        <v>33</v>
      </c>
      <c r="B21" s="9" t="s">
        <v>32</v>
      </c>
      <c r="H21" s="9" t="s">
        <v>28</v>
      </c>
      <c r="I21" s="9" t="s">
        <v>28</v>
      </c>
      <c r="J21" s="9" t="s">
        <v>26</v>
      </c>
      <c r="K21" s="9"/>
      <c r="L21" s="9" t="s">
        <v>28</v>
      </c>
      <c r="M21" s="9" t="s">
        <v>26</v>
      </c>
      <c r="N21" s="9"/>
      <c r="O21" s="9" t="s">
        <v>28</v>
      </c>
      <c r="P21" s="9"/>
      <c r="Q21" s="9"/>
      <c r="R21" s="9"/>
      <c r="S21" s="9"/>
      <c r="T21" s="9"/>
      <c r="U21" s="9"/>
      <c r="V21" s="9"/>
      <c r="W21" s="9"/>
      <c r="X21" s="9"/>
      <c r="Y21" s="9"/>
      <c r="Z21" s="9"/>
    </row>
    <row r="22" spans="1:26" x14ac:dyDescent="0.25">
      <c r="A22" s="15" t="s">
        <v>35</v>
      </c>
      <c r="B22" s="9" t="s">
        <v>239</v>
      </c>
      <c r="C22" s="3" t="str">
        <f>"  &lt;/Variant&gt;"</f>
        <v xml:space="preserve">  &lt;/Variant&gt;</v>
      </c>
      <c r="H22" s="9">
        <v>19.600000000000001</v>
      </c>
      <c r="I22" s="9">
        <v>62.6</v>
      </c>
      <c r="J22" s="9">
        <v>31.2</v>
      </c>
      <c r="K22" s="9">
        <v>96.9</v>
      </c>
      <c r="L22" s="9">
        <v>18.600000000000001</v>
      </c>
      <c r="M22" s="9">
        <v>81.7</v>
      </c>
      <c r="N22" s="9">
        <v>42.9</v>
      </c>
      <c r="O22" s="9">
        <v>49.2</v>
      </c>
      <c r="P22" s="9"/>
      <c r="Q22" s="9"/>
      <c r="R22" s="9"/>
      <c r="S22" s="9"/>
      <c r="T22" s="9"/>
      <c r="U22" s="9"/>
      <c r="V22" s="9"/>
      <c r="W22" s="9"/>
      <c r="X22" s="9"/>
      <c r="Y22" s="9"/>
      <c r="Z22" s="9"/>
    </row>
    <row r="23" spans="1:26" x14ac:dyDescent="0.25">
      <c r="A23" s="15"/>
      <c r="C23" s="3" t="str">
        <f>CONCATENATE("&lt;# ",B25," #&gt;")</f>
        <v>&lt;# C46847701T #&gt;</v>
      </c>
    </row>
    <row r="24" spans="1:26" x14ac:dyDescent="0.25">
      <c r="A24" s="8" t="s">
        <v>29</v>
      </c>
      <c r="B24" s="29" t="s">
        <v>231</v>
      </c>
      <c r="C24" s="3" t="str">
        <f>CONCATENATE("  &lt;Variant hgvs=",CHAR(34),B24,CHAR(34)," name=",CHAR(34),B25,CHAR(34),"&gt; ")</f>
        <v xml:space="preserve">  &lt;Variant hgvs="NC_000013.11:g.46847701C&gt;T" name="C46847701T"&gt; </v>
      </c>
    </row>
    <row r="25" spans="1:26" x14ac:dyDescent="0.25">
      <c r="A25" s="15" t="s">
        <v>30</v>
      </c>
      <c r="B25" s="9" t="s">
        <v>240</v>
      </c>
    </row>
    <row r="26" spans="1:26" x14ac:dyDescent="0.25">
      <c r="A26" s="15" t="s">
        <v>31</v>
      </c>
      <c r="B26" s="9"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241</v>
      </c>
      <c r="C28" s="3" t="str">
        <f>"  &lt;/Variant&gt;"</f>
        <v xml:space="preserve">  &lt;/Variant&gt;</v>
      </c>
    </row>
    <row r="29" spans="1:26" x14ac:dyDescent="0.25">
      <c r="A29" s="8"/>
      <c r="C29" s="3" t="str">
        <f>CONCATENATE("&lt;# ",B31," #&gt;")</f>
        <v>&lt;# T46848951C #&gt;</v>
      </c>
    </row>
    <row r="30" spans="1:26" x14ac:dyDescent="0.25">
      <c r="A30" s="8" t="s">
        <v>29</v>
      </c>
      <c r="B30" s="19" t="s">
        <v>232</v>
      </c>
      <c r="C30" s="3" t="str">
        <f>CONCATENATE("  &lt;Variant hgvs=",CHAR(34),B30,CHAR(34)," name=",CHAR(34),B31,CHAR(34),"&gt; ")</f>
        <v xml:space="preserve">  &lt;Variant hgvs="NC_000013.11:g.46848951T&gt;C" name="T46848951C"&gt; </v>
      </c>
    </row>
    <row r="31" spans="1:26" x14ac:dyDescent="0.25">
      <c r="A31" s="15" t="s">
        <v>30</v>
      </c>
      <c r="B31" s="9" t="s">
        <v>242</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3" spans="1:3" x14ac:dyDescent="0.25">
      <c r="A33" s="15" t="s">
        <v>33</v>
      </c>
      <c r="B33" s="9" t="s">
        <v>93</v>
      </c>
    </row>
    <row r="34" spans="1:3" x14ac:dyDescent="0.25">
      <c r="A34" s="15" t="s">
        <v>35</v>
      </c>
      <c r="B34" s="9" t="s">
        <v>243</v>
      </c>
      <c r="C34" s="3" t="str">
        <f>"  &lt;/Variant&gt;"</f>
        <v xml:space="preserve">  &lt;/Variant&gt;</v>
      </c>
    </row>
    <row r="35" spans="1:3" x14ac:dyDescent="0.25">
      <c r="A35" s="15"/>
      <c r="C35" s="3" t="str">
        <f>CONCATENATE("&lt;# ",B37," #&gt;")</f>
        <v>&lt;# Ile197Val #&gt;</v>
      </c>
    </row>
    <row r="36" spans="1:3" x14ac:dyDescent="0.25">
      <c r="A36" s="8" t="s">
        <v>29</v>
      </c>
      <c r="B36" s="19" t="s">
        <v>233</v>
      </c>
      <c r="C36" s="3" t="str">
        <f>CONCATENATE("  &lt;Variant hgvs=",CHAR(34),B36,CHAR(34)," name=",CHAR(34),B37,CHAR(34),"&gt; ")</f>
        <v xml:space="preserve">  &lt;Variant hgvs="NC_000013.11:g.46892414T&gt;C" name="Ile197Val"&gt; </v>
      </c>
    </row>
    <row r="37" spans="1:3" x14ac:dyDescent="0.25">
      <c r="A37" s="15" t="s">
        <v>30</v>
      </c>
      <c r="B37" s="9" t="s">
        <v>253</v>
      </c>
    </row>
    <row r="38" spans="1:3"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9" spans="1:3" x14ac:dyDescent="0.25">
      <c r="A39" s="15" t="s">
        <v>33</v>
      </c>
      <c r="B39" s="9" t="s">
        <v>93</v>
      </c>
    </row>
    <row r="40" spans="1:3" x14ac:dyDescent="0.25">
      <c r="A40" s="15" t="s">
        <v>35</v>
      </c>
      <c r="B40" s="9" t="s">
        <v>245</v>
      </c>
      <c r="C40" s="3" t="str">
        <f>"  &lt;/Variant&gt;"</f>
        <v xml:space="preserve">  &lt;/Variant&gt;</v>
      </c>
    </row>
    <row r="41" spans="1:3" x14ac:dyDescent="0.25">
      <c r="A41" s="15"/>
      <c r="C41" s="3" t="str">
        <f>CONCATENATE("&lt;# ",B43," #&gt;")</f>
        <v>&lt;# C46897343T #&gt;</v>
      </c>
    </row>
    <row r="42" spans="1:3" x14ac:dyDescent="0.25">
      <c r="A42" s="8" t="s">
        <v>29</v>
      </c>
      <c r="B42" s="19" t="s">
        <v>234</v>
      </c>
      <c r="C42" s="3" t="str">
        <f>CONCATENATE("  &lt;Variant hgvs=",CHAR(34),B42,CHAR(34)," name=",CHAR(34),B43,CHAR(34),"&gt; ")</f>
        <v xml:space="preserve">  &lt;Variant hgvs="NC_000013.11:g.46897343C&gt;T" name="C46897343T"&gt; </v>
      </c>
    </row>
    <row r="43" spans="1:3" x14ac:dyDescent="0.25">
      <c r="A43" s="15" t="s">
        <v>30</v>
      </c>
      <c r="B43" s="9" t="s">
        <v>244</v>
      </c>
    </row>
    <row r="44" spans="1:3"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45" spans="1:3" x14ac:dyDescent="0.25">
      <c r="A45" s="15" t="s">
        <v>33</v>
      </c>
      <c r="B45" s="9" t="s">
        <v>36</v>
      </c>
    </row>
    <row r="46" spans="1:3" x14ac:dyDescent="0.25">
      <c r="A46" s="15" t="s">
        <v>35</v>
      </c>
      <c r="B46" s="9" t="s">
        <v>246</v>
      </c>
      <c r="C46" s="3" t="str">
        <f>"  &lt;/Variant&gt;"</f>
        <v xml:space="preserve">  &lt;/Variant&gt;</v>
      </c>
    </row>
    <row r="47" spans="1:3" x14ac:dyDescent="0.25">
      <c r="A47" s="15"/>
      <c r="C47" s="3" t="str">
        <f>CONCATENATE("&lt;# ",B49," #&gt;")</f>
        <v>&lt;# His452Tyr #&gt;</v>
      </c>
    </row>
    <row r="48" spans="1:3" x14ac:dyDescent="0.25">
      <c r="A48" s="8" t="s">
        <v>29</v>
      </c>
      <c r="B48" s="19" t="s">
        <v>235</v>
      </c>
      <c r="C48" s="3" t="str">
        <f>CONCATENATE("  &lt;Variant hgvs=",CHAR(34),B48,CHAR(34)," name=",CHAR(34),B49,CHAR(34),"&gt; ")</f>
        <v xml:space="preserve">  &lt;Variant hgvs="NC_000013.11:g.46834899G&gt;A" name="His452Tyr"&gt; </v>
      </c>
    </row>
    <row r="49" spans="1:16" x14ac:dyDescent="0.25">
      <c r="A49" s="15" t="s">
        <v>30</v>
      </c>
      <c r="B49" s="9" t="s">
        <v>247</v>
      </c>
    </row>
    <row r="50" spans="1:16" x14ac:dyDescent="0.25">
      <c r="A50" s="15" t="s">
        <v>31</v>
      </c>
      <c r="B50" s="9" t="s">
        <v>34</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row>
    <row r="51" spans="1:16" x14ac:dyDescent="0.25">
      <c r="A51" s="15" t="s">
        <v>33</v>
      </c>
      <c r="B51" s="9" t="s">
        <v>32</v>
      </c>
    </row>
    <row r="52" spans="1:16" x14ac:dyDescent="0.25">
      <c r="A52" s="15" t="s">
        <v>35</v>
      </c>
      <c r="B52" s="23" t="s">
        <v>248</v>
      </c>
      <c r="C52" s="3" t="str">
        <f>"  &lt;/Variant&gt;"</f>
        <v xml:space="preserve">  &lt;/Variant&gt;</v>
      </c>
    </row>
    <row r="53" spans="1:16" x14ac:dyDescent="0.25">
      <c r="A53" s="15"/>
      <c r="C53" s="3" t="str">
        <f>CONCATENATE("&lt;# ",B55," #&gt;")</f>
        <v>&lt;# T614-2211C #&gt;</v>
      </c>
    </row>
    <row r="54" spans="1:16" x14ac:dyDescent="0.25">
      <c r="A54" s="8" t="s">
        <v>29</v>
      </c>
      <c r="B54" s="19" t="s">
        <v>236</v>
      </c>
      <c r="C54" s="3" t="str">
        <f>CONCATENATE("  &lt;Variant hgvs=",CHAR(34),B54,CHAR(34)," name=",CHAR(34),B55,CHAR(34),"&gt; ")</f>
        <v xml:space="preserve">  &lt;Variant hgvs="NC_000013.11:g.46837850A&gt;G" name="T614-2211C"&gt; </v>
      </c>
    </row>
    <row r="55" spans="1:16" x14ac:dyDescent="0.25">
      <c r="A55" s="15" t="s">
        <v>30</v>
      </c>
      <c r="B55" s="9" t="s">
        <v>249</v>
      </c>
    </row>
    <row r="56" spans="1:16" x14ac:dyDescent="0.25">
      <c r="A56" s="15" t="s">
        <v>31</v>
      </c>
      <c r="B56" s="9" t="s">
        <v>36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57" spans="1:16" x14ac:dyDescent="0.25">
      <c r="A57" s="15" t="s">
        <v>33</v>
      </c>
      <c r="B57" s="9" t="s">
        <v>93</v>
      </c>
    </row>
    <row r="58" spans="1:16" s="4" customFormat="1" x14ac:dyDescent="0.25">
      <c r="A58" s="22" t="s">
        <v>35</v>
      </c>
      <c r="B58" s="23" t="s">
        <v>250</v>
      </c>
      <c r="C58" s="4" t="str">
        <f>"  &lt;/Variant&gt;"</f>
        <v xml:space="preserve">  &lt;/Variant&gt;</v>
      </c>
    </row>
    <row r="59" spans="1:16" s="4" customFormat="1" x14ac:dyDescent="0.25">
      <c r="A59" s="24"/>
      <c r="B59" s="23"/>
      <c r="C59" s="4" t="str">
        <f>CONCATENATE("&lt;# ",B61," #&gt;")</f>
        <v>&lt;# C46866425T #&gt;</v>
      </c>
    </row>
    <row r="60" spans="1:16" s="4" customFormat="1" x14ac:dyDescent="0.25">
      <c r="A60" s="24" t="s">
        <v>29</v>
      </c>
      <c r="B60" s="25" t="s">
        <v>237</v>
      </c>
      <c r="C60" s="4" t="str">
        <f>CONCATENATE("  &lt;Variant hgvs=",CHAR(34),B60,CHAR(34)," name=",CHAR(34),B61,CHAR(34),"&gt; ")</f>
        <v xml:space="preserve">  &lt;Variant hgvs="NC_000013.11:g.46866425C&gt;T" name="C46866425T"&gt; </v>
      </c>
      <c r="H60" s="26"/>
      <c r="I60" s="26"/>
      <c r="J60" s="26"/>
      <c r="K60" s="26"/>
      <c r="L60" s="26"/>
      <c r="M60" s="26"/>
      <c r="N60" s="26"/>
      <c r="O60" s="26"/>
      <c r="P60" s="26"/>
    </row>
    <row r="61" spans="1:16" s="4" customFormat="1" x14ac:dyDescent="0.25">
      <c r="A61" s="22" t="s">
        <v>30</v>
      </c>
      <c r="B61" s="23" t="s">
        <v>251</v>
      </c>
      <c r="H61" s="23"/>
      <c r="I61" s="23"/>
      <c r="J61" s="23"/>
      <c r="K61" s="23"/>
      <c r="L61" s="23"/>
      <c r="M61" s="23"/>
      <c r="N61" s="23"/>
      <c r="O61" s="23"/>
      <c r="P61" s="23"/>
    </row>
    <row r="62" spans="1:16" x14ac:dyDescent="0.25">
      <c r="A62" s="15" t="s">
        <v>31</v>
      </c>
      <c r="B62" s="9" t="s">
        <v>93</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c r="H62" s="9"/>
      <c r="I62" s="9"/>
      <c r="J62" s="9"/>
      <c r="K62" s="9"/>
      <c r="L62" s="9"/>
      <c r="M62" s="9"/>
      <c r="N62" s="9"/>
      <c r="O62" s="9"/>
      <c r="P62" s="9"/>
    </row>
    <row r="63" spans="1:16" x14ac:dyDescent="0.25">
      <c r="A63" s="15" t="s">
        <v>33</v>
      </c>
      <c r="B63" s="9" t="s">
        <v>36</v>
      </c>
      <c r="C63" s="3" t="s">
        <v>26</v>
      </c>
      <c r="H63" s="9"/>
      <c r="I63" s="9"/>
      <c r="J63" s="9"/>
      <c r="K63" s="9"/>
      <c r="L63" s="9"/>
      <c r="M63" s="9"/>
      <c r="N63" s="9"/>
      <c r="O63" s="9"/>
      <c r="P63" s="9"/>
    </row>
    <row r="64" spans="1:16" x14ac:dyDescent="0.25">
      <c r="A64" s="15" t="s">
        <v>35</v>
      </c>
      <c r="B64" s="9" t="s">
        <v>252</v>
      </c>
      <c r="C64" s="3" t="str">
        <f>"  &lt;/Variant&gt;"</f>
        <v xml:space="preserve">  &lt;/Variant&gt;</v>
      </c>
      <c r="H64" s="9"/>
      <c r="I64" s="9"/>
      <c r="J64" s="9"/>
      <c r="K64" s="9"/>
      <c r="L64" s="9"/>
      <c r="M64" s="9"/>
      <c r="N64" s="9"/>
      <c r="O64" s="9"/>
      <c r="P64" s="9"/>
    </row>
    <row r="65" spans="1:3" s="18" customFormat="1" x14ac:dyDescent="0.25">
      <c r="A65" s="27"/>
      <c r="B65" s="17"/>
    </row>
    <row r="66" spans="1:3" s="18" customFormat="1" x14ac:dyDescent="0.25">
      <c r="A66" s="27"/>
      <c r="B66" s="17"/>
      <c r="C66" s="18" t="str">
        <f>C17</f>
        <v>&lt;# Ser34 #&gt;</v>
      </c>
    </row>
    <row r="67" spans="1:3" x14ac:dyDescent="0.25">
      <c r="A67" s="15" t="s">
        <v>37</v>
      </c>
      <c r="B67" s="21" t="str">
        <f>H11</f>
        <v>NC_000013.11:g.</v>
      </c>
      <c r="C67" s="3" t="str">
        <f>CONCATENATE("  &lt;Genotype hgvs=",CHAR(34),B67,B68,";",B69,CHAR(34)," name=",CHAR(34),B19,CHAR(34),"&gt; ")</f>
        <v xml:space="preserve">  &lt;Genotype hgvs="NC_000013.11:g.[46895805G&gt;A];[46895805=]" name="Ser34"&gt; </v>
      </c>
    </row>
    <row r="68" spans="1:3" x14ac:dyDescent="0.25">
      <c r="A68" s="15" t="s">
        <v>35</v>
      </c>
      <c r="B68" s="21" t="str">
        <f t="shared" ref="B68:B72" si="1">H12</f>
        <v>[46895805G&gt;A]</v>
      </c>
    </row>
    <row r="69" spans="1:3" x14ac:dyDescent="0.25">
      <c r="A69" s="15" t="s">
        <v>31</v>
      </c>
      <c r="B69" s="21" t="str">
        <f t="shared" si="1"/>
        <v>[46895805=]</v>
      </c>
      <c r="C69" s="3" t="s">
        <v>38</v>
      </c>
    </row>
    <row r="70" spans="1:3" x14ac:dyDescent="0.25">
      <c r="A70" s="15" t="s">
        <v>39</v>
      </c>
      <c r="B70" s="21" t="str">
        <f t="shared" si="1"/>
        <v>People with this variant have one copy of the [Ser34=](https://www.ncbi.nlm.nih.gov/projects/SNP/snp_ref.cgi?rs=6313) variant. This substitution of a single nucleotide is known as a missense mutation.</v>
      </c>
      <c r="C70" s="3" t="s">
        <v>26</v>
      </c>
    </row>
    <row r="71" spans="1:3" x14ac:dyDescent="0.25">
      <c r="A71" s="8" t="s">
        <v>40</v>
      </c>
      <c r="B71" s="21" t="str">
        <f t="shared" si="1"/>
        <v>You are in the Moderate Loss of Function category. See below for more information.</v>
      </c>
      <c r="C71" s="3" t="str">
        <f>CONCATENATE("    ",B70)</f>
        <v xml:space="preserve">    People with this variant have one copy of the [Ser34=](https://www.ncbi.nlm.nih.gov/projects/SNP/snp_ref.cgi?rs=6313) variant. This substitution of a single nucleotide is known as a missense mutation.</v>
      </c>
    </row>
    <row r="72" spans="1:3" x14ac:dyDescent="0.25">
      <c r="A72" s="8" t="s">
        <v>41</v>
      </c>
      <c r="B72" s="21">
        <f t="shared" si="1"/>
        <v>48.3</v>
      </c>
    </row>
    <row r="73" spans="1:3" x14ac:dyDescent="0.25">
      <c r="A73" s="15"/>
      <c r="C73" s="3" t="s">
        <v>42</v>
      </c>
    </row>
    <row r="74" spans="1:3" x14ac:dyDescent="0.25">
      <c r="A74" s="8"/>
    </row>
    <row r="75" spans="1:3" x14ac:dyDescent="0.25">
      <c r="A75" s="8"/>
      <c r="C75" s="3" t="str">
        <f>CONCATENATE("    ",B71)</f>
        <v xml:space="preserve">    You are in the Moderate Loss of Function category. See below for more information.</v>
      </c>
    </row>
    <row r="76" spans="1:3" x14ac:dyDescent="0.25">
      <c r="A76" s="8"/>
    </row>
    <row r="77" spans="1:3" x14ac:dyDescent="0.25">
      <c r="A77" s="8"/>
      <c r="C77" s="3" t="s">
        <v>43</v>
      </c>
    </row>
    <row r="78" spans="1:3" x14ac:dyDescent="0.25">
      <c r="A78" s="15"/>
    </row>
    <row r="79" spans="1:3" x14ac:dyDescent="0.25">
      <c r="A79" s="15"/>
      <c r="C79" s="3" t="str">
        <f>CONCATENATE( "    &lt;piechart percentage=",B72," /&gt;")</f>
        <v xml:space="preserve">    &lt;piechart percentage=48.3 /&gt;</v>
      </c>
    </row>
    <row r="80" spans="1:3" x14ac:dyDescent="0.25">
      <c r="A80" s="15"/>
      <c r="C80" s="3" t="str">
        <f>"  &lt;/Genotype&gt;"</f>
        <v xml:space="preserve">  &lt;/Genotype&gt;</v>
      </c>
    </row>
    <row r="81" spans="1:3" x14ac:dyDescent="0.25">
      <c r="A81" s="15" t="s">
        <v>44</v>
      </c>
      <c r="B81" s="9" t="str">
        <f>H17</f>
        <v>People with this variant have two copies of the [Ser34=](https://www.ncbi.nlm.nih.gov/projects/SNP/snp_ref.cgi?rs=6313) variant. This substitution of a single nucleotide is known as a missense mutation.</v>
      </c>
      <c r="C81" s="3" t="str">
        <f>CONCATENATE("  &lt;Genotype hgvs=",CHAR(34),B67,B68,";",B68,CHAR(34)," name=",CHAR(34),B19,CHAR(34),"&gt; ")</f>
        <v xml:space="preserve">  &lt;Genotype hgvs="NC_000013.11:g.[46895805G&gt;A];[46895805G&gt;A]" name="Ser34"&gt; </v>
      </c>
    </row>
    <row r="82" spans="1:3" x14ac:dyDescent="0.25">
      <c r="A82" s="8" t="s">
        <v>45</v>
      </c>
      <c r="B82" s="9" t="str">
        <f t="shared" ref="B82:B83" si="2">H18</f>
        <v>You are in the Moderate Loss of Function category. See below for more information.</v>
      </c>
      <c r="C82" s="3" t="s">
        <v>26</v>
      </c>
    </row>
    <row r="83" spans="1:3" x14ac:dyDescent="0.25">
      <c r="A83" s="8" t="s">
        <v>41</v>
      </c>
      <c r="B83" s="9">
        <f t="shared" si="2"/>
        <v>32.1</v>
      </c>
      <c r="C83" s="3" t="s">
        <v>38</v>
      </c>
    </row>
    <row r="84" spans="1:3" x14ac:dyDescent="0.25">
      <c r="A84" s="8"/>
    </row>
    <row r="85" spans="1:3" x14ac:dyDescent="0.25">
      <c r="A85" s="15"/>
      <c r="C85" s="3" t="str">
        <f>CONCATENATE("    ",B81)</f>
        <v xml:space="preserve">    People with this variant have two copies of the [Ser34=](https://www.ncbi.nlm.nih.gov/projects/SNP/snp_ref.cgi?rs=6313) variant. This substitution of a single nucleotide is known as a missense mutation.</v>
      </c>
    </row>
    <row r="86" spans="1:3" x14ac:dyDescent="0.25">
      <c r="A86" s="8"/>
    </row>
    <row r="87" spans="1:3" x14ac:dyDescent="0.25">
      <c r="A87" s="8"/>
      <c r="C87" s="3" t="s">
        <v>42</v>
      </c>
    </row>
    <row r="88" spans="1:3" x14ac:dyDescent="0.25">
      <c r="A88" s="8"/>
    </row>
    <row r="89" spans="1:3" x14ac:dyDescent="0.25">
      <c r="A89" s="8"/>
      <c r="C89" s="3" t="str">
        <f>CONCATENATE("    ",B82)</f>
        <v xml:space="preserve">    You are in the Moderate Loss of Function category. See below for more information.</v>
      </c>
    </row>
    <row r="90" spans="1:3" x14ac:dyDescent="0.25">
      <c r="A90" s="8"/>
    </row>
    <row r="91" spans="1:3" x14ac:dyDescent="0.25">
      <c r="A91" s="15"/>
      <c r="C91" s="3" t="s">
        <v>43</v>
      </c>
    </row>
    <row r="92" spans="1:3" x14ac:dyDescent="0.25">
      <c r="A92" s="15"/>
    </row>
    <row r="93" spans="1:3" x14ac:dyDescent="0.25">
      <c r="A93" s="15"/>
      <c r="C93" s="3" t="str">
        <f>CONCATENATE( "    &lt;piechart percentage=",B83," /&gt;")</f>
        <v xml:space="preserve">    &lt;piechart percentage=32.1 /&gt;</v>
      </c>
    </row>
    <row r="94" spans="1:3" x14ac:dyDescent="0.25">
      <c r="A94" s="15"/>
      <c r="C94" s="3" t="str">
        <f>"  &lt;/Genotype&gt;"</f>
        <v xml:space="preserve">  &lt;/Genotype&gt;</v>
      </c>
    </row>
    <row r="95" spans="1:3" x14ac:dyDescent="0.25">
      <c r="A95" s="15" t="s">
        <v>46</v>
      </c>
      <c r="B95" s="9" t="str">
        <f>H20</f>
        <v>Your HTR2A gene has no variants. A normal gene is referred to as a "wild-type" gene.</v>
      </c>
      <c r="C95" s="3" t="str">
        <f>CONCATENATE("  &lt;Genotype hgvs=",CHAR(34),B67,B69,";",B69,CHAR(34)," name=",CHAR(34),B19,CHAR(34),"&gt; ")</f>
        <v xml:space="preserve">  &lt;Genotype hgvs="NC_000013.11:g.[46895805=];[46895805=]" name="Ser34"&gt; </v>
      </c>
    </row>
    <row r="96" spans="1:3" x14ac:dyDescent="0.25">
      <c r="A96" s="8" t="s">
        <v>47</v>
      </c>
      <c r="B96" s="9" t="str">
        <f t="shared" ref="B96:B97" si="3">H21</f>
        <v>This variant is not associated with increased risk.</v>
      </c>
      <c r="C96" s="3" t="s">
        <v>26</v>
      </c>
    </row>
    <row r="97" spans="1:3" x14ac:dyDescent="0.25">
      <c r="A97" s="8" t="s">
        <v>41</v>
      </c>
      <c r="B97" s="9">
        <f t="shared" si="3"/>
        <v>19.600000000000001</v>
      </c>
      <c r="C97" s="3" t="s">
        <v>38</v>
      </c>
    </row>
    <row r="98" spans="1:3" x14ac:dyDescent="0.25">
      <c r="A98" s="15"/>
    </row>
    <row r="99" spans="1:3" x14ac:dyDescent="0.25">
      <c r="A99" s="8"/>
      <c r="C99" s="3" t="str">
        <f>CONCATENATE("    ",B95)</f>
        <v xml:space="preserve">    Your HTR2A gene has no variants. A normal gene is referred to as a "wild-type" gene.</v>
      </c>
    </row>
    <row r="100" spans="1:3" x14ac:dyDescent="0.25">
      <c r="A100" s="8"/>
    </row>
    <row r="101" spans="1:3" x14ac:dyDescent="0.25">
      <c r="A101" s="8"/>
      <c r="C101" s="3" t="s">
        <v>42</v>
      </c>
    </row>
    <row r="102" spans="1:3" x14ac:dyDescent="0.25">
      <c r="A102" s="8"/>
    </row>
    <row r="103" spans="1:3" x14ac:dyDescent="0.25">
      <c r="A103" s="8"/>
      <c r="C103" s="3" t="str">
        <f>CONCATENATE("    ",B96)</f>
        <v xml:space="preserve">    This variant is not associated with increased risk.</v>
      </c>
    </row>
    <row r="104" spans="1:3" x14ac:dyDescent="0.25">
      <c r="A104" s="15"/>
    </row>
    <row r="105" spans="1:3" x14ac:dyDescent="0.25">
      <c r="A105" s="15"/>
      <c r="C105" s="3" t="s">
        <v>43</v>
      </c>
    </row>
    <row r="106" spans="1:3" x14ac:dyDescent="0.25">
      <c r="A106" s="15"/>
    </row>
    <row r="107" spans="1:3" x14ac:dyDescent="0.25">
      <c r="A107" s="15"/>
      <c r="C107" s="3" t="str">
        <f>CONCATENATE( "    &lt;piechart percentage=",B97," /&gt;")</f>
        <v xml:space="preserve">    &lt;piechart percentage=19.6 /&gt;</v>
      </c>
    </row>
    <row r="108" spans="1:3" x14ac:dyDescent="0.25">
      <c r="A108" s="15"/>
      <c r="C108" s="3" t="str">
        <f>"  &lt;/Genotype&gt;"</f>
        <v xml:space="preserve">  &lt;/Genotype&gt;</v>
      </c>
    </row>
    <row r="109" spans="1:3" x14ac:dyDescent="0.25">
      <c r="A109" s="15"/>
      <c r="C109" s="3" t="str">
        <f>C23</f>
        <v>&lt;# C46847701T #&gt;</v>
      </c>
    </row>
    <row r="110" spans="1:3" x14ac:dyDescent="0.25">
      <c r="A110" s="15" t="s">
        <v>37</v>
      </c>
      <c r="B110" s="21" t="str">
        <f>I11</f>
        <v>NC_000013.11:g.</v>
      </c>
      <c r="C110" s="3" t="str">
        <f>CONCATENATE("  &lt;Genotype hgvs=",CHAR(34),B110,B111,";",B112,CHAR(34)," name=",CHAR(34),B25,CHAR(34),"&gt; ")</f>
        <v xml:space="preserve">  &lt;Genotype hgvs="NC_000013.11:g.[46847701C&gt;T];[46847701=]" name="C46847701T"&gt; </v>
      </c>
    </row>
    <row r="111" spans="1:3" x14ac:dyDescent="0.25">
      <c r="A111" s="15" t="s">
        <v>35</v>
      </c>
      <c r="B111" s="21" t="str">
        <f t="shared" ref="B111:B115" si="4">I12</f>
        <v>[46847701C&gt;T]</v>
      </c>
    </row>
    <row r="112" spans="1:3" x14ac:dyDescent="0.25">
      <c r="A112" s="15" t="s">
        <v>31</v>
      </c>
      <c r="B112" s="21" t="str">
        <f t="shared" si="4"/>
        <v>[46847701=]</v>
      </c>
      <c r="C112" s="3" t="s">
        <v>38</v>
      </c>
    </row>
    <row r="113" spans="1:3" x14ac:dyDescent="0.25">
      <c r="A113" s="15" t="s">
        <v>39</v>
      </c>
      <c r="B113" s="21" t="str">
        <f t="shared" si="4"/>
        <v>People with this variant have one copy of the [C46847701T](https://www.ncbi.nlm.nih.gov/projects/SNP/snp_ref.cgi?rs=1923884) variant. This substitution of a single nucleotide is known as a missense mutation.</v>
      </c>
      <c r="C113" s="3" t="s">
        <v>26</v>
      </c>
    </row>
    <row r="114" spans="1:3" x14ac:dyDescent="0.25">
      <c r="A114" s="8" t="s">
        <v>40</v>
      </c>
      <c r="B114" s="21" t="str">
        <f t="shared" si="4"/>
        <v>You are in the Moderate Loss of Function category. See below for more information.</v>
      </c>
      <c r="C114" s="3" t="str">
        <f>CONCATENATE("    ",B113)</f>
        <v xml:space="preserve">    People with this variant have one copy of the [C46847701T](https://www.ncbi.nlm.nih.gov/projects/SNP/snp_ref.cgi?rs=1923884) variant. This substitution of a single nucleotide is known as a missense mutation.</v>
      </c>
    </row>
    <row r="115" spans="1:3" x14ac:dyDescent="0.25">
      <c r="A115" s="8" t="s">
        <v>41</v>
      </c>
      <c r="B115" s="21">
        <f t="shared" si="4"/>
        <v>24.3</v>
      </c>
    </row>
    <row r="116" spans="1:3" x14ac:dyDescent="0.25">
      <c r="A116" s="15"/>
      <c r="C116" s="3" t="s">
        <v>42</v>
      </c>
    </row>
    <row r="117" spans="1:3" x14ac:dyDescent="0.25">
      <c r="A117" s="8"/>
    </row>
    <row r="118" spans="1:3" x14ac:dyDescent="0.25">
      <c r="A118" s="8"/>
      <c r="C118" s="3" t="str">
        <f>CONCATENATE("    ",B114)</f>
        <v xml:space="preserve">    You are in the Moderate Loss of Function category. See below for more information.</v>
      </c>
    </row>
    <row r="119" spans="1:3" x14ac:dyDescent="0.25">
      <c r="A119" s="8"/>
    </row>
    <row r="120" spans="1:3" x14ac:dyDescent="0.25">
      <c r="A120" s="8"/>
      <c r="C120" s="3" t="s">
        <v>43</v>
      </c>
    </row>
    <row r="121" spans="1:3" x14ac:dyDescent="0.25">
      <c r="A121" s="15"/>
    </row>
    <row r="122" spans="1:3" x14ac:dyDescent="0.25">
      <c r="A122" s="15"/>
      <c r="C122" s="3" t="str">
        <f>CONCATENATE( "    &lt;piechart percentage=",B115," /&gt;")</f>
        <v xml:space="preserve">    &lt;piechart percentage=24.3 /&gt;</v>
      </c>
    </row>
    <row r="123" spans="1:3" x14ac:dyDescent="0.25">
      <c r="A123" s="15"/>
      <c r="C123" s="3" t="str">
        <f>"  &lt;/Genotype&gt;"</f>
        <v xml:space="preserve">  &lt;/Genotype&gt;</v>
      </c>
    </row>
    <row r="124" spans="1:3" x14ac:dyDescent="0.25">
      <c r="A124" s="15" t="s">
        <v>44</v>
      </c>
      <c r="B124" s="9" t="str">
        <f>I17</f>
        <v>People with this variant have two copies of the [C46847701T](https://www.ncbi.nlm.nih.gov/projects/SNP/snp_ref.cgi?rs=1923884) variant. This substitution of a single nucleotide is known as a missense mutation.</v>
      </c>
      <c r="C124" s="3" t="str">
        <f>CONCATENATE("  &lt;Genotype hgvs=",CHAR(34),B110,B111,";",B111,CHAR(34)," name=",CHAR(34),B25,CHAR(34),"&gt; ")</f>
        <v xml:space="preserve">  &lt;Genotype hgvs="NC_000013.11:g.[46847701C&gt;T];[46847701C&gt;T]" name="C46847701T"&gt; </v>
      </c>
    </row>
    <row r="125" spans="1:3" x14ac:dyDescent="0.25">
      <c r="A125" s="8" t="s">
        <v>45</v>
      </c>
      <c r="B125" s="9" t="str">
        <f t="shared" ref="B125:B126" si="5">I18</f>
        <v>You are in the Moderate Loss of Function category. See below for more information.</v>
      </c>
      <c r="C125" s="3" t="s">
        <v>26</v>
      </c>
    </row>
    <row r="126" spans="1:3" x14ac:dyDescent="0.25">
      <c r="A126" s="8" t="s">
        <v>41</v>
      </c>
      <c r="B126" s="9">
        <f t="shared" si="5"/>
        <v>13.1</v>
      </c>
      <c r="C126" s="3" t="s">
        <v>38</v>
      </c>
    </row>
    <row r="127" spans="1:3" x14ac:dyDescent="0.25">
      <c r="A127" s="8"/>
    </row>
    <row r="128" spans="1:3" x14ac:dyDescent="0.25">
      <c r="A128" s="15"/>
      <c r="C128" s="3" t="str">
        <f>CONCATENATE("    ",B124)</f>
        <v xml:space="preserve">    People with this variant have two copies of the [C46847701T](https://www.ncbi.nlm.nih.gov/projects/SNP/snp_ref.cgi?rs=1923884) variant. This substitution of a single nucleotide is known as a missense mutation.</v>
      </c>
    </row>
    <row r="129" spans="1:3" x14ac:dyDescent="0.25">
      <c r="A129" s="8"/>
    </row>
    <row r="130" spans="1:3" x14ac:dyDescent="0.25">
      <c r="A130" s="8"/>
      <c r="C130" s="3" t="s">
        <v>42</v>
      </c>
    </row>
    <row r="131" spans="1:3" x14ac:dyDescent="0.25">
      <c r="A131" s="8"/>
    </row>
    <row r="132" spans="1:3" x14ac:dyDescent="0.25">
      <c r="A132" s="8"/>
      <c r="C132" s="3" t="str">
        <f>CONCATENATE("    ",B125)</f>
        <v xml:space="preserve">    You are in the Moderate Loss of Function category. See below for more information.</v>
      </c>
    </row>
    <row r="133" spans="1:3" x14ac:dyDescent="0.25">
      <c r="A133" s="8"/>
    </row>
    <row r="134" spans="1:3" x14ac:dyDescent="0.25">
      <c r="A134" s="15"/>
      <c r="C134" s="3" t="s">
        <v>43</v>
      </c>
    </row>
    <row r="135" spans="1:3" x14ac:dyDescent="0.25">
      <c r="A135" s="15"/>
    </row>
    <row r="136" spans="1:3" x14ac:dyDescent="0.25">
      <c r="A136" s="15"/>
      <c r="C136" s="3" t="str">
        <f>CONCATENATE( "    &lt;piechart percentage=",B126," /&gt;")</f>
        <v xml:space="preserve">    &lt;piechart percentage=13.1 /&gt;</v>
      </c>
    </row>
    <row r="137" spans="1:3" x14ac:dyDescent="0.25">
      <c r="A137" s="15"/>
      <c r="C137" s="3" t="str">
        <f>"  &lt;/Genotype&gt;"</f>
        <v xml:space="preserve">  &lt;/Genotype&gt;</v>
      </c>
    </row>
    <row r="138" spans="1:3" x14ac:dyDescent="0.25">
      <c r="A138" s="15" t="s">
        <v>46</v>
      </c>
      <c r="B138" s="9" t="str">
        <f>I20</f>
        <v>Your HTR2A gene has no variants. A normal gene is referred to as a "wild-type" gene.</v>
      </c>
      <c r="C138" s="3" t="str">
        <f>CONCATENATE("  &lt;Genotype hgvs=",CHAR(34),B110,B112,";",B112,CHAR(34)," name=",CHAR(34),B25,CHAR(34),"&gt; ")</f>
        <v xml:space="preserve">  &lt;Genotype hgvs="NC_000013.11:g.[46847701=];[46847701=]" name="C46847701T"&gt; </v>
      </c>
    </row>
    <row r="139" spans="1:3" x14ac:dyDescent="0.25">
      <c r="A139" s="8" t="s">
        <v>47</v>
      </c>
      <c r="B139" s="9" t="str">
        <f t="shared" ref="B139:B140" si="6">I21</f>
        <v>This variant is not associated with increased risk.</v>
      </c>
      <c r="C139" s="3" t="s">
        <v>26</v>
      </c>
    </row>
    <row r="140" spans="1:3" x14ac:dyDescent="0.25">
      <c r="A140" s="8" t="s">
        <v>41</v>
      </c>
      <c r="B140" s="9">
        <f t="shared" si="6"/>
        <v>62.6</v>
      </c>
      <c r="C140" s="3" t="s">
        <v>38</v>
      </c>
    </row>
    <row r="141" spans="1:3" x14ac:dyDescent="0.25">
      <c r="A141" s="15"/>
    </row>
    <row r="142" spans="1:3" x14ac:dyDescent="0.25">
      <c r="A142" s="8"/>
      <c r="C142" s="3" t="str">
        <f>CONCATENATE("    ",B138)</f>
        <v xml:space="preserve">    Your HTR2A gene has no variants. A normal gene is referred to as a "wild-type" gene.</v>
      </c>
    </row>
    <row r="143" spans="1:3" x14ac:dyDescent="0.25">
      <c r="A143" s="8"/>
    </row>
    <row r="144" spans="1:3" x14ac:dyDescent="0.25">
      <c r="A144" s="8"/>
      <c r="C144" s="3" t="s">
        <v>42</v>
      </c>
    </row>
    <row r="145" spans="1:3" x14ac:dyDescent="0.25">
      <c r="A145" s="8"/>
    </row>
    <row r="146" spans="1:3" x14ac:dyDescent="0.25">
      <c r="A146" s="8"/>
      <c r="C146" s="3" t="str">
        <f>CONCATENATE("    ",B139)</f>
        <v xml:space="preserve">    This variant is not associated with increased risk.</v>
      </c>
    </row>
    <row r="147" spans="1:3" x14ac:dyDescent="0.25">
      <c r="A147" s="15"/>
    </row>
    <row r="148" spans="1:3" x14ac:dyDescent="0.25">
      <c r="A148" s="15"/>
      <c r="C148" s="3" t="s">
        <v>43</v>
      </c>
    </row>
    <row r="149" spans="1:3" x14ac:dyDescent="0.25">
      <c r="A149" s="15"/>
    </row>
    <row r="150" spans="1:3" x14ac:dyDescent="0.25">
      <c r="A150" s="15"/>
      <c r="C150" s="3" t="str">
        <f>CONCATENATE( "    &lt;piechart percentage=",B140," /&gt;")</f>
        <v xml:space="preserve">    &lt;piechart percentage=62.6 /&gt;</v>
      </c>
    </row>
    <row r="151" spans="1:3" x14ac:dyDescent="0.25">
      <c r="A151" s="15"/>
      <c r="C151" s="3" t="str">
        <f>"  &lt;/Genotype&gt;"</f>
        <v xml:space="preserve">  &lt;/Genotype&gt;</v>
      </c>
    </row>
    <row r="152" spans="1:3" x14ac:dyDescent="0.25">
      <c r="A152" s="15"/>
      <c r="C152" s="3" t="str">
        <f>C29</f>
        <v>&lt;# T46848951C #&gt;</v>
      </c>
    </row>
    <row r="153" spans="1:3" x14ac:dyDescent="0.25">
      <c r="A153" s="15" t="s">
        <v>37</v>
      </c>
      <c r="B153" s="21" t="str">
        <f>J11</f>
        <v>NC_000013.11:g.</v>
      </c>
      <c r="C153" s="3" t="str">
        <f>CONCATENATE("  &lt;Genotype hgvs=",CHAR(34),B153,B154,";",B155,CHAR(34)," name=",CHAR(34),B31,CHAR(34),"&gt; ")</f>
        <v xml:space="preserve">  &lt;Genotype hgvs="NC_000013.11:g.[46848951T&gt;C];[46848951=]" name="T46848951C"&gt; </v>
      </c>
    </row>
    <row r="154" spans="1:3" x14ac:dyDescent="0.25">
      <c r="A154" s="15" t="s">
        <v>35</v>
      </c>
      <c r="B154" s="21" t="str">
        <f t="shared" ref="B154:B158" si="7">J12</f>
        <v>[46848951T&gt;C]</v>
      </c>
    </row>
    <row r="155" spans="1:3" x14ac:dyDescent="0.25">
      <c r="A155" s="15" t="s">
        <v>31</v>
      </c>
      <c r="B155" s="21" t="str">
        <f t="shared" si="7"/>
        <v>[46848951=]</v>
      </c>
      <c r="C155" s="3" t="s">
        <v>38</v>
      </c>
    </row>
    <row r="156" spans="1:3" x14ac:dyDescent="0.25">
      <c r="A156" s="15" t="s">
        <v>39</v>
      </c>
      <c r="B156" s="21" t="str">
        <f t="shared" si="7"/>
        <v>People with this variant have one copy of the [T46848951C](https://www.ncbi.nlm.nih.gov/projects/SNP/snp_ref.cgi?rs=1923885) variant. This substitution of a single nucleotide is known as a missense mutation.</v>
      </c>
      <c r="C156" s="3" t="s">
        <v>26</v>
      </c>
    </row>
    <row r="157" spans="1:3" x14ac:dyDescent="0.25">
      <c r="A157" s="8" t="s">
        <v>40</v>
      </c>
      <c r="B157" s="21" t="str">
        <f t="shared" si="7"/>
        <v xml:space="preserve"> </v>
      </c>
      <c r="C157" s="3" t="str">
        <f>CONCATENATE("    ",B156)</f>
        <v xml:space="preserve">    People with this variant have one copy of the [T46848951C](https://www.ncbi.nlm.nih.gov/projects/SNP/snp_ref.cgi?rs=1923885) variant. This substitution of a single nucleotide is known as a missense mutation.</v>
      </c>
    </row>
    <row r="158" spans="1:3" x14ac:dyDescent="0.25">
      <c r="A158" s="8" t="s">
        <v>41</v>
      </c>
      <c r="B158" s="21">
        <f t="shared" si="7"/>
        <v>45.4</v>
      </c>
    </row>
    <row r="159" spans="1:3" x14ac:dyDescent="0.25">
      <c r="A159" s="15"/>
      <c r="C159" s="3" t="s">
        <v>42</v>
      </c>
    </row>
    <row r="160" spans="1:3" x14ac:dyDescent="0.25">
      <c r="A160" s="8"/>
    </row>
    <row r="161" spans="1:3" x14ac:dyDescent="0.25">
      <c r="A161" s="8"/>
      <c r="C161" s="3" t="str">
        <f>CONCATENATE("    ",B157)</f>
        <v xml:space="preserve">     </v>
      </c>
    </row>
    <row r="162" spans="1:3" x14ac:dyDescent="0.25">
      <c r="A162" s="8"/>
    </row>
    <row r="163" spans="1:3" x14ac:dyDescent="0.25">
      <c r="A163" s="8"/>
      <c r="C163" s="3" t="s">
        <v>43</v>
      </c>
    </row>
    <row r="164" spans="1:3" x14ac:dyDescent="0.25">
      <c r="A164" s="15"/>
    </row>
    <row r="165" spans="1:3" x14ac:dyDescent="0.25">
      <c r="A165" s="15"/>
      <c r="C165" s="3" t="str">
        <f>CONCATENATE( "    &lt;piechart percentage=",B158," /&gt;")</f>
        <v xml:space="preserve">    &lt;piechart percentage=45.4 /&gt;</v>
      </c>
    </row>
    <row r="166" spans="1:3" x14ac:dyDescent="0.25">
      <c r="A166" s="15"/>
      <c r="C166" s="3" t="str">
        <f>"  &lt;/Genotype&gt;"</f>
        <v xml:space="preserve">  &lt;/Genotype&gt;</v>
      </c>
    </row>
    <row r="167" spans="1:3" x14ac:dyDescent="0.25">
      <c r="A167" s="15" t="s">
        <v>44</v>
      </c>
      <c r="B167" s="9" t="str">
        <f>J17</f>
        <v>People with this variant have two copies of the [T46848951C](https://www.ncbi.nlm.nih.gov/projects/SNP/snp_ref.cgi?rs=1923885) variant. This substitution of a single nucleotide is known as a missense mutation.</v>
      </c>
      <c r="C167" s="3" t="str">
        <f>CONCATENATE("  &lt;Genotype hgvs=",CHAR(34),B153,B154,";",B154,CHAR(34)," name=",CHAR(34),B31,CHAR(34),"&gt; ")</f>
        <v xml:space="preserve">  &lt;Genotype hgvs="NC_000013.11:g.[46848951T&gt;C];[46848951T&gt;C]" name="T46848951C"&gt; </v>
      </c>
    </row>
    <row r="168" spans="1:3" x14ac:dyDescent="0.25">
      <c r="A168" s="8" t="s">
        <v>45</v>
      </c>
      <c r="B168" s="9" t="str">
        <f t="shared" ref="B168:B169" si="8">J18</f>
        <v xml:space="preserve"> </v>
      </c>
      <c r="C168" s="3" t="s">
        <v>26</v>
      </c>
    </row>
    <row r="169" spans="1:3" x14ac:dyDescent="0.25">
      <c r="A169" s="8" t="s">
        <v>41</v>
      </c>
      <c r="B169" s="9">
        <f t="shared" si="8"/>
        <v>23.5</v>
      </c>
      <c r="C169" s="3" t="s">
        <v>38</v>
      </c>
    </row>
    <row r="170" spans="1:3" x14ac:dyDescent="0.25">
      <c r="A170" s="8"/>
    </row>
    <row r="171" spans="1:3" x14ac:dyDescent="0.25">
      <c r="A171" s="15"/>
      <c r="C171" s="3" t="str">
        <f>CONCATENATE("    ",B167)</f>
        <v xml:space="preserve">    People with this variant have two copies of the [T46848951C](https://www.ncbi.nlm.nih.gov/projects/SNP/snp_ref.cgi?rs=1923885) variant. This substitution of a single nucleotide is known as a missense mutation.</v>
      </c>
    </row>
    <row r="172" spans="1:3" x14ac:dyDescent="0.25">
      <c r="A172" s="8"/>
    </row>
    <row r="173" spans="1:3" x14ac:dyDescent="0.25">
      <c r="A173" s="8"/>
      <c r="C173" s="3" t="s">
        <v>42</v>
      </c>
    </row>
    <row r="174" spans="1:3" x14ac:dyDescent="0.25">
      <c r="A174" s="8"/>
    </row>
    <row r="175" spans="1:3" x14ac:dyDescent="0.25">
      <c r="A175" s="8"/>
      <c r="C175" s="3" t="str">
        <f>CONCATENATE("    ",B168)</f>
        <v xml:space="preserve">     </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percentage=23.5 /&gt;</v>
      </c>
    </row>
    <row r="180" spans="1:3" x14ac:dyDescent="0.25">
      <c r="A180" s="15"/>
      <c r="C180" s="3" t="str">
        <f>"  &lt;/Genotype&gt;"</f>
        <v xml:space="preserve">  &lt;/Genotype&gt;</v>
      </c>
    </row>
    <row r="181" spans="1:3" x14ac:dyDescent="0.25">
      <c r="A181" s="15" t="s">
        <v>46</v>
      </c>
      <c r="B181" s="9" t="str">
        <f>J20</f>
        <v>Your HTR2A gene has no variants. A normal gene is referred to as a "wild-type" gene.</v>
      </c>
      <c r="C181" s="3" t="str">
        <f>CONCATENATE("  &lt;Genotype hgvs=",CHAR(34),B153,B155,";",B155,CHAR(34)," name=",CHAR(34),B31,CHAR(34),"&gt; ")</f>
        <v xml:space="preserve">  &lt;Genotype hgvs="NC_000013.11:g.[46848951=];[46848951=]" name="T46848951C"&gt; </v>
      </c>
    </row>
    <row r="182" spans="1:3" x14ac:dyDescent="0.25">
      <c r="A182" s="8" t="s">
        <v>47</v>
      </c>
      <c r="B182" s="9" t="str">
        <f t="shared" ref="B182:B183" si="9">J21</f>
        <v xml:space="preserve"> </v>
      </c>
      <c r="C182" s="3" t="s">
        <v>26</v>
      </c>
    </row>
    <row r="183" spans="1:3" x14ac:dyDescent="0.25">
      <c r="A183" s="8" t="s">
        <v>41</v>
      </c>
      <c r="B183" s="9">
        <f t="shared" si="9"/>
        <v>31.2</v>
      </c>
      <c r="C183" s="3" t="s">
        <v>38</v>
      </c>
    </row>
    <row r="184" spans="1:3" x14ac:dyDescent="0.25">
      <c r="A184" s="15"/>
    </row>
    <row r="185" spans="1:3" x14ac:dyDescent="0.25">
      <c r="A185" s="8"/>
      <c r="C185" s="3" t="str">
        <f>CONCATENATE("    ",B181)</f>
        <v xml:space="preserve">    Your HTR2A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v>
      </c>
    </row>
    <row r="190" spans="1:3" x14ac:dyDescent="0.25">
      <c r="A190" s="15"/>
    </row>
    <row r="191" spans="1:3" x14ac:dyDescent="0.25">
      <c r="A191" s="15"/>
      <c r="C191" s="3" t="s">
        <v>43</v>
      </c>
    </row>
    <row r="192" spans="1:3" x14ac:dyDescent="0.25">
      <c r="A192" s="15"/>
    </row>
    <row r="193" spans="1:3" x14ac:dyDescent="0.25">
      <c r="A193" s="15"/>
      <c r="C193" s="3" t="str">
        <f>CONCATENATE( "    &lt;piechart percentage=",B183," /&gt;")</f>
        <v xml:space="preserve">    &lt;piechart percentage=31.2 /&gt;</v>
      </c>
    </row>
    <row r="194" spans="1:3" x14ac:dyDescent="0.25">
      <c r="A194" s="15"/>
      <c r="C194" s="3" t="str">
        <f>"  &lt;/Genotype&gt;"</f>
        <v xml:space="preserve">  &lt;/Genotype&gt;</v>
      </c>
    </row>
    <row r="195" spans="1:3" x14ac:dyDescent="0.25">
      <c r="A195" s="15"/>
      <c r="C195" s="3" t="str">
        <f>C35</f>
        <v>&lt;# Ile197Val #&gt;</v>
      </c>
    </row>
    <row r="196" spans="1:3" x14ac:dyDescent="0.25">
      <c r="A196" s="15" t="s">
        <v>37</v>
      </c>
      <c r="B196" s="21" t="str">
        <f>K11</f>
        <v>NC_000013.11:g.</v>
      </c>
      <c r="C196" s="3" t="str">
        <f>CONCATENATE("  &lt;Genotype hgvs=",CHAR(34),B196,B197,";",B198,CHAR(34)," name=",CHAR(34),B37,CHAR(34),"&gt; ")</f>
        <v xml:space="preserve">  &lt;Genotype hgvs="NC_000013.11:g.[6892414T&gt;C];[6892414=]" name="Ile197Val"&gt; </v>
      </c>
    </row>
    <row r="197" spans="1:3" x14ac:dyDescent="0.25">
      <c r="A197" s="15" t="s">
        <v>35</v>
      </c>
      <c r="B197" s="21" t="str">
        <f t="shared" ref="B197:B201" si="10">K12</f>
        <v>[6892414T&gt;C]</v>
      </c>
    </row>
    <row r="198" spans="1:3" x14ac:dyDescent="0.25">
      <c r="A198" s="15" t="s">
        <v>31</v>
      </c>
      <c r="B198" s="21" t="str">
        <f t="shared" si="10"/>
        <v>[6892414=]</v>
      </c>
      <c r="C198" s="3" t="s">
        <v>38</v>
      </c>
    </row>
    <row r="199" spans="1:3" x14ac:dyDescent="0.25">
      <c r="A199" s="15" t="s">
        <v>39</v>
      </c>
      <c r="B199" s="21" t="str">
        <f t="shared" si="10"/>
        <v>People with this variant have one copy of the [C46897343T](https://www.ncbi.nlm.nih.gov/projects/SNP/snp_ref.cgi?rs=6304) variant. This substitution of a single nucleotide is known as a missense mutation.</v>
      </c>
      <c r="C199" s="3" t="s">
        <v>26</v>
      </c>
    </row>
    <row r="200" spans="1:3" x14ac:dyDescent="0.25">
      <c r="A200" s="8" t="s">
        <v>40</v>
      </c>
      <c r="B200" s="21">
        <f t="shared" si="10"/>
        <v>0</v>
      </c>
      <c r="C200" s="3" t="str">
        <f>CONCATENATE("    ",B199)</f>
        <v xml:space="preserve">    People with this variant have one copy of the [C46897343T](https://www.ncbi.nlm.nih.gov/projects/SNP/snp_ref.cgi?rs=6304) variant. This substitution of a single nucleotide is known as a missense mutation.</v>
      </c>
    </row>
    <row r="201" spans="1:3" x14ac:dyDescent="0.25">
      <c r="A201" s="8" t="s">
        <v>41</v>
      </c>
      <c r="B201" s="21">
        <f t="shared" si="10"/>
        <v>1.3</v>
      </c>
    </row>
    <row r="202" spans="1:3" x14ac:dyDescent="0.25">
      <c r="A202" s="15"/>
      <c r="C202" s="3" t="s">
        <v>42</v>
      </c>
    </row>
    <row r="203" spans="1:3" x14ac:dyDescent="0.25">
      <c r="A203" s="8"/>
    </row>
    <row r="204" spans="1:3" x14ac:dyDescent="0.25">
      <c r="A204" s="8"/>
      <c r="C204" s="3" t="str">
        <f>CONCATENATE("    ",B200)</f>
        <v xml:space="preserve">    0</v>
      </c>
    </row>
    <row r="205" spans="1:3" x14ac:dyDescent="0.25">
      <c r="A205" s="8"/>
    </row>
    <row r="206" spans="1:3" x14ac:dyDescent="0.25">
      <c r="A206" s="8"/>
      <c r="C206" s="3" t="s">
        <v>43</v>
      </c>
    </row>
    <row r="207" spans="1:3" x14ac:dyDescent="0.25">
      <c r="A207" s="15"/>
    </row>
    <row r="208" spans="1:3" x14ac:dyDescent="0.25">
      <c r="A208" s="15"/>
      <c r="C208" s="3" t="str">
        <f>CONCATENATE( "    &lt;piechart percentage=",B201," /&gt;")</f>
        <v xml:space="preserve">    &lt;piechart percentage=1.3 /&gt;</v>
      </c>
    </row>
    <row r="209" spans="1:3" x14ac:dyDescent="0.25">
      <c r="A209" s="15"/>
      <c r="C209" s="3" t="str">
        <f>"  &lt;/Genotype&gt;"</f>
        <v xml:space="preserve">  &lt;/Genotype&gt;</v>
      </c>
    </row>
    <row r="210" spans="1:3" x14ac:dyDescent="0.25">
      <c r="A210" s="15" t="s">
        <v>44</v>
      </c>
      <c r="B210" s="9" t="str">
        <f>K17</f>
        <v>People with this variant have two copies of the [C46897343T](https://www.ncbi.nlm.nih.gov/projects/SNP/snp_ref.cgi?rs=6304) variant. This substitution of a single nucleotide is known as a missense mutation.</v>
      </c>
      <c r="C210" s="3" t="str">
        <f>CONCATENATE("  &lt;Genotype hgvs=",CHAR(34),B196,B197,";",B197,CHAR(34)," name=",CHAR(34),B37,CHAR(34),"&gt; ")</f>
        <v xml:space="preserve">  &lt;Genotype hgvs="NC_000013.11:g.[6892414T&gt;C];[6892414T&gt;C]" name="Ile197Val"&gt; </v>
      </c>
    </row>
    <row r="211" spans="1:3" x14ac:dyDescent="0.25">
      <c r="A211" s="8" t="s">
        <v>45</v>
      </c>
      <c r="B211" s="9">
        <f t="shared" ref="B211:B212" si="11">K18</f>
        <v>0</v>
      </c>
      <c r="C211" s="3" t="s">
        <v>26</v>
      </c>
    </row>
    <row r="212" spans="1:3" x14ac:dyDescent="0.25">
      <c r="A212" s="8" t="s">
        <v>41</v>
      </c>
      <c r="B212" s="9">
        <f t="shared" si="11"/>
        <v>1.8</v>
      </c>
      <c r="C212" s="3" t="s">
        <v>38</v>
      </c>
    </row>
    <row r="213" spans="1:3" x14ac:dyDescent="0.25">
      <c r="A213" s="8"/>
    </row>
    <row r="214" spans="1:3" x14ac:dyDescent="0.25">
      <c r="A214" s="15"/>
      <c r="C214" s="3" t="str">
        <f>CONCATENATE("    ",B210)</f>
        <v xml:space="preserve">    People with this variant have two copies of the [C46897343T](https://www.ncbi.nlm.nih.gov/projects/SNP/snp_ref.cgi?rs=6304) variant. This substitution of a single nucleotide is known as a missense mutation.</v>
      </c>
    </row>
    <row r="215" spans="1:3" x14ac:dyDescent="0.25">
      <c r="A215" s="8"/>
    </row>
    <row r="216" spans="1:3" x14ac:dyDescent="0.25">
      <c r="A216" s="8"/>
      <c r="C216" s="3" t="s">
        <v>42</v>
      </c>
    </row>
    <row r="217" spans="1:3" x14ac:dyDescent="0.25">
      <c r="A217" s="8"/>
    </row>
    <row r="218" spans="1:3" x14ac:dyDescent="0.25">
      <c r="A218" s="8"/>
      <c r="C218" s="3" t="str">
        <f>CONCATENATE("    ",B211)</f>
        <v xml:space="preserve">    0</v>
      </c>
    </row>
    <row r="219" spans="1:3" x14ac:dyDescent="0.25">
      <c r="A219" s="8"/>
    </row>
    <row r="220" spans="1:3" x14ac:dyDescent="0.25">
      <c r="A220" s="15"/>
      <c r="C220" s="3" t="s">
        <v>43</v>
      </c>
    </row>
    <row r="221" spans="1:3" x14ac:dyDescent="0.25">
      <c r="A221" s="15"/>
    </row>
    <row r="222" spans="1:3" x14ac:dyDescent="0.25">
      <c r="A222" s="15"/>
      <c r="C222" s="3" t="str">
        <f>CONCATENATE( "    &lt;piechart percentage=",B212," /&gt;")</f>
        <v xml:space="preserve">    &lt;piechart percentage=1.8 /&gt;</v>
      </c>
    </row>
    <row r="223" spans="1:3" x14ac:dyDescent="0.25">
      <c r="A223" s="15"/>
      <c r="C223" s="3" t="str">
        <f>"  &lt;/Genotype&gt;"</f>
        <v xml:space="preserve">  &lt;/Genotype&gt;</v>
      </c>
    </row>
    <row r="224" spans="1:3" x14ac:dyDescent="0.25">
      <c r="A224" s="15" t="s">
        <v>46</v>
      </c>
      <c r="B224" s="9" t="str">
        <f>K20</f>
        <v>Your HTR2A gene has no variants. A normal gene is referred to as a "wild-type" gene.</v>
      </c>
      <c r="C224" s="3" t="str">
        <f>CONCATENATE("  &lt;Genotype hgvs=",CHAR(34),B196,B198,";",B198,CHAR(34)," name=",CHAR(34),B37,CHAR(34),"&gt; ")</f>
        <v xml:space="preserve">  &lt;Genotype hgvs="NC_000013.11:g.[6892414=];[6892414=]" name="Ile197Val"&gt; </v>
      </c>
    </row>
    <row r="225" spans="1:3" x14ac:dyDescent="0.25">
      <c r="A225" s="8" t="s">
        <v>47</v>
      </c>
      <c r="B225" s="9">
        <f t="shared" ref="B225:B226" si="12">K21</f>
        <v>0</v>
      </c>
      <c r="C225" s="3" t="s">
        <v>26</v>
      </c>
    </row>
    <row r="226" spans="1:3" x14ac:dyDescent="0.25">
      <c r="A226" s="8" t="s">
        <v>41</v>
      </c>
      <c r="B226" s="9">
        <f t="shared" si="12"/>
        <v>96.9</v>
      </c>
      <c r="C226" s="3" t="s">
        <v>38</v>
      </c>
    </row>
    <row r="227" spans="1:3" x14ac:dyDescent="0.25">
      <c r="A227" s="15"/>
    </row>
    <row r="228" spans="1:3" x14ac:dyDescent="0.25">
      <c r="A228" s="8"/>
      <c r="C228" s="3" t="str">
        <f>CONCATENATE("    ",B224)</f>
        <v xml:space="preserve">    Your HTR2A gene has no variants. A normal gene is referred to as a "wild-type" gene.</v>
      </c>
    </row>
    <row r="229" spans="1:3" x14ac:dyDescent="0.25">
      <c r="A229" s="8"/>
    </row>
    <row r="230" spans="1:3" x14ac:dyDescent="0.25">
      <c r="A230" s="8"/>
      <c r="C230" s="3" t="s">
        <v>42</v>
      </c>
    </row>
    <row r="231" spans="1:3" x14ac:dyDescent="0.25">
      <c r="A231" s="8"/>
    </row>
    <row r="232" spans="1:3" x14ac:dyDescent="0.25">
      <c r="A232" s="8"/>
      <c r="C232" s="3" t="str">
        <f>CONCATENATE("    ",B225)</f>
        <v xml:space="preserve">    0</v>
      </c>
    </row>
    <row r="233" spans="1:3" x14ac:dyDescent="0.25">
      <c r="A233" s="15"/>
    </row>
    <row r="234" spans="1:3" x14ac:dyDescent="0.25">
      <c r="A234" s="15"/>
      <c r="C234" s="3" t="s">
        <v>43</v>
      </c>
    </row>
    <row r="235" spans="1:3" x14ac:dyDescent="0.25">
      <c r="A235" s="15"/>
    </row>
    <row r="236" spans="1:3" x14ac:dyDescent="0.25">
      <c r="A236" s="15"/>
      <c r="C236" s="3" t="str">
        <f>CONCATENATE( "    &lt;piechart percentage=",B226," /&gt;")</f>
        <v xml:space="preserve">    &lt;piechart percentage=96.9 /&gt;</v>
      </c>
    </row>
    <row r="237" spans="1:3" x14ac:dyDescent="0.25">
      <c r="A237" s="15"/>
      <c r="C237" s="3" t="str">
        <f>"  &lt;/Genotype&gt;"</f>
        <v xml:space="preserve">  &lt;/Genotype&gt;</v>
      </c>
    </row>
    <row r="238" spans="1:3" x14ac:dyDescent="0.25">
      <c r="A238" s="15"/>
      <c r="C238" s="3" t="str">
        <f>C41</f>
        <v>&lt;# C46897343T #&gt;</v>
      </c>
    </row>
    <row r="239" spans="1:3" x14ac:dyDescent="0.25">
      <c r="A239" s="15" t="s">
        <v>37</v>
      </c>
      <c r="B239" s="21" t="str">
        <f>L11</f>
        <v>NC_000013.11:g.</v>
      </c>
      <c r="C239" s="3" t="str">
        <f>CONCATENATE("  &lt;Genotype hgvs=",CHAR(34),B239,B240,";",B241,CHAR(34)," name=",CHAR(34),B43,CHAR(34),"&gt; ")</f>
        <v xml:space="preserve">  &lt;Genotype hgvs="NC_000013.11:g.[46897343C&gt;T];[46897343=]" name="C46897343T"&gt; </v>
      </c>
    </row>
    <row r="240" spans="1:3" x14ac:dyDescent="0.25">
      <c r="A240" s="15" t="s">
        <v>35</v>
      </c>
      <c r="B240" s="21" t="str">
        <f t="shared" ref="B240:B244" si="13">L12</f>
        <v>[46897343C&gt;T]</v>
      </c>
    </row>
    <row r="241" spans="1:3" x14ac:dyDescent="0.25">
      <c r="A241" s="15" t="s">
        <v>31</v>
      </c>
      <c r="B241" s="21" t="str">
        <f t="shared" si="13"/>
        <v>[46897343=]</v>
      </c>
      <c r="C241" s="3" t="s">
        <v>38</v>
      </c>
    </row>
    <row r="242" spans="1:3" x14ac:dyDescent="0.25">
      <c r="A242" s="15" t="s">
        <v>39</v>
      </c>
      <c r="B242" s="21" t="str">
        <f t="shared" si="13"/>
        <v>People with this variant have one copy of the [C46897343T](https://www.ncbi.nlm.nih.gov/projects/SNP/snp_ref.cgi?rs=6311) variant. This substitution of a single nucleotide is known as a missense mutation.</v>
      </c>
      <c r="C242" s="3" t="s">
        <v>26</v>
      </c>
    </row>
    <row r="243" spans="1:3" x14ac:dyDescent="0.25">
      <c r="A243" s="8" t="s">
        <v>40</v>
      </c>
      <c r="B243" s="21" t="str">
        <f t="shared" si="13"/>
        <v>You are in the Moderate Loss of Function category. See below for more information.</v>
      </c>
      <c r="C243" s="3" t="str">
        <f>CONCATENATE("    ",B242)</f>
        <v xml:space="preserve">    People with this variant have one copy of the [C46897343T](https://www.ncbi.nlm.nih.gov/projects/SNP/snp_ref.cgi?rs=6311) variant. This substitution of a single nucleotide is known as a missense mutation.</v>
      </c>
    </row>
    <row r="244" spans="1:3" x14ac:dyDescent="0.25">
      <c r="A244" s="8" t="s">
        <v>41</v>
      </c>
      <c r="B244" s="21">
        <f t="shared" si="13"/>
        <v>49.4</v>
      </c>
    </row>
    <row r="245" spans="1:3" x14ac:dyDescent="0.25">
      <c r="A245" s="15"/>
      <c r="C245" s="3" t="s">
        <v>42</v>
      </c>
    </row>
    <row r="246" spans="1:3" x14ac:dyDescent="0.25">
      <c r="A246" s="8"/>
    </row>
    <row r="247" spans="1:3" x14ac:dyDescent="0.25">
      <c r="A247" s="8"/>
      <c r="C247" s="3" t="str">
        <f>CONCATENATE("    ",B243)</f>
        <v xml:space="preserve">    You are in the Moderate Loss of Function category. See below for more information.</v>
      </c>
    </row>
    <row r="248" spans="1:3" x14ac:dyDescent="0.25">
      <c r="A248" s="8"/>
    </row>
    <row r="249" spans="1:3" x14ac:dyDescent="0.25">
      <c r="A249" s="8"/>
      <c r="C249" s="3" t="s">
        <v>43</v>
      </c>
    </row>
    <row r="250" spans="1:3" x14ac:dyDescent="0.25">
      <c r="A250" s="15"/>
    </row>
    <row r="251" spans="1:3" x14ac:dyDescent="0.25">
      <c r="A251" s="15"/>
      <c r="C251" s="3" t="str">
        <f>CONCATENATE( "    &lt;piechart percentage=",B244," /&gt;")</f>
        <v xml:space="preserve">    &lt;piechart percentage=49.4 /&gt;</v>
      </c>
    </row>
    <row r="252" spans="1:3" x14ac:dyDescent="0.25">
      <c r="A252" s="15"/>
      <c r="C252" s="3" t="str">
        <f>"  &lt;/Genotype&gt;"</f>
        <v xml:space="preserve">  &lt;/Genotype&gt;</v>
      </c>
    </row>
    <row r="253" spans="1:3" x14ac:dyDescent="0.25">
      <c r="A253" s="15" t="s">
        <v>44</v>
      </c>
      <c r="B253" s="9" t="str">
        <f>L17</f>
        <v>People with this variant have two copies of the [C46897343T](https://www.ncbi.nlm.nih.gov/projects/SNP/snp_ref.cgi?rs=6311) variant. This substitution of a single nucleotide is known as a missense mutation.</v>
      </c>
      <c r="C253" s="3" t="str">
        <f>CONCATENATE("  &lt;Genotype hgvs=",CHAR(34),B239,B240,";",B240,CHAR(34)," name=",CHAR(34),B43,CHAR(34),"&gt; ")</f>
        <v xml:space="preserve">  &lt;Genotype hgvs="NC_000013.11:g.[46897343C&gt;T];[46897343C&gt;T]" name="C46897343T"&gt; </v>
      </c>
    </row>
    <row r="254" spans="1:3" x14ac:dyDescent="0.25">
      <c r="A254" s="8" t="s">
        <v>45</v>
      </c>
      <c r="B254" s="9" t="str">
        <f t="shared" ref="B254:B255" si="14">L18</f>
        <v>You are in the Moderate Loss of Function category. See below for more information.</v>
      </c>
      <c r="C254" s="3" t="s">
        <v>26</v>
      </c>
    </row>
    <row r="255" spans="1:3" x14ac:dyDescent="0.25">
      <c r="A255" s="8" t="s">
        <v>41</v>
      </c>
      <c r="B255" s="9">
        <f t="shared" si="14"/>
        <v>32</v>
      </c>
      <c r="C255" s="3" t="s">
        <v>38</v>
      </c>
    </row>
    <row r="256" spans="1:3" x14ac:dyDescent="0.25">
      <c r="A256" s="8"/>
    </row>
    <row r="257" spans="1:3" x14ac:dyDescent="0.25">
      <c r="A257" s="15"/>
      <c r="C257" s="3" t="str">
        <f>CONCATENATE("    ",B253)</f>
        <v xml:space="preserve">    People with this variant have two copies of the [C46897343T](https://www.ncbi.nlm.nih.gov/projects/SNP/snp_ref.cgi?rs=6311) variant. This substitution of a single nucleotide is known as a missense mutation.</v>
      </c>
    </row>
    <row r="258" spans="1:3" x14ac:dyDescent="0.25">
      <c r="A258" s="8"/>
    </row>
    <row r="259" spans="1:3" x14ac:dyDescent="0.25">
      <c r="A259" s="8"/>
      <c r="C259" s="3" t="s">
        <v>42</v>
      </c>
    </row>
    <row r="260" spans="1:3" x14ac:dyDescent="0.25">
      <c r="A260" s="8"/>
    </row>
    <row r="261" spans="1:3" x14ac:dyDescent="0.25">
      <c r="A261" s="8"/>
      <c r="C261" s="3" t="str">
        <f>CONCATENATE("    ",B254)</f>
        <v xml:space="preserve">    You are in the Moderate Loss of Function category. See below for more information.</v>
      </c>
    </row>
    <row r="262" spans="1:3" x14ac:dyDescent="0.25">
      <c r="A262" s="8"/>
    </row>
    <row r="263" spans="1:3" x14ac:dyDescent="0.25">
      <c r="A263" s="15"/>
      <c r="C263" s="3" t="s">
        <v>43</v>
      </c>
    </row>
    <row r="264" spans="1:3" x14ac:dyDescent="0.25">
      <c r="A264" s="15"/>
    </row>
    <row r="265" spans="1:3" x14ac:dyDescent="0.25">
      <c r="A265" s="15"/>
      <c r="C265" s="3" t="str">
        <f>CONCATENATE( "    &lt;piechart percentage=",B255," /&gt;")</f>
        <v xml:space="preserve">    &lt;piechart percentage=32 /&gt;</v>
      </c>
    </row>
    <row r="266" spans="1:3" x14ac:dyDescent="0.25">
      <c r="A266" s="15"/>
      <c r="C266" s="3" t="str">
        <f>"  &lt;/Genotype&gt;"</f>
        <v xml:space="preserve">  &lt;/Genotype&gt;</v>
      </c>
    </row>
    <row r="267" spans="1:3" x14ac:dyDescent="0.25">
      <c r="A267" s="15" t="s">
        <v>46</v>
      </c>
      <c r="B267" s="9" t="str">
        <f>L20</f>
        <v>Your HTR2A gene has no variants. A normal gene is referred to as a "wild-type" gene.</v>
      </c>
      <c r="C267" s="3" t="str">
        <f>CONCATENATE("  &lt;Genotype hgvs=",CHAR(34),B239,B241,";",B241,CHAR(34)," name=",CHAR(34),B43,CHAR(34),"&gt; ")</f>
        <v xml:space="preserve">  &lt;Genotype hgvs="NC_000013.11:g.[46897343=];[46897343=]" name="C46897343T"&gt; </v>
      </c>
    </row>
    <row r="268" spans="1:3" x14ac:dyDescent="0.25">
      <c r="A268" s="8" t="s">
        <v>47</v>
      </c>
      <c r="B268" s="9" t="str">
        <f t="shared" ref="B268:B269" si="15">L21</f>
        <v>This variant is not associated with increased risk.</v>
      </c>
      <c r="C268" s="3" t="s">
        <v>26</v>
      </c>
    </row>
    <row r="269" spans="1:3" x14ac:dyDescent="0.25">
      <c r="A269" s="8" t="s">
        <v>41</v>
      </c>
      <c r="B269" s="9">
        <f t="shared" si="15"/>
        <v>18.600000000000001</v>
      </c>
      <c r="C269" s="3" t="s">
        <v>38</v>
      </c>
    </row>
    <row r="270" spans="1:3" x14ac:dyDescent="0.25">
      <c r="A270" s="15"/>
    </row>
    <row r="271" spans="1:3" x14ac:dyDescent="0.25">
      <c r="A271" s="8"/>
      <c r="C271" s="3" t="str">
        <f>CONCATENATE("    ",B267)</f>
        <v xml:space="preserve">    Your HTR2A gene has no variants. A normal gene is referred to as a "wild-type" gene.</v>
      </c>
    </row>
    <row r="272" spans="1:3" x14ac:dyDescent="0.25">
      <c r="A272" s="8"/>
    </row>
    <row r="273" spans="1:3" x14ac:dyDescent="0.25">
      <c r="A273" s="8"/>
      <c r="C273" s="3" t="s">
        <v>42</v>
      </c>
    </row>
    <row r="274" spans="1:3" x14ac:dyDescent="0.25">
      <c r="A274" s="8"/>
    </row>
    <row r="275" spans="1:3" x14ac:dyDescent="0.25">
      <c r="A275" s="8"/>
      <c r="C275" s="3" t="str">
        <f>CONCATENATE("    ",B268)</f>
        <v xml:space="preserve">    This variant is not associated with increased risk.</v>
      </c>
    </row>
    <row r="276" spans="1:3" x14ac:dyDescent="0.25">
      <c r="A276" s="15"/>
    </row>
    <row r="277" spans="1:3" x14ac:dyDescent="0.25">
      <c r="A277" s="15"/>
      <c r="C277" s="3" t="s">
        <v>43</v>
      </c>
    </row>
    <row r="278" spans="1:3" x14ac:dyDescent="0.25">
      <c r="A278" s="15"/>
    </row>
    <row r="279" spans="1:3" x14ac:dyDescent="0.25">
      <c r="A279" s="15"/>
      <c r="C279" s="3" t="str">
        <f>CONCATENATE( "    &lt;piechart percentage=",B269," /&gt;")</f>
        <v xml:space="preserve">    &lt;piechart percentage=18.6 /&gt;</v>
      </c>
    </row>
    <row r="280" spans="1:3" x14ac:dyDescent="0.25">
      <c r="A280" s="15"/>
      <c r="C280" s="3" t="str">
        <f>"  &lt;/Genotype&gt;"</f>
        <v xml:space="preserve">  &lt;/Genotype&gt;</v>
      </c>
    </row>
    <row r="281" spans="1:3" x14ac:dyDescent="0.25">
      <c r="A281" s="15"/>
      <c r="C281" s="3" t="str">
        <f>C47</f>
        <v>&lt;# His452Tyr #&gt;</v>
      </c>
    </row>
    <row r="282" spans="1:3" x14ac:dyDescent="0.25">
      <c r="A282" s="15" t="s">
        <v>37</v>
      </c>
      <c r="B282" s="21" t="str">
        <f>M11</f>
        <v>NC_000013.11:g.</v>
      </c>
      <c r="C282" s="3" t="str">
        <f>CONCATENATE("  &lt;Genotype hgvs=",CHAR(34),B282,B283,";",B284,CHAR(34)," name=",CHAR(34),B49,CHAR(34),"&gt; ")</f>
        <v xml:space="preserve">  &lt;Genotype hgvs="NC_000013.11:g.[46834899G&gt;A];[46834899=]" name="His452Tyr"&gt; </v>
      </c>
    </row>
    <row r="283" spans="1:3" x14ac:dyDescent="0.25">
      <c r="A283" s="15" t="s">
        <v>35</v>
      </c>
      <c r="B283" s="21" t="str">
        <f t="shared" ref="B283:B287" si="16">M12</f>
        <v>[46834899G&gt;A]</v>
      </c>
    </row>
    <row r="284" spans="1:3" x14ac:dyDescent="0.25">
      <c r="A284" s="15" t="s">
        <v>31</v>
      </c>
      <c r="B284" s="21" t="str">
        <f t="shared" si="16"/>
        <v>[46834899=]</v>
      </c>
      <c r="C284" s="3" t="s">
        <v>38</v>
      </c>
    </row>
    <row r="285" spans="1:3" x14ac:dyDescent="0.25">
      <c r="A285" s="15" t="s">
        <v>39</v>
      </c>
      <c r="B285" s="21" t="str">
        <f t="shared" si="16"/>
        <v>People with this variant have one copy of the [His452Tyr](https://www.ncbi.nlm.nih.gov/projects/SNP/snp_ref.cgi?rs=6314) variant. This substitution of a single nucleotide is known as a missense mutation.</v>
      </c>
      <c r="C285" s="3" t="s">
        <v>26</v>
      </c>
    </row>
    <row r="286" spans="1:3" x14ac:dyDescent="0.25">
      <c r="A286" s="8" t="s">
        <v>40</v>
      </c>
      <c r="B286" s="21" t="str">
        <f t="shared" si="16"/>
        <v xml:space="preserve"> </v>
      </c>
      <c r="C286" s="3" t="str">
        <f>CONCATENATE("    ",B285)</f>
        <v xml:space="preserve">    People with this variant have one copy of the [His452Tyr](https://www.ncbi.nlm.nih.gov/projects/SNP/snp_ref.cgi?rs=6314) variant. This substitution of a single nucleotide is known as a missense mutation.</v>
      </c>
    </row>
    <row r="287" spans="1:3" x14ac:dyDescent="0.25">
      <c r="A287" s="8" t="s">
        <v>41</v>
      </c>
      <c r="B287" s="21">
        <f t="shared" si="16"/>
        <v>14.5</v>
      </c>
    </row>
    <row r="288" spans="1:3" x14ac:dyDescent="0.25">
      <c r="A288" s="15"/>
      <c r="C288" s="3" t="s">
        <v>42</v>
      </c>
    </row>
    <row r="289" spans="1:3" x14ac:dyDescent="0.25">
      <c r="A289" s="8"/>
    </row>
    <row r="290" spans="1:3" x14ac:dyDescent="0.25">
      <c r="A290" s="8"/>
      <c r="C290" s="3" t="str">
        <f>CONCATENATE("    ",B286)</f>
        <v xml:space="preserve">     </v>
      </c>
    </row>
    <row r="291" spans="1:3" x14ac:dyDescent="0.25">
      <c r="A291" s="8"/>
    </row>
    <row r="292" spans="1:3" x14ac:dyDescent="0.25">
      <c r="A292" s="8"/>
      <c r="C292" s="3" t="s">
        <v>43</v>
      </c>
    </row>
    <row r="293" spans="1:3" x14ac:dyDescent="0.25">
      <c r="A293" s="15"/>
    </row>
    <row r="294" spans="1:3" x14ac:dyDescent="0.25">
      <c r="A294" s="15"/>
      <c r="C294" s="3" t="str">
        <f>CONCATENATE( "    &lt;piechart percentage=",B287," /&gt;")</f>
        <v xml:space="preserve">    &lt;piechart percentage=14.5 /&gt;</v>
      </c>
    </row>
    <row r="295" spans="1:3" x14ac:dyDescent="0.25">
      <c r="A295" s="15"/>
      <c r="C295" s="3" t="str">
        <f>"  &lt;/Genotype&gt;"</f>
        <v xml:space="preserve">  &lt;/Genotype&gt;</v>
      </c>
    </row>
    <row r="296" spans="1:3" x14ac:dyDescent="0.25">
      <c r="A296" s="15" t="s">
        <v>44</v>
      </c>
      <c r="B296" s="9" t="str">
        <f>M17</f>
        <v>People with this variant have two copies of the [His452Tyr](https://www.ncbi.nlm.nih.gov/projects/SNP/snp_ref.cgi?rs=6314) variant. This substitution of a single nucleotide is known as a missense mutation.</v>
      </c>
      <c r="C296" s="3" t="str">
        <f>CONCATENATE("  &lt;Genotype hgvs=",CHAR(34),B282,B283,";",B283,CHAR(34)," name=",CHAR(34),B49,CHAR(34),"&gt; ")</f>
        <v xml:space="preserve">  &lt;Genotype hgvs="NC_000013.11:g.[46834899G&gt;A];[46834899G&gt;A]" name="His452Tyr"&gt; </v>
      </c>
    </row>
    <row r="297" spans="1:3" x14ac:dyDescent="0.25">
      <c r="A297" s="8" t="s">
        <v>45</v>
      </c>
      <c r="B297" s="9" t="str">
        <f t="shared" ref="B297:B298" si="17">M18</f>
        <v xml:space="preserve"> </v>
      </c>
      <c r="C297" s="3" t="s">
        <v>26</v>
      </c>
    </row>
    <row r="298" spans="1:3" x14ac:dyDescent="0.25">
      <c r="A298" s="8" t="s">
        <v>41</v>
      </c>
      <c r="B298" s="9">
        <f t="shared" si="17"/>
        <v>3.8</v>
      </c>
      <c r="C298" s="3" t="s">
        <v>38</v>
      </c>
    </row>
    <row r="299" spans="1:3" x14ac:dyDescent="0.25">
      <c r="A299" s="8"/>
    </row>
    <row r="300" spans="1:3" x14ac:dyDescent="0.25">
      <c r="A300" s="15"/>
      <c r="C300" s="3" t="str">
        <f>CONCATENATE("    ",B296)</f>
        <v xml:space="preserve">    People with this variant have two copies of the [His452Tyr](https://www.ncbi.nlm.nih.gov/projects/SNP/snp_ref.cgi?rs=6314) variant. This substitution of a single nucleotide is known as a missense mutation.</v>
      </c>
    </row>
    <row r="301" spans="1:3" x14ac:dyDescent="0.25">
      <c r="A301" s="8"/>
    </row>
    <row r="302" spans="1:3" x14ac:dyDescent="0.25">
      <c r="A302" s="8"/>
      <c r="C302" s="3" t="s">
        <v>42</v>
      </c>
    </row>
    <row r="303" spans="1:3" x14ac:dyDescent="0.25">
      <c r="A303" s="8"/>
    </row>
    <row r="304" spans="1:3" x14ac:dyDescent="0.25">
      <c r="A304" s="8"/>
      <c r="C304" s="3" t="str">
        <f>CONCATENATE("    ",B297)</f>
        <v xml:space="preserve">     </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percentage=",B298," /&gt;")</f>
        <v xml:space="preserve">    &lt;piechart percentage=3.8 /&gt;</v>
      </c>
    </row>
    <row r="309" spans="1:3" x14ac:dyDescent="0.25">
      <c r="A309" s="15"/>
      <c r="C309" s="3" t="str">
        <f>"  &lt;/Genotype&gt;"</f>
        <v xml:space="preserve">  &lt;/Genotype&gt;</v>
      </c>
    </row>
    <row r="310" spans="1:3" x14ac:dyDescent="0.25">
      <c r="A310" s="15" t="s">
        <v>46</v>
      </c>
      <c r="B310" s="9" t="str">
        <f>M20</f>
        <v>Your HTR2A gene has no variants. A normal gene is referred to as a "wild-type" gene.</v>
      </c>
      <c r="C310" s="3" t="str">
        <f>CONCATENATE("  &lt;Genotype hgvs=",CHAR(34),B282,B284,";",B284,CHAR(34)," name=",CHAR(34),B49,CHAR(34),"&gt; ")</f>
        <v xml:space="preserve">  &lt;Genotype hgvs="NC_000013.11:g.[46834899=];[46834899=]" name="His452Tyr"&gt; </v>
      </c>
    </row>
    <row r="311" spans="1:3" x14ac:dyDescent="0.25">
      <c r="A311" s="8" t="s">
        <v>47</v>
      </c>
      <c r="B311" s="9" t="str">
        <f t="shared" ref="B311:B312" si="18">M21</f>
        <v xml:space="preserve"> </v>
      </c>
      <c r="C311" s="3" t="s">
        <v>26</v>
      </c>
    </row>
    <row r="312" spans="1:3" x14ac:dyDescent="0.25">
      <c r="A312" s="8" t="s">
        <v>41</v>
      </c>
      <c r="B312" s="9">
        <f t="shared" si="18"/>
        <v>81.7</v>
      </c>
      <c r="C312" s="3" t="s">
        <v>38</v>
      </c>
    </row>
    <row r="313" spans="1:3" x14ac:dyDescent="0.25">
      <c r="A313" s="15"/>
    </row>
    <row r="314" spans="1:3" x14ac:dyDescent="0.25">
      <c r="A314" s="8"/>
      <c r="C314" s="3" t="str">
        <f>CONCATENATE("    ",B310)</f>
        <v xml:space="preserve">    Your HTR2A gene has no variants. A normal gene is referred to as a "wild-type" gene.</v>
      </c>
    </row>
    <row r="315" spans="1:3" x14ac:dyDescent="0.25">
      <c r="A315" s="8"/>
    </row>
    <row r="316" spans="1:3" x14ac:dyDescent="0.25">
      <c r="A316" s="8"/>
      <c r="C316" s="3" t="s">
        <v>42</v>
      </c>
    </row>
    <row r="317" spans="1:3" x14ac:dyDescent="0.25">
      <c r="A317" s="8"/>
    </row>
    <row r="318" spans="1:3" x14ac:dyDescent="0.25">
      <c r="A318" s="8"/>
      <c r="C318" s="3" t="str">
        <f>CONCATENATE("    ",B311)</f>
        <v xml:space="preserve">     </v>
      </c>
    </row>
    <row r="319" spans="1:3" x14ac:dyDescent="0.25">
      <c r="A319" s="15"/>
    </row>
    <row r="320" spans="1:3" x14ac:dyDescent="0.25">
      <c r="A320" s="15"/>
      <c r="C320" s="3" t="s">
        <v>43</v>
      </c>
    </row>
    <row r="321" spans="1:3" x14ac:dyDescent="0.25">
      <c r="A321" s="15"/>
    </row>
    <row r="322" spans="1:3" x14ac:dyDescent="0.25">
      <c r="A322" s="15"/>
      <c r="C322" s="3" t="str">
        <f>CONCATENATE( "    &lt;piechart percentage=",B312," /&gt;")</f>
        <v xml:space="preserve">    &lt;piechart percentage=81.7 /&gt;</v>
      </c>
    </row>
    <row r="323" spans="1:3" x14ac:dyDescent="0.25">
      <c r="A323" s="15"/>
      <c r="C323" s="3" t="str">
        <f>"  &lt;/Genotype&gt;"</f>
        <v xml:space="preserve">  &lt;/Genotype&gt;</v>
      </c>
    </row>
    <row r="324" spans="1:3" x14ac:dyDescent="0.25">
      <c r="A324" s="15"/>
      <c r="C324" s="3" t="str">
        <f>C53</f>
        <v>&lt;# T614-2211C #&gt;</v>
      </c>
    </row>
    <row r="325" spans="1:3" x14ac:dyDescent="0.25">
      <c r="A325" s="15" t="s">
        <v>37</v>
      </c>
      <c r="B325" s="21" t="str">
        <f>N11</f>
        <v>NC_000013.11:g.</v>
      </c>
      <c r="C325" s="3" t="str">
        <f>CONCATENATE("  &lt;Genotype hgvs=",CHAR(34),B325,B326,";",B327,CHAR(34)," name=",CHAR(34),B55,CHAR(34),"&gt; ")</f>
        <v xml:space="preserve">  &lt;Genotype hgvs="NC_000013.11:g.[46837850A&gt;G];[46837850=]" name="T614-2211C"&gt; </v>
      </c>
    </row>
    <row r="326" spans="1:3" x14ac:dyDescent="0.25">
      <c r="A326" s="15" t="s">
        <v>35</v>
      </c>
      <c r="B326" s="21" t="str">
        <f t="shared" ref="B326:B330" si="19">N12</f>
        <v>[46837850A&gt;G]</v>
      </c>
    </row>
    <row r="327" spans="1:3" x14ac:dyDescent="0.25">
      <c r="A327" s="15" t="s">
        <v>31</v>
      </c>
      <c r="B327" s="21" t="str">
        <f t="shared" si="19"/>
        <v>[46837850=]</v>
      </c>
      <c r="C327" s="3" t="s">
        <v>38</v>
      </c>
    </row>
    <row r="328" spans="1:3" x14ac:dyDescent="0.25">
      <c r="A328" s="15" t="s">
        <v>39</v>
      </c>
      <c r="B328" s="21" t="str">
        <f t="shared" si="19"/>
        <v>People with this variant have one copy of the [T614-2211C](https://www.ncbi.nlm.nih.gov/projects/SNP/snp_ref.cgi?rs=6314) variant. This substitution of a single nucleotide is known as a missense mutation.</v>
      </c>
      <c r="C328" s="3" t="s">
        <v>26</v>
      </c>
    </row>
    <row r="329" spans="1:3" x14ac:dyDescent="0.25">
      <c r="A329" s="8" t="s">
        <v>40</v>
      </c>
      <c r="B329" s="21">
        <f t="shared" si="19"/>
        <v>0</v>
      </c>
      <c r="C329" s="3" t="str">
        <f>CONCATENATE("    ",B328)</f>
        <v xml:space="preserve">    People with this variant have one copy of the [T614-2211C](https://www.ncbi.nlm.nih.gov/projects/SNP/snp_ref.cgi?rs=6314) variant. This substitution of a single nucleotide is known as a missense mutation.</v>
      </c>
    </row>
    <row r="330" spans="1:3" x14ac:dyDescent="0.25">
      <c r="A330" s="8" t="s">
        <v>41</v>
      </c>
      <c r="B330" s="21">
        <f t="shared" si="19"/>
        <v>39.700000000000003</v>
      </c>
    </row>
    <row r="331" spans="1:3" x14ac:dyDescent="0.25">
      <c r="A331" s="15"/>
      <c r="C331" s="3" t="s">
        <v>42</v>
      </c>
    </row>
    <row r="332" spans="1:3" x14ac:dyDescent="0.25">
      <c r="A332" s="8"/>
    </row>
    <row r="333" spans="1:3" x14ac:dyDescent="0.25">
      <c r="A333" s="8"/>
      <c r="C333" s="3" t="str">
        <f>CONCATENATE("    ",B329)</f>
        <v xml:space="preserve">    0</v>
      </c>
    </row>
    <row r="334" spans="1:3" x14ac:dyDescent="0.25">
      <c r="A334" s="8"/>
    </row>
    <row r="335" spans="1:3" x14ac:dyDescent="0.25">
      <c r="A335" s="8"/>
      <c r="C335" s="3" t="s">
        <v>43</v>
      </c>
    </row>
    <row r="336" spans="1:3" x14ac:dyDescent="0.25">
      <c r="A336" s="15"/>
    </row>
    <row r="337" spans="1:3" x14ac:dyDescent="0.25">
      <c r="A337" s="15"/>
      <c r="C337" s="3" t="str">
        <f>CONCATENATE( "    &lt;piechart percentage=",B330," /&gt;")</f>
        <v xml:space="preserve">    &lt;piechart percentage=39.7 /&gt;</v>
      </c>
    </row>
    <row r="338" spans="1:3" x14ac:dyDescent="0.25">
      <c r="A338" s="15"/>
      <c r="C338" s="3" t="str">
        <f>"  &lt;/Genotype&gt;"</f>
        <v xml:space="preserve">  &lt;/Genotype&gt;</v>
      </c>
    </row>
    <row r="339" spans="1:3" x14ac:dyDescent="0.25">
      <c r="A339" s="15" t="s">
        <v>44</v>
      </c>
      <c r="B339" s="9" t="str">
        <f>N17</f>
        <v>People with this variant have two copies of the [T614-2211C](https://www.ncbi.nlm.nih.gov/projects/SNP/snp_ref.cgi?rs=6314) variant. This substitution of a single nucleotide is known as a missense mutation.</v>
      </c>
      <c r="C339" s="3" t="str">
        <f>CONCATENATE("  &lt;Genotype hgvs=",CHAR(34),B325,B326,";",B326,CHAR(34)," name=",CHAR(34),B55,CHAR(34),"&gt; ")</f>
        <v xml:space="preserve">  &lt;Genotype hgvs="NC_000013.11:g.[46837850A&gt;G];[46837850A&gt;G]" name="T614-2211C"&gt; </v>
      </c>
    </row>
    <row r="340" spans="1:3" x14ac:dyDescent="0.25">
      <c r="A340" s="8" t="s">
        <v>45</v>
      </c>
      <c r="B340" s="9">
        <f t="shared" ref="B340:B341" si="20">N18</f>
        <v>0</v>
      </c>
      <c r="C340" s="3" t="s">
        <v>26</v>
      </c>
    </row>
    <row r="341" spans="1:3" x14ac:dyDescent="0.25">
      <c r="A341" s="8" t="s">
        <v>41</v>
      </c>
      <c r="B341" s="9">
        <f t="shared" si="20"/>
        <v>17.399999999999999</v>
      </c>
      <c r="C341" s="3" t="s">
        <v>38</v>
      </c>
    </row>
    <row r="342" spans="1:3" x14ac:dyDescent="0.25">
      <c r="A342" s="8"/>
    </row>
    <row r="343" spans="1:3" x14ac:dyDescent="0.25">
      <c r="A343" s="15"/>
      <c r="C343" s="3" t="str">
        <f>CONCATENATE("    ",B339)</f>
        <v xml:space="preserve">    People with this variant have two copies of the [T614-2211C](https://www.ncbi.nlm.nih.gov/projects/SNP/snp_ref.cgi?rs=6314) variant. This substitution of a single nucleotide is known as a missense mutation.</v>
      </c>
    </row>
    <row r="344" spans="1:3" x14ac:dyDescent="0.25">
      <c r="A344" s="8"/>
    </row>
    <row r="345" spans="1:3" x14ac:dyDescent="0.25">
      <c r="A345" s="8"/>
      <c r="C345" s="3" t="s">
        <v>42</v>
      </c>
    </row>
    <row r="346" spans="1:3" x14ac:dyDescent="0.25">
      <c r="A346" s="8"/>
    </row>
    <row r="347" spans="1:3" x14ac:dyDescent="0.25">
      <c r="A347" s="8"/>
      <c r="C347" s="3" t="str">
        <f>CONCATENATE("    ",B340)</f>
        <v xml:space="preserve">    0</v>
      </c>
    </row>
    <row r="348" spans="1:3" x14ac:dyDescent="0.25">
      <c r="A348" s="8"/>
    </row>
    <row r="349" spans="1:3" x14ac:dyDescent="0.25">
      <c r="A349" s="15"/>
      <c r="C349" s="3" t="s">
        <v>43</v>
      </c>
    </row>
    <row r="350" spans="1:3" x14ac:dyDescent="0.25">
      <c r="A350" s="15"/>
    </row>
    <row r="351" spans="1:3" x14ac:dyDescent="0.25">
      <c r="A351" s="15"/>
      <c r="C351" s="3" t="str">
        <f>CONCATENATE( "    &lt;piechart percentage=",B341," /&gt;")</f>
        <v xml:space="preserve">    &lt;piechart percentage=17.4 /&gt;</v>
      </c>
    </row>
    <row r="352" spans="1:3" x14ac:dyDescent="0.25">
      <c r="A352" s="15"/>
      <c r="C352" s="3" t="str">
        <f>"  &lt;/Genotype&gt;"</f>
        <v xml:space="preserve">  &lt;/Genotype&gt;</v>
      </c>
    </row>
    <row r="353" spans="1:3" x14ac:dyDescent="0.25">
      <c r="A353" s="15" t="s">
        <v>46</v>
      </c>
      <c r="B353" s="9" t="str">
        <f>N20</f>
        <v>Your HTR2A gene has no variants. A normal gene is referred to as a "wild-type" gene.</v>
      </c>
      <c r="C353" s="3" t="str">
        <f>CONCATENATE("  &lt;Genotype hgvs=",CHAR(34),B325,B327,";",B327,CHAR(34)," name=",CHAR(34),B55,CHAR(34),"&gt; ")</f>
        <v xml:space="preserve">  &lt;Genotype hgvs="NC_000013.11:g.[46837850=];[46837850=]" name="T614-2211C"&gt; </v>
      </c>
    </row>
    <row r="354" spans="1:3" x14ac:dyDescent="0.25">
      <c r="A354" s="8" t="s">
        <v>47</v>
      </c>
      <c r="B354" s="9">
        <f t="shared" ref="B354:B355" si="21">N21</f>
        <v>0</v>
      </c>
      <c r="C354" s="3" t="s">
        <v>26</v>
      </c>
    </row>
    <row r="355" spans="1:3" x14ac:dyDescent="0.25">
      <c r="A355" s="8" t="s">
        <v>41</v>
      </c>
      <c r="B355" s="9">
        <f t="shared" si="21"/>
        <v>42.9</v>
      </c>
      <c r="C355" s="3" t="s">
        <v>38</v>
      </c>
    </row>
    <row r="356" spans="1:3" x14ac:dyDescent="0.25">
      <c r="A356" s="15"/>
    </row>
    <row r="357" spans="1:3" x14ac:dyDescent="0.25">
      <c r="A357" s="8"/>
      <c r="C357" s="3" t="str">
        <f>CONCATENATE("    ",B353)</f>
        <v xml:space="preserve">    Your HTR2A gene has no variants. A normal gene is referred to as a "wild-type" gene.</v>
      </c>
    </row>
    <row r="358" spans="1:3" x14ac:dyDescent="0.25">
      <c r="A358" s="8"/>
    </row>
    <row r="359" spans="1:3" x14ac:dyDescent="0.25">
      <c r="A359" s="8"/>
      <c r="C359" s="3" t="s">
        <v>42</v>
      </c>
    </row>
    <row r="360" spans="1:3" x14ac:dyDescent="0.25">
      <c r="A360" s="8"/>
    </row>
    <row r="361" spans="1:3" x14ac:dyDescent="0.25">
      <c r="A361" s="8"/>
      <c r="C361" s="3" t="str">
        <f>CONCATENATE("    ",B354)</f>
        <v xml:space="preserve">    0</v>
      </c>
    </row>
    <row r="362" spans="1:3" x14ac:dyDescent="0.25">
      <c r="A362" s="15"/>
    </row>
    <row r="363" spans="1:3" x14ac:dyDescent="0.25">
      <c r="A363" s="15"/>
      <c r="C363" s="3" t="s">
        <v>43</v>
      </c>
    </row>
    <row r="364" spans="1:3" x14ac:dyDescent="0.25">
      <c r="A364" s="15"/>
    </row>
    <row r="365" spans="1:3" x14ac:dyDescent="0.25">
      <c r="A365" s="15"/>
      <c r="C365" s="3" t="str">
        <f>CONCATENATE( "    &lt;piechart percentage=",B355," /&gt;")</f>
        <v xml:space="preserve">    &lt;piechart percentage=42.9 /&gt;</v>
      </c>
    </row>
    <row r="366" spans="1:3" x14ac:dyDescent="0.25">
      <c r="A366" s="15"/>
      <c r="C366" s="3" t="str">
        <f>"  &lt;/Genotype&gt;"</f>
        <v xml:space="preserve">  &lt;/Genotype&gt;</v>
      </c>
    </row>
    <row r="367" spans="1:3" x14ac:dyDescent="0.25">
      <c r="A367" s="27"/>
      <c r="B367" s="17"/>
      <c r="C367" s="3" t="str">
        <f>C59</f>
        <v>&lt;# C46866425T #&gt;</v>
      </c>
    </row>
    <row r="368" spans="1:3" x14ac:dyDescent="0.25">
      <c r="A368" s="15" t="s">
        <v>37</v>
      </c>
      <c r="B368" s="21" t="str">
        <f t="shared" ref="B368:B373" si="22">O11</f>
        <v>NC_000013.11:g.</v>
      </c>
      <c r="C368" s="3" t="str">
        <f>CONCATENATE("  &lt;Genotype hgvs=",CHAR(34),B368,B369,";",B370,CHAR(34)," name=",CHAR(34),B61,CHAR(34),"&gt; ")</f>
        <v xml:space="preserve">  &lt;Genotype hgvs="NC_000013.11:g.[46866425C&gt;T];[46866425=]" name="C46866425T"&gt; </v>
      </c>
    </row>
    <row r="369" spans="1:3" x14ac:dyDescent="0.25">
      <c r="A369" s="15" t="s">
        <v>35</v>
      </c>
      <c r="B369" s="21" t="str">
        <f t="shared" si="22"/>
        <v>[46866425C&gt;T]</v>
      </c>
    </row>
    <row r="370" spans="1:3" x14ac:dyDescent="0.25">
      <c r="A370" s="15" t="s">
        <v>31</v>
      </c>
      <c r="B370" s="21" t="str">
        <f t="shared" si="22"/>
        <v>[46866425=]</v>
      </c>
      <c r="C370" s="3" t="s">
        <v>38</v>
      </c>
    </row>
    <row r="371" spans="1:3" x14ac:dyDescent="0.25">
      <c r="A371" s="15" t="s">
        <v>39</v>
      </c>
      <c r="B371" s="21" t="str">
        <f t="shared" si="22"/>
        <v>People with this variant have one copy of the [C46866425T](https://www.ncbi.nlm.nih.gov/projects/SNP/snp_ref.cgi?rs=2770296)</v>
      </c>
      <c r="C371" s="3" t="s">
        <v>26</v>
      </c>
    </row>
    <row r="372" spans="1:3" x14ac:dyDescent="0.25">
      <c r="A372" s="8" t="s">
        <v>40</v>
      </c>
      <c r="B372" s="21" t="str">
        <f t="shared" si="22"/>
        <v>You are in the Moderate Loss of Function category. See below for more information.</v>
      </c>
      <c r="C372" s="3" t="str">
        <f>CONCATENATE("    ",B371)</f>
        <v xml:space="preserve">    People with this variant have one copy of the [C46866425T](https://www.ncbi.nlm.nih.gov/projects/SNP/snp_ref.cgi?rs=2770296)</v>
      </c>
    </row>
    <row r="373" spans="1:3" x14ac:dyDescent="0.25">
      <c r="A373" s="8" t="s">
        <v>41</v>
      </c>
      <c r="B373" s="21">
        <f t="shared" si="22"/>
        <v>36.200000000000003</v>
      </c>
    </row>
    <row r="374" spans="1:3" x14ac:dyDescent="0.25">
      <c r="A374" s="15"/>
      <c r="B374" s="21"/>
      <c r="C374" s="3" t="s">
        <v>42</v>
      </c>
    </row>
    <row r="375" spans="1:3" x14ac:dyDescent="0.25">
      <c r="A375" s="8"/>
      <c r="B375" s="21"/>
    </row>
    <row r="376" spans="1:3" x14ac:dyDescent="0.25">
      <c r="A376" s="8"/>
      <c r="B376" s="21"/>
      <c r="C376" s="3" t="str">
        <f>CONCATENATE("    ",B372)</f>
        <v xml:space="preserve">    You are in the Moderate Loss of Function category. See below for more information.</v>
      </c>
    </row>
    <row r="377" spans="1:3" x14ac:dyDescent="0.25">
      <c r="A377" s="8"/>
      <c r="B377" s="21"/>
    </row>
    <row r="378" spans="1:3" x14ac:dyDescent="0.25">
      <c r="A378" s="8"/>
      <c r="B378" s="21"/>
      <c r="C378" s="3" t="s">
        <v>43</v>
      </c>
    </row>
    <row r="379" spans="1:3" x14ac:dyDescent="0.25">
      <c r="A379" s="15"/>
      <c r="B379" s="21"/>
    </row>
    <row r="380" spans="1:3" x14ac:dyDescent="0.25">
      <c r="A380" s="15"/>
      <c r="C380" s="3" t="str">
        <f>CONCATENATE( "    &lt;piechart percentage=",B373," /&gt;")</f>
        <v xml:space="preserve">    &lt;piechart percentage=36.2 /&gt;</v>
      </c>
    </row>
    <row r="381" spans="1:3" x14ac:dyDescent="0.25">
      <c r="A381" s="15"/>
      <c r="C381" s="3" t="str">
        <f>"  &lt;/Genotype&gt;"</f>
        <v xml:space="preserve">  &lt;/Genotype&gt;</v>
      </c>
    </row>
    <row r="382" spans="1:3" x14ac:dyDescent="0.25">
      <c r="A382" s="15" t="s">
        <v>44</v>
      </c>
      <c r="B382" s="9" t="str">
        <f>O17</f>
        <v>People with this variant have two copies of the [C46866425T](https://www.ncbi.nlm.nih.gov/projects/SNP/snp_ref.cgi?rs=2770296) variant. This substitution of a single nucleotide is known as a missense mutation.</v>
      </c>
      <c r="C382" s="3" t="str">
        <f>CONCATENATE("  &lt;Genotype hgvs=",CHAR(34),B368,B369,";",B369,CHAR(34)," name=",CHAR(34),B61,CHAR(34),"&gt; ")</f>
        <v xml:space="preserve">  &lt;Genotype hgvs="NC_000013.11:g.[46866425C&gt;T];[46866425C&gt;T]" name="C46866425T"&gt; </v>
      </c>
    </row>
    <row r="383" spans="1:3" x14ac:dyDescent="0.25">
      <c r="A383" s="8" t="s">
        <v>45</v>
      </c>
      <c r="B383" s="9" t="str">
        <f t="shared" ref="B383:B384" si="23">O18</f>
        <v>You are in the Moderate Loss of Function category. See below for more information.</v>
      </c>
      <c r="C383" s="3" t="s">
        <v>26</v>
      </c>
    </row>
    <row r="384" spans="1:3" x14ac:dyDescent="0.25">
      <c r="A384" s="8" t="s">
        <v>41</v>
      </c>
      <c r="B384" s="9">
        <f t="shared" si="23"/>
        <v>14.7</v>
      </c>
      <c r="C384" s="3" t="s">
        <v>38</v>
      </c>
    </row>
    <row r="385" spans="1:3" x14ac:dyDescent="0.25">
      <c r="A385" s="8"/>
    </row>
    <row r="386" spans="1:3" x14ac:dyDescent="0.25">
      <c r="A386" s="15"/>
      <c r="C386" s="3" t="str">
        <f>CONCATENATE("    ",B382)</f>
        <v xml:space="preserve">    People with this variant have two copies of the [C46866425T](https://www.ncbi.nlm.nih.gov/projects/SNP/snp_ref.cgi?rs=2770296) variant. This substitution of a single nucleotide is known as a missense mutation.</v>
      </c>
    </row>
    <row r="387" spans="1:3" x14ac:dyDescent="0.25">
      <c r="A387" s="8"/>
    </row>
    <row r="388" spans="1:3" x14ac:dyDescent="0.25">
      <c r="A388" s="8"/>
      <c r="C388" s="3" t="s">
        <v>42</v>
      </c>
    </row>
    <row r="389" spans="1:3" x14ac:dyDescent="0.25">
      <c r="A389" s="8"/>
    </row>
    <row r="390" spans="1:3" x14ac:dyDescent="0.25">
      <c r="A390" s="8"/>
      <c r="C390" s="3" t="str">
        <f>CONCATENATE("    ",B383)</f>
        <v xml:space="preserve">    You are in the Moderate Loss of Function category. See below for more information.</v>
      </c>
    </row>
    <row r="391" spans="1:3" x14ac:dyDescent="0.25">
      <c r="A391" s="8"/>
    </row>
    <row r="392" spans="1:3" x14ac:dyDescent="0.25">
      <c r="A392" s="15"/>
      <c r="C392" s="3" t="s">
        <v>43</v>
      </c>
    </row>
    <row r="393" spans="1:3" x14ac:dyDescent="0.25">
      <c r="A393" s="15"/>
    </row>
    <row r="394" spans="1:3" x14ac:dyDescent="0.25">
      <c r="A394" s="15"/>
      <c r="C394" s="3" t="str">
        <f>CONCATENATE( "    &lt;piechart percentage=",B384," /&gt;")</f>
        <v xml:space="preserve">    &lt;piechart percentage=14.7 /&gt;</v>
      </c>
    </row>
    <row r="395" spans="1:3" x14ac:dyDescent="0.25">
      <c r="A395" s="15"/>
      <c r="C395" s="3" t="str">
        <f>"  &lt;/Genotype&gt;"</f>
        <v xml:space="preserve">  &lt;/Genotype&gt;</v>
      </c>
    </row>
    <row r="396" spans="1:3" x14ac:dyDescent="0.25">
      <c r="A396" s="15" t="s">
        <v>46</v>
      </c>
      <c r="B396" s="9" t="str">
        <f>O20</f>
        <v>Your HTR2A gene has no variants. A normal gene is referred to as a "wild-type" gene.</v>
      </c>
      <c r="C396" s="3" t="str">
        <f>CONCATENATE("  &lt;Genotype hgvs=",CHAR(34),B368,B370,";",B370,CHAR(34)," name=",CHAR(34),B61,CHAR(34),"&gt; ")</f>
        <v xml:space="preserve">  &lt;Genotype hgvs="NC_000013.11:g.[46866425=];[46866425=]" name="C46866425T"&gt; </v>
      </c>
    </row>
    <row r="397" spans="1:3" x14ac:dyDescent="0.25">
      <c r="A397" s="8" t="s">
        <v>47</v>
      </c>
      <c r="B397" s="9" t="str">
        <f t="shared" ref="B397:B398" si="24">O21</f>
        <v>This variant is not associated with increased risk.</v>
      </c>
      <c r="C397" s="3" t="s">
        <v>26</v>
      </c>
    </row>
    <row r="398" spans="1:3" x14ac:dyDescent="0.25">
      <c r="A398" s="8" t="s">
        <v>41</v>
      </c>
      <c r="B398" s="9">
        <f t="shared" si="24"/>
        <v>49.2</v>
      </c>
      <c r="C398" s="3" t="s">
        <v>38</v>
      </c>
    </row>
    <row r="399" spans="1:3" x14ac:dyDescent="0.25">
      <c r="A399" s="15"/>
    </row>
    <row r="400" spans="1:3" x14ac:dyDescent="0.25">
      <c r="A400" s="8"/>
      <c r="C400" s="3" t="str">
        <f>CONCATENATE("    ",B396)</f>
        <v xml:space="preserve">    Your HTR2A gene has no variants. A normal gene is referred to as a "wild-type" gene.</v>
      </c>
    </row>
    <row r="401" spans="1:3" x14ac:dyDescent="0.25">
      <c r="A401" s="8"/>
    </row>
    <row r="402" spans="1:3" x14ac:dyDescent="0.25">
      <c r="A402" s="8"/>
      <c r="C402" s="3" t="s">
        <v>42</v>
      </c>
    </row>
    <row r="403" spans="1:3" x14ac:dyDescent="0.25">
      <c r="A403" s="8"/>
    </row>
    <row r="404" spans="1:3" x14ac:dyDescent="0.25">
      <c r="A404" s="8"/>
      <c r="C404" s="3" t="str">
        <f>CONCATENATE("    ",B397)</f>
        <v xml:space="preserve">    This variant is not associated with increased risk.</v>
      </c>
    </row>
    <row r="405" spans="1:3" x14ac:dyDescent="0.25">
      <c r="A405" s="15"/>
    </row>
    <row r="406" spans="1:3" x14ac:dyDescent="0.25">
      <c r="A406" s="15"/>
      <c r="C406" s="3" t="s">
        <v>43</v>
      </c>
    </row>
    <row r="407" spans="1:3" x14ac:dyDescent="0.25">
      <c r="A407" s="15"/>
    </row>
    <row r="408" spans="1:3" x14ac:dyDescent="0.25">
      <c r="A408" s="15"/>
      <c r="C408" s="3" t="str">
        <f>CONCATENATE( "    &lt;piechart percentage=",B398," /&gt;")</f>
        <v xml:space="preserve">    &lt;piechart percentage=49.2 /&gt;</v>
      </c>
    </row>
    <row r="409" spans="1:3" x14ac:dyDescent="0.25">
      <c r="A409" s="15"/>
      <c r="C409" s="3" t="str">
        <f>"  &lt;/Genotype&gt;"</f>
        <v xml:space="preserve">  &lt;/Genotype&gt;</v>
      </c>
    </row>
    <row r="410" spans="1:3" x14ac:dyDescent="0.25">
      <c r="A410" s="15"/>
      <c r="C410" s="3" t="s">
        <v>48</v>
      </c>
    </row>
    <row r="411" spans="1:3" x14ac:dyDescent="0.25">
      <c r="A411" s="15" t="s">
        <v>49</v>
      </c>
      <c r="B411" s="9" t="str">
        <f>CONCATENATE("Your ",B11," gene has an unknown variant.")</f>
        <v>Your HTR2A gene has an unknown variant.</v>
      </c>
      <c r="C411" s="3" t="str">
        <f>CONCATENATE("  &lt;Genotype hgvs=",CHAR(34),"unknown",CHAR(34),"&gt; ")</f>
        <v xml:space="preserve">  &lt;Genotype hgvs="unknown"&gt; </v>
      </c>
    </row>
    <row r="412" spans="1:3" x14ac:dyDescent="0.25">
      <c r="A412" s="8" t="s">
        <v>49</v>
      </c>
      <c r="B412" s="9" t="s">
        <v>50</v>
      </c>
      <c r="C412" s="3" t="s">
        <v>26</v>
      </c>
    </row>
    <row r="413" spans="1:3" x14ac:dyDescent="0.25">
      <c r="A413" s="8" t="s">
        <v>41</v>
      </c>
      <c r="C413" s="3" t="s">
        <v>38</v>
      </c>
    </row>
    <row r="414" spans="1:3" x14ac:dyDescent="0.25">
      <c r="A414" s="8"/>
    </row>
    <row r="415" spans="1:3" x14ac:dyDescent="0.25">
      <c r="A415" s="8"/>
      <c r="C415" s="3" t="str">
        <f>CONCATENATE("    ",B411)</f>
        <v xml:space="preserve">    Your HTR2A gene has an unknown variant.</v>
      </c>
    </row>
    <row r="416" spans="1:3" x14ac:dyDescent="0.25">
      <c r="A416" s="8"/>
    </row>
    <row r="417" spans="1:3" x14ac:dyDescent="0.25">
      <c r="A417" s="8"/>
      <c r="C417" s="3" t="s">
        <v>42</v>
      </c>
    </row>
    <row r="418" spans="1:3" x14ac:dyDescent="0.25">
      <c r="A418" s="8"/>
    </row>
    <row r="419" spans="1:3" x14ac:dyDescent="0.25">
      <c r="A419" s="15"/>
      <c r="C419" s="3" t="str">
        <f>CONCATENATE("    ",B412)</f>
        <v xml:space="preserve">    The effect is unknown.</v>
      </c>
    </row>
    <row r="420" spans="1:3" x14ac:dyDescent="0.25">
      <c r="A420" s="8"/>
    </row>
    <row r="421" spans="1:3" x14ac:dyDescent="0.25">
      <c r="A421" s="15"/>
      <c r="C421" s="3" t="s">
        <v>43</v>
      </c>
    </row>
    <row r="422" spans="1:3" x14ac:dyDescent="0.25">
      <c r="A422" s="15"/>
    </row>
    <row r="423" spans="1:3" x14ac:dyDescent="0.25">
      <c r="A423" s="15"/>
      <c r="C423" s="3" t="str">
        <f>CONCATENATE( "    &lt;piechart percentage=",B413," /&gt;")</f>
        <v xml:space="preserve">    &lt;piechart percentage= /&gt;</v>
      </c>
    </row>
    <row r="424" spans="1:3" x14ac:dyDescent="0.25">
      <c r="A424" s="15"/>
      <c r="C424" s="3" t="str">
        <f>"  &lt;/Genotype&gt;"</f>
        <v xml:space="preserve">  &lt;/Genotype&gt;</v>
      </c>
    </row>
    <row r="425" spans="1:3" x14ac:dyDescent="0.25">
      <c r="A425" s="15"/>
      <c r="C425" s="3" t="s">
        <v>51</v>
      </c>
    </row>
    <row r="426" spans="1:3" x14ac:dyDescent="0.25">
      <c r="A426" s="15" t="s">
        <v>46</v>
      </c>
      <c r="B426" s="9" t="str">
        <f>CONCATENATE("Your ",B11," gene has no variants. A normal gene is referred to as a ",CHAR(34),"wild-type",CHAR(34)," gene.")</f>
        <v>Your HTR2A gene has no variants. A normal gene is referred to as a "wild-type" gene.</v>
      </c>
      <c r="C426" s="3" t="str">
        <f>CONCATENATE("  &lt;Genotype hgvs=",CHAR(34),"wildtype",CHAR(34),"&gt;")</f>
        <v xml:space="preserve">  &lt;Genotype hgvs="wildtype"&gt;</v>
      </c>
    </row>
    <row r="427" spans="1:3" x14ac:dyDescent="0.25">
      <c r="A427" s="8" t="s">
        <v>47</v>
      </c>
      <c r="B427" s="9" t="s">
        <v>52</v>
      </c>
      <c r="C427" s="3" t="s">
        <v>26</v>
      </c>
    </row>
    <row r="428" spans="1:3" x14ac:dyDescent="0.25">
      <c r="A428" s="8" t="s">
        <v>41</v>
      </c>
      <c r="C428" s="3" t="s">
        <v>38</v>
      </c>
    </row>
    <row r="429" spans="1:3" x14ac:dyDescent="0.25">
      <c r="A429" s="8"/>
    </row>
    <row r="430" spans="1:3" x14ac:dyDescent="0.25">
      <c r="A430" s="8"/>
      <c r="C430" s="3" t="str">
        <f>CONCATENATE("    ",B426)</f>
        <v xml:space="preserve">    Your HTR2A gene has no variants. A normal gene is referred to as a "wild-type" gene.</v>
      </c>
    </row>
    <row r="431" spans="1:3" x14ac:dyDescent="0.25">
      <c r="A431" s="8"/>
    </row>
    <row r="432" spans="1:3" x14ac:dyDescent="0.25">
      <c r="A432" s="8"/>
      <c r="C432" s="3" t="s">
        <v>42</v>
      </c>
    </row>
    <row r="433" spans="1:3" x14ac:dyDescent="0.25">
      <c r="A433" s="8"/>
    </row>
    <row r="434" spans="1:3" x14ac:dyDescent="0.25">
      <c r="A434" s="8"/>
      <c r="C434" s="3" t="str">
        <f>CONCATENATE("    ",B427)</f>
        <v xml:space="preserve">    Your variant is not associated with any loss of function.</v>
      </c>
    </row>
    <row r="435" spans="1:3" x14ac:dyDescent="0.25">
      <c r="A435" s="8"/>
    </row>
    <row r="436" spans="1:3" x14ac:dyDescent="0.25">
      <c r="A436" s="8"/>
      <c r="C436" s="3" t="s">
        <v>43</v>
      </c>
    </row>
    <row r="437" spans="1:3" x14ac:dyDescent="0.25">
      <c r="A437" s="15"/>
    </row>
    <row r="438" spans="1:3" x14ac:dyDescent="0.25">
      <c r="A438" s="8"/>
      <c r="C438" s="3" t="str">
        <f>CONCATENATE( "    &lt;piechart percentage=",B428," /&gt;")</f>
        <v xml:space="preserve">    &lt;piechart percentage= /&gt;</v>
      </c>
    </row>
    <row r="439" spans="1:3" x14ac:dyDescent="0.25">
      <c r="A439" s="8"/>
      <c r="C439" s="3" t="str">
        <f>"  &lt;/Genotype&gt;"</f>
        <v xml:space="preserve">  &lt;/Genotype&gt;</v>
      </c>
    </row>
    <row r="440" spans="1:3" x14ac:dyDescent="0.25">
      <c r="A440" s="8"/>
      <c r="C440" s="3" t="str">
        <f>"&lt;/GeneAnalysis&gt;"</f>
        <v>&lt;/GeneAnalysis&gt;</v>
      </c>
    </row>
    <row r="441" spans="1:3" s="18" customFormat="1" x14ac:dyDescent="0.25">
      <c r="A441" s="27"/>
      <c r="B441" s="17"/>
    </row>
    <row r="442" spans="1:3" x14ac:dyDescent="0.25">
      <c r="A442" s="15"/>
      <c r="C442" s="3" t="str">
        <f>CONCATENATE("# How do changes in ",B11," affect people?")</f>
        <v># How do changes in HTR2A affect people?</v>
      </c>
    </row>
    <row r="443" spans="1:3" x14ac:dyDescent="0.25">
      <c r="A443" s="15"/>
    </row>
    <row r="444" spans="1:3"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HTR2A variants is small and does not impact treatment. It is possible that variants in this gene interact with other gene variants, which is the reason for our inclusion of this gene.</v>
      </c>
      <c r="C444" s="3" t="str">
        <f>B444</f>
        <v>For the vast majority of people, the overall risk associated with the common HTR2A variants is small and does not impact treatment. It is possible that variants in this gene interact with other gene variants, which is the reason for our inclusion of this gene.</v>
      </c>
    </row>
    <row r="445" spans="1:3" x14ac:dyDescent="0.25">
      <c r="A445" s="15"/>
    </row>
    <row r="446" spans="1:3" s="18" customFormat="1" x14ac:dyDescent="0.25">
      <c r="A446" s="27"/>
      <c r="B446" s="17"/>
      <c r="C446" s="16" t="s">
        <v>54</v>
      </c>
    </row>
    <row r="447" spans="1:3" s="18" customFormat="1" x14ac:dyDescent="0.25">
      <c r="A447" s="27"/>
      <c r="B447" s="17"/>
      <c r="C447" s="16"/>
    </row>
    <row r="448" spans="1:3" s="18" customFormat="1" x14ac:dyDescent="0.25">
      <c r="A448" s="16"/>
      <c r="B448" s="17"/>
      <c r="C448" s="16" t="s">
        <v>55</v>
      </c>
    </row>
    <row r="449" spans="1:3" s="18" customFormat="1" x14ac:dyDescent="0.25">
      <c r="A449" s="16"/>
      <c r="B449" s="17"/>
      <c r="C449" s="16"/>
    </row>
    <row r="450" spans="1:3" x14ac:dyDescent="0.25">
      <c r="A450" s="15"/>
      <c r="C450" s="3" t="s">
        <v>56</v>
      </c>
    </row>
    <row r="451" spans="1:3" x14ac:dyDescent="0.25">
      <c r="A451" s="15"/>
    </row>
    <row r="452" spans="1:3"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x14ac:dyDescent="0.25">
      <c r="A453" s="15"/>
    </row>
    <row r="454" spans="1:3" x14ac:dyDescent="0.25">
      <c r="A454" s="15"/>
      <c r="C454" s="3" t="s">
        <v>58</v>
      </c>
    </row>
    <row r="455" spans="1:3" x14ac:dyDescent="0.25">
      <c r="A455" s="15"/>
    </row>
    <row r="456" spans="1:3"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x14ac:dyDescent="0.25">
      <c r="A457" s="15"/>
    </row>
    <row r="458" spans="1:3" s="18" customFormat="1" x14ac:dyDescent="0.25">
      <c r="A458" s="27"/>
      <c r="B458" s="17"/>
      <c r="C458" s="16" t="s">
        <v>60</v>
      </c>
    </row>
    <row r="459" spans="1:3" s="18" customFormat="1" x14ac:dyDescent="0.25">
      <c r="A459" s="27"/>
      <c r="B459" s="17"/>
      <c r="C459" s="16"/>
    </row>
    <row r="460" spans="1:3" s="18" customFormat="1" x14ac:dyDescent="0.25">
      <c r="A460" s="16"/>
      <c r="B460" s="17"/>
      <c r="C460" s="16" t="s">
        <v>61</v>
      </c>
    </row>
    <row r="461" spans="1:3" s="18" customFormat="1" x14ac:dyDescent="0.25">
      <c r="A461" s="16"/>
      <c r="B461" s="17"/>
      <c r="C461" s="16"/>
    </row>
    <row r="462" spans="1:3" x14ac:dyDescent="0.25">
      <c r="A462" s="15"/>
      <c r="C462" s="3" t="s">
        <v>56</v>
      </c>
    </row>
    <row r="463" spans="1:3" x14ac:dyDescent="0.25">
      <c r="A463" s="15"/>
    </row>
    <row r="464" spans="1:3"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x14ac:dyDescent="0.25">
      <c r="A465" s="15"/>
    </row>
    <row r="466" spans="1:3" x14ac:dyDescent="0.25">
      <c r="A466" s="15"/>
      <c r="C466" s="3" t="s">
        <v>58</v>
      </c>
    </row>
    <row r="467" spans="1:3" x14ac:dyDescent="0.25">
      <c r="A467" s="15"/>
    </row>
    <row r="468" spans="1:3" x14ac:dyDescent="0.25">
      <c r="A468" s="15"/>
      <c r="B468" s="9" t="s">
        <v>63</v>
      </c>
      <c r="C468" s="3" t="str">
        <f>B468</f>
        <v>[Anti-CD20 intervention](https://www.ncbi.nlm.nih.gov/pubmed/27834303) may help CFS patients, and has shown to increase muscarinic antibody positivity and reduced symptoms.</v>
      </c>
    </row>
    <row r="470" spans="1:3" s="18" customFormat="1" x14ac:dyDescent="0.25">
      <c r="A470" s="27"/>
      <c r="B470" s="17"/>
      <c r="C470" s="16" t="s">
        <v>64</v>
      </c>
    </row>
    <row r="471" spans="1:3" s="18" customFormat="1" x14ac:dyDescent="0.25">
      <c r="A471" s="27"/>
      <c r="B471" s="17"/>
      <c r="C471" s="16"/>
    </row>
    <row r="472" spans="1:3" s="18" customFormat="1" x14ac:dyDescent="0.25">
      <c r="A472" s="16"/>
      <c r="B472" s="17"/>
      <c r="C472" s="16" t="s">
        <v>65</v>
      </c>
    </row>
    <row r="473" spans="1:3" s="18" customFormat="1" x14ac:dyDescent="0.25">
      <c r="A473" s="16"/>
      <c r="B473" s="17"/>
      <c r="C473" s="16"/>
    </row>
    <row r="474" spans="1:3" x14ac:dyDescent="0.25">
      <c r="A474" s="15"/>
      <c r="C474" s="3" t="s">
        <v>56</v>
      </c>
    </row>
    <row r="475" spans="1:3" x14ac:dyDescent="0.25">
      <c r="A475" s="15"/>
    </row>
    <row r="476" spans="1:3"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x14ac:dyDescent="0.25">
      <c r="A477" s="15"/>
    </row>
    <row r="478" spans="1:3" x14ac:dyDescent="0.25">
      <c r="A478" s="15"/>
      <c r="C478" s="3" t="s">
        <v>58</v>
      </c>
    </row>
    <row r="479" spans="1:3" x14ac:dyDescent="0.25">
      <c r="A479" s="15"/>
    </row>
    <row r="480" spans="1:3"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x14ac:dyDescent="0.25">
      <c r="A482" s="27"/>
      <c r="B482" s="17"/>
      <c r="C482" s="16" t="s">
        <v>68</v>
      </c>
    </row>
    <row r="483" spans="1:3" s="18" customFormat="1" x14ac:dyDescent="0.25">
      <c r="A483" s="27"/>
      <c r="B483" s="17"/>
      <c r="C483" s="16"/>
    </row>
    <row r="484" spans="1:3" s="18" customFormat="1" x14ac:dyDescent="0.25">
      <c r="A484" s="16"/>
      <c r="B484" s="17"/>
      <c r="C484" s="16" t="s">
        <v>69</v>
      </c>
    </row>
    <row r="485" spans="1:3" s="18" customFormat="1" x14ac:dyDescent="0.25">
      <c r="A485" s="16"/>
      <c r="B485" s="17"/>
      <c r="C485" s="16"/>
    </row>
    <row r="486" spans="1:3" x14ac:dyDescent="0.25">
      <c r="A486" s="15"/>
      <c r="C486" s="3" t="s">
        <v>70</v>
      </c>
    </row>
    <row r="487" spans="1:3" x14ac:dyDescent="0.25">
      <c r="A487" s="15"/>
    </row>
    <row r="488" spans="1:3"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x14ac:dyDescent="0.25">
      <c r="A489" s="15"/>
    </row>
    <row r="490" spans="1:3" x14ac:dyDescent="0.25">
      <c r="A490" s="15"/>
      <c r="C490" s="3" t="s">
        <v>58</v>
      </c>
    </row>
    <row r="491" spans="1:3" x14ac:dyDescent="0.25">
      <c r="A491" s="15"/>
    </row>
    <row r="492" spans="1:3"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x14ac:dyDescent="0.25">
      <c r="B494" s="17"/>
    </row>
    <row r="496" spans="1:3"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D5772-AEC5-4DF9-8913-BFC3FA6844F8}">
  <dimension ref="A1:AJ2523"/>
  <sheetViews>
    <sheetView workbookViewId="0">
      <selection activeCell="B17" sqref="B1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381</v>
      </c>
      <c r="C2" s="3" t="str">
        <f>CONCATENATE("# What does the ",B2," gene do?")</f>
        <v># What does the NOS3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7</v>
      </c>
      <c r="C6" s="3" t="str">
        <f>CONCATENATE("This gene is located on chromosome ",B6,". The ",B7," it creates acts in your ",B8)</f>
        <v>This gene is located on chromosome 7. The protein it creates acts in your spleen and placenta.</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407</v>
      </c>
      <c r="H8" s="3" t="s">
        <v>19</v>
      </c>
      <c r="I8" s="11" t="s">
        <v>20</v>
      </c>
      <c r="J8" s="3">
        <v>0.17299999999999999</v>
      </c>
      <c r="K8" s="3">
        <v>0.1</v>
      </c>
      <c r="L8" s="3">
        <f t="shared" si="0"/>
        <v>1.7299999999999998</v>
      </c>
      <c r="Y8" s="6"/>
      <c r="AC8" s="10"/>
    </row>
    <row r="9" spans="1:36" x14ac:dyDescent="0.25">
      <c r="A9" s="15" t="s">
        <v>21</v>
      </c>
      <c r="B9" s="9" t="s">
        <v>409</v>
      </c>
      <c r="C9" s="3" t="str">
        <f>CONCATENATE("&lt;TissueList ",B9," /&gt;")</f>
        <v>&lt;TissueList female tissue D005836 bone marrow and immune system D007107   /&gt;</v>
      </c>
      <c r="H9" s="3" t="s">
        <v>22</v>
      </c>
      <c r="I9" s="11" t="s">
        <v>23</v>
      </c>
      <c r="J9" s="3">
        <v>0.435</v>
      </c>
      <c r="K9" s="3">
        <v>0.33500000000000002</v>
      </c>
      <c r="L9" s="3">
        <f t="shared" si="0"/>
        <v>1.2985074626865671</v>
      </c>
      <c r="Y9" s="6"/>
      <c r="AC9" s="10"/>
    </row>
    <row r="10" spans="1:36" s="18" customFormat="1" x14ac:dyDescent="0.25">
      <c r="A10" s="16"/>
      <c r="B10" s="17"/>
      <c r="H10" s="18" t="str">
        <f>B19</f>
        <v>A150998920G</v>
      </c>
      <c r="I10" s="18" t="str">
        <f>B25</f>
        <v>C151010400T</v>
      </c>
      <c r="J10" s="18" t="str">
        <f>B31</f>
        <v>A2984+15G</v>
      </c>
      <c r="K10" s="18" t="str">
        <f>B37</f>
        <v>-51-762C=</v>
      </c>
      <c r="L10" s="18" t="str">
        <f>B43</f>
        <v>T894G</v>
      </c>
    </row>
    <row r="11" spans="1:36" x14ac:dyDescent="0.25">
      <c r="A11" s="8" t="s">
        <v>3</v>
      </c>
      <c r="B11" s="9" t="s">
        <v>381</v>
      </c>
      <c r="C11" s="3" t="str">
        <f>CONCATENATE("&lt;GeneAnalysis gene=",CHAR(34),B11,CHAR(34)," interval=",CHAR(34),B12,CHAR(34),"&gt; ")</f>
        <v xml:space="preserve">&lt;GeneAnalysis gene="NOS3" interval="NC_000007.14:g.150991056_151014599"&gt; </v>
      </c>
      <c r="H11" s="19" t="s">
        <v>396</v>
      </c>
      <c r="I11" s="19" t="s">
        <v>396</v>
      </c>
      <c r="J11" s="19" t="s">
        <v>396</v>
      </c>
      <c r="K11" s="19" t="s">
        <v>396</v>
      </c>
      <c r="L11" s="19" t="s">
        <v>396</v>
      </c>
      <c r="M11" s="19"/>
      <c r="N11" s="19"/>
      <c r="O11" s="20"/>
      <c r="P11" s="20"/>
      <c r="Q11" s="20"/>
      <c r="R11" s="20"/>
      <c r="S11" s="20"/>
      <c r="T11" s="20"/>
      <c r="U11" s="20"/>
      <c r="V11" s="20"/>
      <c r="W11" s="20"/>
      <c r="X11" s="20"/>
      <c r="Y11" s="20"/>
      <c r="Z11" s="20"/>
    </row>
    <row r="12" spans="1:36" x14ac:dyDescent="0.25">
      <c r="A12" s="8" t="s">
        <v>24</v>
      </c>
      <c r="B12" s="9" t="s">
        <v>408</v>
      </c>
      <c r="H12" s="9" t="s">
        <v>397</v>
      </c>
      <c r="I12" s="9" t="s">
        <v>399</v>
      </c>
      <c r="J12" s="9" t="s">
        <v>401</v>
      </c>
      <c r="K12" s="9" t="s">
        <v>405</v>
      </c>
      <c r="L12" s="9" t="s">
        <v>403</v>
      </c>
      <c r="M12" s="9"/>
      <c r="N12" s="9"/>
      <c r="O12" s="9"/>
      <c r="P12" s="9"/>
      <c r="Q12" s="9"/>
      <c r="R12" s="9"/>
      <c r="S12" s="9"/>
      <c r="T12" s="9"/>
      <c r="U12" s="9"/>
      <c r="V12" s="9"/>
      <c r="W12" s="9"/>
      <c r="X12" s="9"/>
      <c r="Y12" s="9"/>
      <c r="Z12" s="9"/>
    </row>
    <row r="13" spans="1:36" x14ac:dyDescent="0.25">
      <c r="A13" s="8" t="s">
        <v>25</v>
      </c>
      <c r="B13" s="9" t="s">
        <v>332</v>
      </c>
      <c r="C13" s="3" t="str">
        <f>CONCATENATE("# What are some common mutations of ",B11,"?")</f>
        <v># What are some common mutations of NOS3?</v>
      </c>
      <c r="H13" s="9" t="s">
        <v>398</v>
      </c>
      <c r="I13" s="9" t="s">
        <v>400</v>
      </c>
      <c r="J13" s="9" t="s">
        <v>402</v>
      </c>
      <c r="K13" s="9" t="s">
        <v>406</v>
      </c>
      <c r="L13" s="9" t="s">
        <v>404</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[A150998920G](https://www.ncbi.nlm.nih.gov/projects/SNP/snp_ref.cgi?rs=1007311
)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[C151010400T](https://www.ncbi.nlm.nih.gov/projects/SNP/snp_ref.cgi?rs=2741343)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[A2984+15G](https://www.ncbi.nlm.nih.gov/clinvar/variation/403250/)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[-51-762C=](https://www.ncbi.nlm.nih.gov/clinvar/variation/14016/)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[T894G (p.Asp298Glu)](https://www.ncbi.nlm.nih.gov/clinvar/variation/14015/)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NOS3: [A150998920G](https://www.ncbi.nlm.nih.gov/projects/SNP/snp_ref.cgi?rs=1007311
), [C151010400T](https://www.ncbi.nlm.nih.gov/projects/SNP/snp_ref.cgi?rs=2741343), [A2984+15G](https://www.ncbi.nlm.nih.gov/clinvar/variation/403250/), [-51-762C=](https://www.ncbi.nlm.nih.gov/clinvar/variation/14016/), and [T894G (p.Asp298Glu)](https://www.ncbi.nlm.nih.gov/clinvar/variation/14015/).</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49.4</v>
      </c>
      <c r="I16" s="9">
        <v>0</v>
      </c>
      <c r="J16" s="9">
        <v>23.6</v>
      </c>
      <c r="K16" s="9">
        <v>35.9</v>
      </c>
      <c r="L16" s="9">
        <v>2.9</v>
      </c>
      <c r="M16" s="9"/>
      <c r="N16" s="9"/>
      <c r="O16" s="9"/>
      <c r="P16" s="9"/>
      <c r="Q16" s="9"/>
      <c r="R16" s="9"/>
      <c r="S16" s="9"/>
      <c r="T16" s="9"/>
      <c r="U16" s="9"/>
      <c r="V16" s="9"/>
      <c r="W16" s="9"/>
      <c r="X16" s="9"/>
      <c r="Y16" s="9"/>
      <c r="Z16" s="9"/>
    </row>
    <row r="17" spans="1:26" x14ac:dyDescent="0.25">
      <c r="C17" s="3" t="str">
        <f>CONCATENATE("&lt;# ",B19," #&gt;")</f>
        <v>&lt;# A150998920G #&gt;</v>
      </c>
      <c r="H17" s="9" t="str">
        <f>CONCATENATE("People with this variant have two copies of the ",B22," variant. This substitution of a single nucleotide is known as a missense mutation.")</f>
        <v>People with this variant have two copies of the [A150998920G](https://www.ncbi.nlm.nih.gov/projects/SNP/snp_ref.cgi?rs=1007311
)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[C151010400T](https://www.ncbi.nlm.nih.gov/projects/SNP/snp_ref.cgi?rs=2741343)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[A2984+15G](https://www.ncbi.nlm.nih.gov/clinvar/variation/403250/)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[-51-762C=](https://www.ncbi.nlm.nih.gov/clinvar/variation/14016/)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[T894G (p.Asp298Glu)](https://www.ncbi.nlm.nih.gov/clinvar/variation/14015/)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28" t="s">
        <v>382</v>
      </c>
      <c r="C18" s="3" t="str">
        <f>CONCATENATE("  &lt;Variant hgvs=",CHAR(34),B18,CHAR(34)," name=",CHAR(34),B19,CHAR(34),"&gt; ")</f>
        <v xml:space="preserve">  &lt;Variant hgvs="NC_000007.14:g.150998920A&gt;G" name="A150998920G"&gt; </v>
      </c>
      <c r="H18" s="9" t="s">
        <v>27</v>
      </c>
      <c r="I18" s="9" t="s">
        <v>27</v>
      </c>
      <c r="J18" s="9" t="s">
        <v>27</v>
      </c>
      <c r="K18" s="9" t="s">
        <v>27</v>
      </c>
      <c r="L18" s="9" t="s">
        <v>27</v>
      </c>
      <c r="M18" s="9"/>
      <c r="N18" s="9"/>
      <c r="O18" s="9"/>
      <c r="P18" s="9"/>
      <c r="Q18" s="9"/>
      <c r="R18" s="9"/>
      <c r="S18" s="9"/>
      <c r="T18" s="9"/>
      <c r="U18" s="9"/>
      <c r="V18" s="9"/>
      <c r="W18" s="9"/>
      <c r="X18" s="9"/>
      <c r="Y18" s="9"/>
      <c r="Z18" s="9"/>
    </row>
    <row r="19" spans="1:26" x14ac:dyDescent="0.25">
      <c r="A19" s="15" t="s">
        <v>30</v>
      </c>
      <c r="B19" s="21" t="s">
        <v>393</v>
      </c>
      <c r="H19" s="9">
        <v>33.6</v>
      </c>
      <c r="I19" s="9">
        <v>22.7</v>
      </c>
      <c r="J19" s="9">
        <v>5.3</v>
      </c>
      <c r="K19" s="9">
        <v>14.5</v>
      </c>
      <c r="L19" s="9">
        <v>0.8</v>
      </c>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c r="H20" s="9" t="str">
        <f>CONCATENATE("Your ",B11," gene has no variants. A normal gene is referred to as a ",CHAR(34),"wild-type",CHAR(34)," gene.")</f>
        <v>Your NOS3 gene has no variants. A normal gene is referred to as a "wild-type" gene.</v>
      </c>
      <c r="I20" s="9" t="str">
        <f>CONCATENATE("Your ",B11," gene has no variants. A normal gene is referred to as a ",CHAR(34),"wild-type",CHAR(34)," gene.")</f>
        <v>Your NOS3 gene has no variants. A normal gene is referred to as a "wild-type" gene.</v>
      </c>
      <c r="J20" s="9" t="str">
        <f>CONCATENATE("Your ",B11," gene has no variants. A normal gene is referred to as a ",CHAR(34),"wild-type",CHAR(34)," gene.")</f>
        <v>Your NOS3 gene has no variants. A normal gene is referred to as a "wild-type" gene.</v>
      </c>
      <c r="K20" s="9" t="str">
        <f>CONCATENATE("Your ",B11," gene has no variants. A normal gene is referred to as a ",CHAR(34),"wild-type",CHAR(34)," gene.")</f>
        <v>Your NOS3 gene has no variants. A normal gene is referred to as a "wild-type" gene.</v>
      </c>
      <c r="L20" s="9" t="str">
        <f>CONCATENATE("Your ",B11," gene has no variants. A normal gene is referred to as a ",CHAR(34),"wild-type",CHAR(34)," gene.")</f>
        <v>Your NOS3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x14ac:dyDescent="0.25">
      <c r="A22" s="15" t="s">
        <v>35</v>
      </c>
      <c r="B22" s="9" t="s">
        <v>392</v>
      </c>
      <c r="C22" s="3" t="str">
        <f>"  &lt;/Variant&gt;"</f>
        <v xml:space="preserve">  &lt;/Variant&gt;</v>
      </c>
      <c r="H22" s="9">
        <v>17</v>
      </c>
      <c r="I22" s="9">
        <v>77.3</v>
      </c>
      <c r="J22" s="9">
        <v>71.099999999999994</v>
      </c>
      <c r="K22" s="9">
        <v>49.6</v>
      </c>
      <c r="L22" s="9">
        <v>96.3</v>
      </c>
      <c r="M22" s="9"/>
      <c r="N22" s="9"/>
      <c r="O22" s="9"/>
      <c r="P22" s="9"/>
      <c r="Q22" s="9"/>
      <c r="R22" s="9"/>
      <c r="S22" s="9"/>
      <c r="T22" s="9"/>
      <c r="U22" s="9"/>
      <c r="V22" s="9"/>
      <c r="W22" s="9"/>
      <c r="X22" s="9"/>
      <c r="Y22" s="9"/>
      <c r="Z22" s="9"/>
    </row>
    <row r="23" spans="1:26" x14ac:dyDescent="0.25">
      <c r="A23" s="15"/>
      <c r="C23" s="3" t="str">
        <f>CONCATENATE("&lt;# ",B25," #&gt;")</f>
        <v>&lt;# C151010400T #&gt;</v>
      </c>
    </row>
    <row r="24" spans="1:26" x14ac:dyDescent="0.25">
      <c r="A24" s="8" t="s">
        <v>29</v>
      </c>
      <c r="B24" s="28" t="s">
        <v>383</v>
      </c>
      <c r="C24" s="3" t="str">
        <f>CONCATENATE("  &lt;Variant hgvs=",CHAR(34),B24,CHAR(34)," name=",CHAR(34),B25,CHAR(34),"&gt; ")</f>
        <v xml:space="preserve">  &lt;Variant hgvs="NC_000007.14:g.151010400C&gt;T" name="C151010400T"&gt; </v>
      </c>
    </row>
    <row r="25" spans="1:26" x14ac:dyDescent="0.25">
      <c r="A25" s="15" t="s">
        <v>30</v>
      </c>
      <c r="B25" s="9" t="s">
        <v>394</v>
      </c>
    </row>
    <row r="26" spans="1:26" x14ac:dyDescent="0.25">
      <c r="A26" s="15" t="s">
        <v>31</v>
      </c>
      <c r="B26" s="9" t="str">
        <f>"cytosine (C)"</f>
        <v>cytosine (C)</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395</v>
      </c>
      <c r="C28" s="3" t="str">
        <f>"  &lt;/Variant&gt;"</f>
        <v xml:space="preserve">  &lt;/Variant&gt;</v>
      </c>
    </row>
    <row r="29" spans="1:26" x14ac:dyDescent="0.25">
      <c r="A29" s="8"/>
      <c r="C29" s="3" t="str">
        <f>CONCATENATE("&lt;# ",B31," #&gt;")</f>
        <v>&lt;# A2984+15G #&gt;</v>
      </c>
    </row>
    <row r="30" spans="1:26" x14ac:dyDescent="0.25">
      <c r="A30" s="8" t="s">
        <v>29</v>
      </c>
      <c r="B30" s="19" t="s">
        <v>384</v>
      </c>
      <c r="C30" s="3" t="str">
        <f>CONCATENATE("  &lt;Variant hgvs=",CHAR(34),B30,CHAR(34)," name=",CHAR(34),B31,CHAR(34),"&gt; ")</f>
        <v xml:space="preserve">  &lt;Variant hgvs="NC_000007.14:g.151011001A&gt;G" name="A2984+15G"&gt; </v>
      </c>
    </row>
    <row r="31" spans="1:26" x14ac:dyDescent="0.25">
      <c r="A31" s="15" t="s">
        <v>30</v>
      </c>
      <c r="B31" s="9" t="s">
        <v>387</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388</v>
      </c>
      <c r="C34" s="3" t="str">
        <f>"  &lt;/Variant&gt;"</f>
        <v xml:space="preserve">  &lt;/Variant&gt;</v>
      </c>
    </row>
    <row r="35" spans="1:3" x14ac:dyDescent="0.25">
      <c r="A35" s="15"/>
      <c r="C35" s="3" t="str">
        <f>CONCATENATE("&lt;# ",B37," #&gt;")</f>
        <v>&lt;# -51-762C= #&gt;</v>
      </c>
    </row>
    <row r="36" spans="1:3" x14ac:dyDescent="0.25">
      <c r="A36" s="8" t="s">
        <v>29</v>
      </c>
      <c r="B36" s="31" t="s">
        <v>386</v>
      </c>
      <c r="C36" s="3" t="str">
        <f>CONCATENATE("  &lt;Variant hgvs=",CHAR(34),B36,CHAR(34)," name=",CHAR(34),B37,CHAR(34),"&gt; ")</f>
        <v xml:space="preserve">  &lt;Variant hgvs="NC_000007.14:g.150992991C=" name="-51-762C="&gt; </v>
      </c>
    </row>
    <row r="37" spans="1:3" x14ac:dyDescent="0.25">
      <c r="A37" s="15" t="s">
        <v>30</v>
      </c>
      <c r="B37" s="9" t="str">
        <f>"-51-762C="</f>
        <v>-51-762C=</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389</v>
      </c>
      <c r="C40" s="3" t="str">
        <f>"  &lt;/Variant&gt;"</f>
        <v xml:space="preserve">  &lt;/Variant&gt;</v>
      </c>
    </row>
    <row r="41" spans="1:3" x14ac:dyDescent="0.25">
      <c r="A41" s="15"/>
      <c r="C41" s="3" t="str">
        <f>CONCATENATE("&lt;# ",B43," #&gt;")</f>
        <v>&lt;# T894G #&gt;</v>
      </c>
    </row>
    <row r="42" spans="1:3" x14ac:dyDescent="0.25">
      <c r="A42" s="8" t="s">
        <v>29</v>
      </c>
      <c r="B42" s="19" t="s">
        <v>385</v>
      </c>
      <c r="C42" s="3" t="str">
        <f>CONCATENATE("  &lt;Variant hgvs=",CHAR(34),B42,CHAR(34)," name=",CHAR(34),B43,CHAR(34),"&gt; ")</f>
        <v xml:space="preserve">  &lt;Variant hgvs="NC_000007.14:g.150999023T&gt;G" name="T894G"&gt; </v>
      </c>
    </row>
    <row r="43" spans="1:3" x14ac:dyDescent="0.25">
      <c r="A43" s="15" t="s">
        <v>30</v>
      </c>
      <c r="B43" s="9" t="s">
        <v>390</v>
      </c>
    </row>
    <row r="44" spans="1:3"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NOS3 gene from thymine (T) to guanine (G) resulting in incorrect protein function. This substitution of a single nucleotide is known as a missense variant.</v>
      </c>
    </row>
    <row r="45" spans="1:3" x14ac:dyDescent="0.25">
      <c r="A45" s="15" t="s">
        <v>33</v>
      </c>
      <c r="B45" s="9" t="s">
        <v>34</v>
      </c>
    </row>
    <row r="46" spans="1:3" x14ac:dyDescent="0.25">
      <c r="A46" s="15" t="s">
        <v>35</v>
      </c>
      <c r="B46" s="9" t="s">
        <v>391</v>
      </c>
      <c r="C46" s="3" t="str">
        <f>"  &lt;/Variant&gt;"</f>
        <v xml:space="preserve">  &lt;/Variant&gt;</v>
      </c>
    </row>
    <row r="47" spans="1:3" s="18" customFormat="1" x14ac:dyDescent="0.25">
      <c r="A47" s="27"/>
      <c r="B47" s="17"/>
    </row>
    <row r="48" spans="1:3" s="18" customFormat="1" x14ac:dyDescent="0.25">
      <c r="A48" s="27"/>
      <c r="B48" s="17"/>
      <c r="C48" s="18" t="str">
        <f>C17</f>
        <v>&lt;# A150998920G #&gt;</v>
      </c>
    </row>
    <row r="49" spans="1:3" x14ac:dyDescent="0.25">
      <c r="A49" s="15" t="s">
        <v>37</v>
      </c>
      <c r="B49" s="21" t="str">
        <f>H11</f>
        <v>NC_000007.14:g.</v>
      </c>
      <c r="C49" s="3" t="str">
        <f>CONCATENATE("  &lt;Genotype hgvs=",CHAR(34),B49,B50,";",B51,CHAR(34)," name=",CHAR(34),B19,CHAR(34),"&gt; ")</f>
        <v xml:space="preserve">  &lt;Genotype hgvs="NC_000007.14:g.[150998920A&gt;G];[150998920=]" name="A150998920G"&gt; </v>
      </c>
    </row>
    <row r="50" spans="1:3" x14ac:dyDescent="0.25">
      <c r="A50" s="15" t="s">
        <v>35</v>
      </c>
      <c r="B50" s="21" t="str">
        <f t="shared" ref="B50:B54" si="1">H12</f>
        <v>[150998920A&gt;G]</v>
      </c>
    </row>
    <row r="51" spans="1:3" x14ac:dyDescent="0.25">
      <c r="A51" s="15" t="s">
        <v>31</v>
      </c>
      <c r="B51" s="21" t="str">
        <f t="shared" si="1"/>
        <v>[150998920=]</v>
      </c>
      <c r="C51" s="3" t="s">
        <v>38</v>
      </c>
    </row>
    <row r="52" spans="1:3" x14ac:dyDescent="0.25">
      <c r="A52" s="15" t="s">
        <v>39</v>
      </c>
      <c r="B52" s="21" t="str">
        <f t="shared" si="1"/>
        <v>People with this variant have one copy of the [A150998920G](https://www.ncbi.nlm.nih.gov/projects/SNP/snp_ref.cgi?rs=1007311
)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[A150998920G](https://www.ncbi.nlm.nih.gov/projects/SNP/snp_ref.cgi?rs=1007311
) variant. This substitution of a single nucleotide is known as a missense mutation.</v>
      </c>
    </row>
    <row r="54" spans="1:3" x14ac:dyDescent="0.25">
      <c r="A54" s="8" t="s">
        <v>41</v>
      </c>
      <c r="B54" s="21">
        <f t="shared" si="1"/>
        <v>49.4</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percentage=49.4 /&gt;</v>
      </c>
    </row>
    <row r="62" spans="1:3" x14ac:dyDescent="0.25">
      <c r="A62" s="15"/>
      <c r="C62" s="3" t="str">
        <f>"  &lt;/Genotype&gt;"</f>
        <v xml:space="preserve">  &lt;/Genotype&gt;</v>
      </c>
    </row>
    <row r="63" spans="1:3" x14ac:dyDescent="0.25">
      <c r="A63" s="15" t="s">
        <v>44</v>
      </c>
      <c r="B63" s="9" t="str">
        <f>H17</f>
        <v>People with this variant have two copies of the [A150998920G](https://www.ncbi.nlm.nih.gov/projects/SNP/snp_ref.cgi?rs=1007311
) variant. This substitution of a single nucleotide is known as a missense mutation.</v>
      </c>
      <c r="C63" s="3" t="str">
        <f>CONCATENATE("  &lt;Genotype hgvs=",CHAR(34),B49,B50,";",B50,CHAR(34)," name=",CHAR(34),B19,CHAR(34),"&gt; ")</f>
        <v xml:space="preserve">  &lt;Genotype hgvs="NC_000007.14:g.[150998920A&gt;G];[150998920A&gt;G]" name="A150998920G"&gt;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33.6</v>
      </c>
      <c r="C65" s="3" t="s">
        <v>38</v>
      </c>
    </row>
    <row r="66" spans="1:3" x14ac:dyDescent="0.25">
      <c r="A66" s="8"/>
    </row>
    <row r="67" spans="1:3" x14ac:dyDescent="0.25">
      <c r="A67" s="15"/>
      <c r="C67" s="3" t="str">
        <f>CONCATENATE("    ",B63)</f>
        <v xml:space="preserve">    People with this variant have two copies of the [A150998920G](https://www.ncbi.nlm.nih.gov/projects/SNP/snp_ref.cgi?rs=1007311
)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percentage=33.6 /&gt;</v>
      </c>
    </row>
    <row r="76" spans="1:3" x14ac:dyDescent="0.25">
      <c r="A76" s="15"/>
      <c r="C76" s="3" t="str">
        <f>"  &lt;/Genotype&gt;"</f>
        <v xml:space="preserve">  &lt;/Genotype&gt;</v>
      </c>
    </row>
    <row r="77" spans="1:3" x14ac:dyDescent="0.25">
      <c r="A77" s="15" t="s">
        <v>46</v>
      </c>
      <c r="B77" s="9" t="str">
        <f>H20</f>
        <v>Your NOS3 gene has no variants. A normal gene is referred to as a "wild-type" gene.</v>
      </c>
      <c r="C77" s="3" t="str">
        <f>CONCATENATE("  &lt;Genotype hgvs=",CHAR(34),B49,B51,";",B51,CHAR(34)," name=",CHAR(34),B19,CHAR(34),"&gt; ")</f>
        <v xml:space="preserve">  &lt;Genotype hgvs="NC_000007.14:g.[150998920=];[150998920=]" name="A150998920G"&gt; </v>
      </c>
    </row>
    <row r="78" spans="1:3" x14ac:dyDescent="0.25">
      <c r="A78" s="8" t="s">
        <v>47</v>
      </c>
      <c r="B78" s="9" t="str">
        <f t="shared" ref="B78:B79" si="3">H21</f>
        <v>This variant is not associated with increased risk.</v>
      </c>
      <c r="C78" s="3" t="s">
        <v>26</v>
      </c>
    </row>
    <row r="79" spans="1:3" x14ac:dyDescent="0.25">
      <c r="A79" s="8" t="s">
        <v>41</v>
      </c>
      <c r="B79" s="9">
        <f t="shared" si="3"/>
        <v>17</v>
      </c>
      <c r="C79" s="3" t="s">
        <v>38</v>
      </c>
    </row>
    <row r="80" spans="1:3" x14ac:dyDescent="0.25">
      <c r="A80" s="15"/>
    </row>
    <row r="81" spans="1:3" x14ac:dyDescent="0.25">
      <c r="A81" s="8"/>
      <c r="C81" s="3" t="str">
        <f>CONCATENATE("    ",B77)</f>
        <v xml:space="preserve">    Your NOS3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percentage=17 /&gt;</v>
      </c>
    </row>
    <row r="90" spans="1:3" x14ac:dyDescent="0.25">
      <c r="A90" s="15"/>
      <c r="C90" s="3" t="str">
        <f>"  &lt;/Genotype&gt;"</f>
        <v xml:space="preserve">  &lt;/Genotype&gt;</v>
      </c>
    </row>
    <row r="91" spans="1:3" x14ac:dyDescent="0.25">
      <c r="A91" s="15"/>
      <c r="C91" s="3" t="str">
        <f>C23</f>
        <v>&lt;# C151010400T #&gt;</v>
      </c>
    </row>
    <row r="92" spans="1:3" x14ac:dyDescent="0.25">
      <c r="A92" s="15" t="s">
        <v>37</v>
      </c>
      <c r="B92" s="21" t="str">
        <f>I11</f>
        <v>NC_000007.14:g.</v>
      </c>
      <c r="C92" s="3" t="str">
        <f>CONCATENATE("  &lt;Genotype hgvs=",CHAR(34),B92,B93,";",B94,CHAR(34)," name=",CHAR(34),B25,CHAR(34),"&gt; ")</f>
        <v xml:space="preserve">  &lt;Genotype hgvs="NC_000007.14:g.[151010400C&gt;T];[151010400=]" name="C151010400T"&gt; </v>
      </c>
    </row>
    <row r="93" spans="1:3" x14ac:dyDescent="0.25">
      <c r="A93" s="15" t="s">
        <v>35</v>
      </c>
      <c r="B93" s="21" t="str">
        <f t="shared" ref="B93:B97" si="4">I12</f>
        <v>[151010400C&gt;T]</v>
      </c>
    </row>
    <row r="94" spans="1:3" x14ac:dyDescent="0.25">
      <c r="A94" s="15" t="s">
        <v>31</v>
      </c>
      <c r="B94" s="21" t="str">
        <f t="shared" si="4"/>
        <v>[151010400=]</v>
      </c>
      <c r="C94" s="3" t="s">
        <v>38</v>
      </c>
    </row>
    <row r="95" spans="1:3" x14ac:dyDescent="0.25">
      <c r="A95" s="15" t="s">
        <v>39</v>
      </c>
      <c r="B95" s="21" t="str">
        <f t="shared" si="4"/>
        <v>People with this variant have one copy of the [C151010400T](https://www.ncbi.nlm.nih.gov/projects/SNP/snp_ref.cgi?rs=2741343)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[C151010400T](https://www.ncbi.nlm.nih.gov/projects/SNP/snp_ref.cgi?rs=2741343) variant. This substitution of a single nucleotide is known as a missense mutation.</v>
      </c>
    </row>
    <row r="97" spans="1:3" x14ac:dyDescent="0.25">
      <c r="A97" s="8" t="s">
        <v>41</v>
      </c>
      <c r="B97" s="21">
        <f t="shared" si="4"/>
        <v>0</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percentage=0 /&gt;</v>
      </c>
    </row>
    <row r="105" spans="1:3" x14ac:dyDescent="0.25">
      <c r="A105" s="15"/>
      <c r="C105" s="3" t="str">
        <f>"  &lt;/Genotype&gt;"</f>
        <v xml:space="preserve">  &lt;/Genotype&gt;</v>
      </c>
    </row>
    <row r="106" spans="1:3" x14ac:dyDescent="0.25">
      <c r="A106" s="15" t="s">
        <v>44</v>
      </c>
      <c r="B106" s="9" t="str">
        <f>I17</f>
        <v>People with this variant have two copies of the [C151010400T](https://www.ncbi.nlm.nih.gov/projects/SNP/snp_ref.cgi?rs=2741343) variant. This substitution of a single nucleotide is known as a missense mutation.</v>
      </c>
      <c r="C106" s="3" t="str">
        <f>CONCATENATE("  &lt;Genotype hgvs=",CHAR(34),B92,B93,";",B93,CHAR(34)," name=",CHAR(34),B25,CHAR(34),"&gt; ")</f>
        <v xml:space="preserve">  &lt;Genotype hgvs="NC_000007.14:g.[151010400C&gt;T];[151010400C&gt;T]" name="C151010400T"&gt;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22.7</v>
      </c>
      <c r="C108" s="3" t="s">
        <v>38</v>
      </c>
    </row>
    <row r="109" spans="1:3" x14ac:dyDescent="0.25">
      <c r="A109" s="8"/>
    </row>
    <row r="110" spans="1:3" x14ac:dyDescent="0.25">
      <c r="A110" s="15"/>
      <c r="C110" s="3" t="str">
        <f>CONCATENATE("    ",B106)</f>
        <v xml:space="preserve">    People with this variant have two copies of the [C151010400T](https://www.ncbi.nlm.nih.gov/projects/SNP/snp_ref.cgi?rs=2741343)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percentage=22.7 /&gt;</v>
      </c>
    </row>
    <row r="119" spans="1:3" x14ac:dyDescent="0.25">
      <c r="A119" s="15"/>
      <c r="C119" s="3" t="str">
        <f>"  &lt;/Genotype&gt;"</f>
        <v xml:space="preserve">  &lt;/Genotype&gt;</v>
      </c>
    </row>
    <row r="120" spans="1:3" x14ac:dyDescent="0.25">
      <c r="A120" s="15" t="s">
        <v>46</v>
      </c>
      <c r="B120" s="9" t="str">
        <f>I20</f>
        <v>Your NOS3 gene has no variants. A normal gene is referred to as a "wild-type" gene.</v>
      </c>
      <c r="C120" s="3" t="str">
        <f>CONCATENATE("  &lt;Genotype hgvs=",CHAR(34),B92,B94,";",B94,CHAR(34)," name=",CHAR(34),B25,CHAR(34),"&gt; ")</f>
        <v xml:space="preserve">  &lt;Genotype hgvs="NC_000007.14:g.[151010400=];[151010400=]" name="C151010400T"&gt; </v>
      </c>
    </row>
    <row r="121" spans="1:3" x14ac:dyDescent="0.25">
      <c r="A121" s="8" t="s">
        <v>47</v>
      </c>
      <c r="B121" s="9" t="str">
        <f t="shared" ref="B121:B122" si="6">I21</f>
        <v>This variant is not associated with increased risk.</v>
      </c>
      <c r="C121" s="3" t="s">
        <v>26</v>
      </c>
    </row>
    <row r="122" spans="1:3" x14ac:dyDescent="0.25">
      <c r="A122" s="8" t="s">
        <v>41</v>
      </c>
      <c r="B122" s="9">
        <f t="shared" si="6"/>
        <v>77.3</v>
      </c>
      <c r="C122" s="3" t="s">
        <v>38</v>
      </c>
    </row>
    <row r="123" spans="1:3" x14ac:dyDescent="0.25">
      <c r="A123" s="15"/>
    </row>
    <row r="124" spans="1:3" x14ac:dyDescent="0.25">
      <c r="A124" s="8"/>
      <c r="C124" s="3" t="str">
        <f>CONCATENATE("    ",B120)</f>
        <v xml:space="preserve">    Your NOS3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percentage=77.3 /&gt;</v>
      </c>
    </row>
    <row r="133" spans="1:3" x14ac:dyDescent="0.25">
      <c r="A133" s="15"/>
      <c r="C133" s="3" t="str">
        <f>"  &lt;/Genotype&gt;"</f>
        <v xml:space="preserve">  &lt;/Genotype&gt;</v>
      </c>
    </row>
    <row r="134" spans="1:3" x14ac:dyDescent="0.25">
      <c r="A134" s="15"/>
      <c r="C134" s="3" t="str">
        <f>C29</f>
        <v>&lt;# A2984+15G #&gt;</v>
      </c>
    </row>
    <row r="135" spans="1:3" x14ac:dyDescent="0.25">
      <c r="A135" s="15" t="s">
        <v>37</v>
      </c>
      <c r="B135" s="21" t="str">
        <f>J11</f>
        <v>NC_000007.14:g.</v>
      </c>
      <c r="C135" s="3" t="str">
        <f>CONCATENATE("  &lt;Genotype hgvs=",CHAR(34),B135,B136,";",B137,CHAR(34)," name=",CHAR(34),B31,CHAR(34),"&gt; ")</f>
        <v xml:space="preserve">  &lt;Genotype hgvs="NC_000007.14:g.[151011001A&gt;G];[151011001=]" name="A2984+15G"&gt; </v>
      </c>
    </row>
    <row r="136" spans="1:3" x14ac:dyDescent="0.25">
      <c r="A136" s="15" t="s">
        <v>35</v>
      </c>
      <c r="B136" s="21" t="str">
        <f t="shared" ref="B136:B140" si="7">J12</f>
        <v>[151011001A&gt;G]</v>
      </c>
    </row>
    <row r="137" spans="1:3" x14ac:dyDescent="0.25">
      <c r="A137" s="15" t="s">
        <v>31</v>
      </c>
      <c r="B137" s="21" t="str">
        <f t="shared" si="7"/>
        <v>[151011001=]</v>
      </c>
      <c r="C137" s="3" t="s">
        <v>38</v>
      </c>
    </row>
    <row r="138" spans="1:3" x14ac:dyDescent="0.25">
      <c r="A138" s="15" t="s">
        <v>39</v>
      </c>
      <c r="B138" s="21" t="str">
        <f t="shared" si="7"/>
        <v>People with this variant have one copy of the [A2984+15G](https://www.ncbi.nlm.nih.gov/clinvar/variation/403250/)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[A2984+15G](https://www.ncbi.nlm.nih.gov/clinvar/variation/403250/) variant. This substitution of a single nucleotide is known as a missense mutation.</v>
      </c>
    </row>
    <row r="140" spans="1:3" x14ac:dyDescent="0.25">
      <c r="A140" s="8" t="s">
        <v>41</v>
      </c>
      <c r="B140" s="21">
        <f t="shared" si="7"/>
        <v>23.6</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percentage=23.6 /&gt;</v>
      </c>
    </row>
    <row r="148" spans="1:3" x14ac:dyDescent="0.25">
      <c r="A148" s="15"/>
      <c r="C148" s="3" t="str">
        <f>"  &lt;/Genotype&gt;"</f>
        <v xml:space="preserve">  &lt;/Genotype&gt;</v>
      </c>
    </row>
    <row r="149" spans="1:3" x14ac:dyDescent="0.25">
      <c r="A149" s="15" t="s">
        <v>44</v>
      </c>
      <c r="B149" s="9" t="str">
        <f>J17</f>
        <v>People with this variant have two copies of the [A2984+15G](https://www.ncbi.nlm.nih.gov/clinvar/variation/403250/) variant. This substitution of a single nucleotide is known as a missense mutation.</v>
      </c>
      <c r="C149" s="3" t="str">
        <f>CONCATENATE("  &lt;Genotype hgvs=",CHAR(34),B135,B136,";",B136,CHAR(34)," name=",CHAR(34),B31,CHAR(34),"&gt; ")</f>
        <v xml:space="preserve">  &lt;Genotype hgvs="NC_000007.14:g.[151011001A&gt;G];[151011001A&gt;G]" name="A2984+15G"&gt;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5.3</v>
      </c>
      <c r="C151" s="3" t="s">
        <v>38</v>
      </c>
    </row>
    <row r="152" spans="1:3" x14ac:dyDescent="0.25">
      <c r="A152" s="8"/>
    </row>
    <row r="153" spans="1:3" x14ac:dyDescent="0.25">
      <c r="A153" s="15"/>
      <c r="C153" s="3" t="str">
        <f>CONCATENATE("    ",B149)</f>
        <v xml:space="preserve">    People with this variant have two copies of the [A2984+15G](https://www.ncbi.nlm.nih.gov/clinvar/variation/403250/)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percentage=5.3 /&gt;</v>
      </c>
    </row>
    <row r="162" spans="1:3" x14ac:dyDescent="0.25">
      <c r="A162" s="15"/>
      <c r="C162" s="3" t="str">
        <f>"  &lt;/Genotype&gt;"</f>
        <v xml:space="preserve">  &lt;/Genotype&gt;</v>
      </c>
    </row>
    <row r="163" spans="1:3" x14ac:dyDescent="0.25">
      <c r="A163" s="15" t="s">
        <v>46</v>
      </c>
      <c r="B163" s="9" t="str">
        <f>J20</f>
        <v>Your NOS3 gene has no variants. A normal gene is referred to as a "wild-type" gene.</v>
      </c>
      <c r="C163" s="3" t="str">
        <f>CONCATENATE("  &lt;Genotype hgvs=",CHAR(34),B135,B137,";",B137,CHAR(34)," name=",CHAR(34),B31,CHAR(34),"&gt; ")</f>
        <v xml:space="preserve">  &lt;Genotype hgvs="NC_000007.14:g.[151011001=];[151011001=]" name="A2984+15G"&gt; </v>
      </c>
    </row>
    <row r="164" spans="1:3" x14ac:dyDescent="0.25">
      <c r="A164" s="8" t="s">
        <v>47</v>
      </c>
      <c r="B164" s="9" t="str">
        <f t="shared" ref="B164:B165" si="9">J21</f>
        <v>This variant is not associated with increased risk.</v>
      </c>
      <c r="C164" s="3" t="s">
        <v>26</v>
      </c>
    </row>
    <row r="165" spans="1:3" x14ac:dyDescent="0.25">
      <c r="A165" s="8" t="s">
        <v>41</v>
      </c>
      <c r="B165" s="9">
        <f t="shared" si="9"/>
        <v>71.099999999999994</v>
      </c>
      <c r="C165" s="3" t="s">
        <v>38</v>
      </c>
    </row>
    <row r="166" spans="1:3" x14ac:dyDescent="0.25">
      <c r="A166" s="15"/>
    </row>
    <row r="167" spans="1:3" x14ac:dyDescent="0.25">
      <c r="A167" s="8"/>
      <c r="C167" s="3" t="str">
        <f>CONCATENATE("    ",B163)</f>
        <v xml:space="preserve">    Your NOS3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percentage=71.1 /&gt;</v>
      </c>
    </row>
    <row r="176" spans="1:3" x14ac:dyDescent="0.25">
      <c r="A176" s="15"/>
      <c r="C176" s="3" t="str">
        <f>"  &lt;/Genotype&gt;"</f>
        <v xml:space="preserve">  &lt;/Genotype&gt;</v>
      </c>
    </row>
    <row r="177" spans="1:3" x14ac:dyDescent="0.25">
      <c r="A177" s="15"/>
      <c r="C177" s="3" t="str">
        <f>C35</f>
        <v>&lt;# -51-762C= #&gt;</v>
      </c>
    </row>
    <row r="178" spans="1:3" x14ac:dyDescent="0.25">
      <c r="A178" s="15" t="s">
        <v>37</v>
      </c>
      <c r="B178" s="21" t="str">
        <f>K11</f>
        <v>NC_000007.14:g.</v>
      </c>
      <c r="C178" s="3" t="str">
        <f>CONCATENATE("  &lt;Genotype hgvs=",CHAR(34),B178,B179,";",B180,CHAR(34)," name=",CHAR(34),B37,CHAR(34),"&gt; ")</f>
        <v xml:space="preserve">  &lt;Genotype hgvs="NC_000007.14:g.[150992991C=];[150992991=]" name="-51-762C="&gt; </v>
      </c>
    </row>
    <row r="179" spans="1:3" x14ac:dyDescent="0.25">
      <c r="A179" s="15" t="s">
        <v>35</v>
      </c>
      <c r="B179" s="21" t="str">
        <f t="shared" ref="B179:B183" si="10">K12</f>
        <v>[150992991C=]</v>
      </c>
    </row>
    <row r="180" spans="1:3" x14ac:dyDescent="0.25">
      <c r="A180" s="15" t="s">
        <v>31</v>
      </c>
      <c r="B180" s="21" t="str">
        <f t="shared" si="10"/>
        <v>[150992991=]</v>
      </c>
      <c r="C180" s="3" t="s">
        <v>38</v>
      </c>
    </row>
    <row r="181" spans="1:3" x14ac:dyDescent="0.25">
      <c r="A181" s="15" t="s">
        <v>39</v>
      </c>
      <c r="B181" s="21" t="str">
        <f t="shared" si="10"/>
        <v>People with this variant have one copy of the [-51-762C=](https://www.ncbi.nlm.nih.gov/clinvar/variation/14016/)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[-51-762C=](https://www.ncbi.nlm.nih.gov/clinvar/variation/14016/) variant. This substitution of a single nucleotide is known as a missense mutation.</v>
      </c>
    </row>
    <row r="183" spans="1:3" x14ac:dyDescent="0.25">
      <c r="A183" s="8" t="s">
        <v>41</v>
      </c>
      <c r="B183" s="21">
        <f t="shared" si="10"/>
        <v>35.9</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percentage=35.9 /&gt;</v>
      </c>
    </row>
    <row r="191" spans="1:3" x14ac:dyDescent="0.25">
      <c r="A191" s="15"/>
      <c r="C191" s="3" t="str">
        <f>"  &lt;/Genotype&gt;"</f>
        <v xml:space="preserve">  &lt;/Genotype&gt;</v>
      </c>
    </row>
    <row r="192" spans="1:3" x14ac:dyDescent="0.25">
      <c r="A192" s="15" t="s">
        <v>44</v>
      </c>
      <c r="B192" s="9" t="str">
        <f>K17</f>
        <v>People with this variant have two copies of the [-51-762C=](https://www.ncbi.nlm.nih.gov/clinvar/variation/14016/) variant. This substitution of a single nucleotide is known as a missense mutation.</v>
      </c>
      <c r="C192" s="3" t="str">
        <f>CONCATENATE("  &lt;Genotype hgvs=",CHAR(34),B178,B179,";",B179,CHAR(34)," name=",CHAR(34),B37,CHAR(34),"&gt; ")</f>
        <v xml:space="preserve">  &lt;Genotype hgvs="NC_000007.14:g.[150992991C=];[150992991C=]" name="-51-762C="&gt;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f t="shared" si="11"/>
        <v>14.5</v>
      </c>
      <c r="C194" s="3" t="s">
        <v>38</v>
      </c>
    </row>
    <row r="195" spans="1:3" x14ac:dyDescent="0.25">
      <c r="A195" s="8"/>
    </row>
    <row r="196" spans="1:3" x14ac:dyDescent="0.25">
      <c r="A196" s="15"/>
      <c r="C196" s="3" t="str">
        <f>CONCATENATE("    ",B192)</f>
        <v xml:space="preserve">    People with this variant have two copies of the [-51-762C=](https://www.ncbi.nlm.nih.gov/clinvar/variation/14016/)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percentage=14.5 /&gt;</v>
      </c>
    </row>
    <row r="205" spans="1:3" x14ac:dyDescent="0.25">
      <c r="A205" s="15"/>
      <c r="C205" s="3" t="str">
        <f>"  &lt;/Genotype&gt;"</f>
        <v xml:space="preserve">  &lt;/Genotype&gt;</v>
      </c>
    </row>
    <row r="206" spans="1:3" x14ac:dyDescent="0.25">
      <c r="A206" s="15" t="s">
        <v>46</v>
      </c>
      <c r="B206" s="9" t="str">
        <f>K20</f>
        <v>Your NOS3 gene has no variants. A normal gene is referred to as a "wild-type" gene.</v>
      </c>
      <c r="C206" s="3" t="str">
        <f>CONCATENATE("  &lt;Genotype hgvs=",CHAR(34),B178,B180,";",B180,CHAR(34)," name=",CHAR(34),B37,CHAR(34),"&gt; ")</f>
        <v xml:space="preserve">  &lt;Genotype hgvs="NC_000007.14:g.[150992991=];[150992991=]" name="-51-762C="&gt; </v>
      </c>
    </row>
    <row r="207" spans="1:3" x14ac:dyDescent="0.25">
      <c r="A207" s="8" t="s">
        <v>47</v>
      </c>
      <c r="B207" s="9" t="str">
        <f t="shared" ref="B207:B208" si="12">K21</f>
        <v>This variant is not associated with increased risk.</v>
      </c>
      <c r="C207" s="3" t="s">
        <v>26</v>
      </c>
    </row>
    <row r="208" spans="1:3" x14ac:dyDescent="0.25">
      <c r="A208" s="8" t="s">
        <v>41</v>
      </c>
      <c r="B208" s="9">
        <f t="shared" si="12"/>
        <v>49.6</v>
      </c>
      <c r="C208" s="3" t="s">
        <v>38</v>
      </c>
    </row>
    <row r="209" spans="1:3" x14ac:dyDescent="0.25">
      <c r="A209" s="15"/>
    </row>
    <row r="210" spans="1:3" x14ac:dyDescent="0.25">
      <c r="A210" s="8"/>
      <c r="C210" s="3" t="str">
        <f>CONCATENATE("    ",B206)</f>
        <v xml:space="preserve">    Your NOS3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percentage=49.6 /&gt;</v>
      </c>
    </row>
    <row r="219" spans="1:3" x14ac:dyDescent="0.25">
      <c r="A219" s="15"/>
      <c r="C219" s="3" t="str">
        <f>"  &lt;/Genotype&gt;"</f>
        <v xml:space="preserve">  &lt;/Genotype&gt;</v>
      </c>
    </row>
    <row r="220" spans="1:3" x14ac:dyDescent="0.25">
      <c r="A220" s="15"/>
      <c r="C220" s="3" t="str">
        <f>C41</f>
        <v>&lt;# T894G #&gt;</v>
      </c>
    </row>
    <row r="221" spans="1:3" x14ac:dyDescent="0.25">
      <c r="A221" s="15" t="s">
        <v>37</v>
      </c>
      <c r="B221" s="21" t="str">
        <f>L11</f>
        <v>NC_000007.14:g.</v>
      </c>
      <c r="C221" s="3" t="str">
        <f>CONCATENATE("  &lt;Genotype hgvs=",CHAR(34),B221,B222,";",B223,CHAR(34)," name=",CHAR(34),B43,CHAR(34),"&gt; ")</f>
        <v xml:space="preserve">  &lt;Genotype hgvs="NC_000007.14:g.[150999023T&gt;G];[150999023=]" name="T894G"&gt; </v>
      </c>
    </row>
    <row r="222" spans="1:3" x14ac:dyDescent="0.25">
      <c r="A222" s="15" t="s">
        <v>35</v>
      </c>
      <c r="B222" s="21" t="str">
        <f t="shared" ref="B222:B226" si="13">L12</f>
        <v>[150999023T&gt;G]</v>
      </c>
    </row>
    <row r="223" spans="1:3" x14ac:dyDescent="0.25">
      <c r="A223" s="15" t="s">
        <v>31</v>
      </c>
      <c r="B223" s="21" t="str">
        <f t="shared" si="13"/>
        <v>[150999023=]</v>
      </c>
      <c r="C223" s="3" t="s">
        <v>38</v>
      </c>
    </row>
    <row r="224" spans="1:3" x14ac:dyDescent="0.25">
      <c r="A224" s="15" t="s">
        <v>39</v>
      </c>
      <c r="B224" s="21" t="str">
        <f t="shared" si="13"/>
        <v>People with this variant have one copy of the [T894G (p.Asp298Glu)](https://www.ncbi.nlm.nih.gov/clinvar/variation/14015/) variant. This substitution of a single nucleotide is known as a missense mutation.</v>
      </c>
      <c r="C224" s="3" t="s">
        <v>26</v>
      </c>
    </row>
    <row r="225" spans="1:3" x14ac:dyDescent="0.25">
      <c r="A225" s="8" t="s">
        <v>40</v>
      </c>
      <c r="B225" s="21" t="str">
        <f t="shared" si="13"/>
        <v>This variant is not associated with increased risk.</v>
      </c>
      <c r="C225" s="3" t="str">
        <f>CONCATENATE("    ",B224)</f>
        <v xml:space="preserve">    People with this variant have one copy of the [T894G (p.Asp298Glu)](https://www.ncbi.nlm.nih.gov/clinvar/variation/14015/) variant. This substitution of a single nucleotide is known as a missense mutation.</v>
      </c>
    </row>
    <row r="226" spans="1:3" x14ac:dyDescent="0.25">
      <c r="A226" s="8" t="s">
        <v>41</v>
      </c>
      <c r="B226" s="21">
        <f t="shared" si="13"/>
        <v>2.9</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percentage=2.9 /&gt;</v>
      </c>
    </row>
    <row r="234" spans="1:3" x14ac:dyDescent="0.25">
      <c r="A234" s="15"/>
      <c r="C234" s="3" t="str">
        <f>"  &lt;/Genotype&gt;"</f>
        <v xml:space="preserve">  &lt;/Genotype&gt;</v>
      </c>
    </row>
    <row r="235" spans="1:3" x14ac:dyDescent="0.25">
      <c r="A235" s="15" t="s">
        <v>44</v>
      </c>
      <c r="B235" s="9" t="str">
        <f>L17</f>
        <v>People with this variant have two copies of the [T894G (p.Asp298Glu)](https://www.ncbi.nlm.nih.gov/clinvar/variation/14015/) variant. This substitution of a single nucleotide is known as a missense mutation.</v>
      </c>
      <c r="C235" s="3" t="str">
        <f>CONCATENATE("  &lt;Genotype hgvs=",CHAR(34),B221,B222,";",B222,CHAR(34)," name=",CHAR(34),B43,CHAR(34),"&gt; ")</f>
        <v xml:space="preserve">  &lt;Genotype hgvs="NC_000007.14:g.[150999023T&gt;G];[150999023T&gt;G]" name="T894G"&gt;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0.8</v>
      </c>
      <c r="C237" s="3" t="s">
        <v>38</v>
      </c>
    </row>
    <row r="238" spans="1:3" x14ac:dyDescent="0.25">
      <c r="A238" s="8"/>
    </row>
    <row r="239" spans="1:3" x14ac:dyDescent="0.25">
      <c r="A239" s="15"/>
      <c r="C239" s="3" t="str">
        <f>CONCATENATE("    ",B235)</f>
        <v xml:space="preserve">    People with this variant have two copies of the [T894G (p.Asp298Glu)](https://www.ncbi.nlm.nih.gov/clinvar/variation/14015/)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percentage=0.8 /&gt;</v>
      </c>
    </row>
    <row r="248" spans="1:3" x14ac:dyDescent="0.25">
      <c r="A248" s="15"/>
      <c r="C248" s="3" t="str">
        <f>"  &lt;/Genotype&gt;"</f>
        <v xml:space="preserve">  &lt;/Genotype&gt;</v>
      </c>
    </row>
    <row r="249" spans="1:3" x14ac:dyDescent="0.25">
      <c r="A249" s="15" t="s">
        <v>46</v>
      </c>
      <c r="B249" s="9" t="str">
        <f>L20</f>
        <v>Your NOS3 gene has no variants. A normal gene is referred to as a "wild-type" gene.</v>
      </c>
      <c r="C249" s="3" t="str">
        <f>CONCATENATE("  &lt;Genotype hgvs=",CHAR(34),B221,B223,";",B223,CHAR(34)," name=",CHAR(34),B43,CHAR(34),"&gt; ")</f>
        <v xml:space="preserve">  &lt;Genotype hgvs="NC_000007.14:g.[150999023=];[150999023=]" name="T894G"&gt; </v>
      </c>
    </row>
    <row r="250" spans="1:3" x14ac:dyDescent="0.25">
      <c r="A250" s="8" t="s">
        <v>47</v>
      </c>
      <c r="B250" s="9" t="str">
        <f t="shared" ref="B250:B251" si="15">L21</f>
        <v>This variant is not associated with increased risk.</v>
      </c>
      <c r="C250" s="3" t="s">
        <v>26</v>
      </c>
    </row>
    <row r="251" spans="1:3" x14ac:dyDescent="0.25">
      <c r="A251" s="8" t="s">
        <v>41</v>
      </c>
      <c r="B251" s="9">
        <f t="shared" si="15"/>
        <v>96.3</v>
      </c>
      <c r="C251" s="3" t="s">
        <v>38</v>
      </c>
    </row>
    <row r="252" spans="1:3" x14ac:dyDescent="0.25">
      <c r="A252" s="15"/>
    </row>
    <row r="253" spans="1:3" x14ac:dyDescent="0.25">
      <c r="A253" s="8"/>
      <c r="C253" s="3" t="str">
        <f>CONCATENATE("    ",B249)</f>
        <v xml:space="preserve">    Your NOS3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percentage=96.3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NOS3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NOS3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NOS3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NOS3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NOS3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NOS3 variants is small and does not impact treatment. It is possible that variants in this gene interact with other gene variants, which is the reason for our inclusion of this gene.</v>
      </c>
      <c r="C297" s="3" t="str">
        <f>B297</f>
        <v>For the vast majority of people, the overall risk associated with the common NOS3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D034-728D-4321-8648-869D93801596}">
  <dimension ref="A1:AJ2474"/>
  <sheetViews>
    <sheetView tabSelected="1" topLeftCell="D6" workbookViewId="0">
      <selection activeCell="H10" sqref="H10:K22"/>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450</v>
      </c>
      <c r="C2" s="3" t="str">
        <f>CONCATENATE("# What does the ",B2," gene do?")</f>
        <v># What does the TPH2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12</v>
      </c>
      <c r="C6" s="3" t="str">
        <f>CONCATENATE("This gene is located on chromosome ",B6,". The ",B7," it creates acts in your ",B8)</f>
        <v>This gene is located on chromosome 12. The protein it creates acts in your brain.</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466</v>
      </c>
      <c r="H8" s="3" t="s">
        <v>19</v>
      </c>
      <c r="I8" s="11" t="s">
        <v>20</v>
      </c>
      <c r="J8" s="3">
        <v>0.17299999999999999</v>
      </c>
      <c r="K8" s="3">
        <v>0.1</v>
      </c>
      <c r="L8" s="3">
        <f t="shared" si="0"/>
        <v>1.7299999999999998</v>
      </c>
      <c r="Y8" s="6"/>
      <c r="AC8" s="10"/>
    </row>
    <row r="9" spans="1:36" x14ac:dyDescent="0.25">
      <c r="A9" s="15" t="s">
        <v>21</v>
      </c>
      <c r="B9" s="9" t="s">
        <v>273</v>
      </c>
      <c r="C9" s="3" t="str">
        <f>CONCATENATE("&lt;TissueList ",B9," /&gt;")</f>
        <v>&lt;TissueList brain D001921 /&gt;</v>
      </c>
      <c r="H9" s="3" t="s">
        <v>22</v>
      </c>
      <c r="I9" s="11" t="s">
        <v>23</v>
      </c>
      <c r="J9" s="3">
        <v>0.435</v>
      </c>
      <c r="K9" s="3">
        <v>0.33500000000000002</v>
      </c>
      <c r="L9" s="3">
        <f t="shared" si="0"/>
        <v>1.2985074626865671</v>
      </c>
      <c r="Y9" s="6"/>
      <c r="AC9" s="10"/>
    </row>
    <row r="10" spans="1:36" s="18" customFormat="1" x14ac:dyDescent="0.25">
      <c r="A10" s="16"/>
      <c r="B10" s="17"/>
      <c r="H10" s="18" t="str">
        <f>B19</f>
        <v>A71942732G</v>
      </c>
      <c r="I10" s="18" t="str">
        <f>B25</f>
        <v>A72018440G</v>
      </c>
      <c r="J10" s="18" t="str">
        <f>B31</f>
        <v>A71966484G</v>
      </c>
      <c r="K10" s="18" t="str">
        <f>B37</f>
        <v>C71978821T</v>
      </c>
    </row>
    <row r="11" spans="1:36" x14ac:dyDescent="0.25">
      <c r="A11" s="8" t="s">
        <v>3</v>
      </c>
      <c r="B11" s="9" t="s">
        <v>450</v>
      </c>
      <c r="C11" s="3" t="str">
        <f>CONCATENATE("&lt;GeneAnalysis gene=",CHAR(34),B11,CHAR(34)," interval=",CHAR(34),B12,CHAR(34),"&gt; ")</f>
        <v xml:space="preserve">&lt;GeneAnalysis gene="TPH2" interval="NC_000012.12:g.71938846_72032441"&gt; </v>
      </c>
      <c r="H11" s="19" t="s">
        <v>456</v>
      </c>
      <c r="I11" s="19" t="s">
        <v>456</v>
      </c>
      <c r="J11" s="19" t="s">
        <v>456</v>
      </c>
      <c r="K11" s="19" t="s">
        <v>456</v>
      </c>
      <c r="L11" s="19"/>
      <c r="M11" s="19"/>
      <c r="N11" s="19"/>
      <c r="O11" s="20"/>
      <c r="P11" s="20"/>
      <c r="Q11" s="20"/>
      <c r="R11" s="20"/>
      <c r="S11" s="20"/>
      <c r="T11" s="20"/>
      <c r="U11" s="20"/>
      <c r="V11" s="20"/>
      <c r="W11" s="20"/>
      <c r="X11" s="20"/>
      <c r="Y11" s="20"/>
      <c r="Z11" s="20"/>
    </row>
    <row r="12" spans="1:36" x14ac:dyDescent="0.25">
      <c r="A12" s="8" t="s">
        <v>24</v>
      </c>
      <c r="B12" s="9" t="s">
        <v>465</v>
      </c>
      <c r="H12" s="9" t="s">
        <v>459</v>
      </c>
      <c r="I12" s="9" t="s">
        <v>461</v>
      </c>
      <c r="J12" s="9" t="s">
        <v>463</v>
      </c>
      <c r="K12" s="9" t="s">
        <v>457</v>
      </c>
      <c r="L12" s="9"/>
      <c r="M12" s="9"/>
      <c r="N12" s="9"/>
      <c r="O12" s="9"/>
      <c r="P12" s="9"/>
      <c r="Q12" s="9"/>
      <c r="R12" s="9"/>
      <c r="S12" s="9"/>
      <c r="T12" s="9"/>
      <c r="U12" s="9"/>
      <c r="V12" s="9"/>
      <c r="W12" s="9"/>
      <c r="X12" s="9"/>
      <c r="Y12" s="9"/>
      <c r="Z12" s="9"/>
    </row>
    <row r="13" spans="1:36" x14ac:dyDescent="0.25">
      <c r="A13" s="8" t="s">
        <v>25</v>
      </c>
      <c r="B13" s="9" t="s">
        <v>451</v>
      </c>
      <c r="C13" s="3" t="str">
        <f>CONCATENATE("# What are some common mutations of ",B11,"?")</f>
        <v># What are some common mutations of TPH2?</v>
      </c>
      <c r="H13" s="9" t="s">
        <v>460</v>
      </c>
      <c r="I13" s="9" t="s">
        <v>462</v>
      </c>
      <c r="J13" s="9" t="s">
        <v>464</v>
      </c>
      <c r="K13" s="9" t="s">
        <v>458</v>
      </c>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[A71942732G](https://www.ncbi.nlm.nih.gov/projects/SNP/snp_ref.cgi?rs=1007311)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[A72018440G](https://www.ncbi.nlm.nih.gov/projects/SNP/snp_ref.cgi?rs=2741343)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[A71966484G](https://www.ncbi.nlm.nih.gov/clinvar/variation/403250/)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[C71978821T](https://www.ncbi.nlm.nih.gov/clinvar/variation/14016/) variant. This substitution of a single nucleotide is known as a missense mutation.</v>
      </c>
      <c r="L14" s="9"/>
      <c r="M14" s="9"/>
      <c r="N14" s="9"/>
      <c r="O14" s="9"/>
      <c r="P14" s="9"/>
      <c r="Q14" s="9"/>
      <c r="R14" s="9"/>
      <c r="S14" s="9"/>
      <c r="T14" s="9"/>
      <c r="U14" s="9"/>
      <c r="V14" s="9"/>
      <c r="W14" s="9"/>
      <c r="X14" s="9"/>
      <c r="Y14" s="9"/>
      <c r="Z14" s="9"/>
    </row>
    <row r="15" spans="1:36" x14ac:dyDescent="0.25">
      <c r="C15" s="3" t="str">
        <f>CONCATENATE("There are ",B13," common variants in ",B11,": ",B22,", ",B28,", ",B34,", and ",B40,".")</f>
        <v>There are four common variants in TPH2: [A71942732G](https://www.ncbi.nlm.nih.gov/projects/SNP/snp_ref.cgi?rs=1007311), [A72018440G](https://www.ncbi.nlm.nih.gov/projects/SNP/snp_ref.cgi?rs=2741343), [A71966484G](https://www.ncbi.nlm.nih.gov/clinvar/variation/403250/), and [C71978821T](https://www.ncbi.nlm.nih.gov/clinvar/variation/14016/).</v>
      </c>
      <c r="H15" s="9" t="s">
        <v>28</v>
      </c>
      <c r="I15" s="9" t="s">
        <v>28</v>
      </c>
      <c r="J15" s="9" t="s">
        <v>28</v>
      </c>
      <c r="K15" s="9" t="s">
        <v>28</v>
      </c>
      <c r="L15" s="9"/>
      <c r="M15" s="9"/>
      <c r="N15" s="9"/>
      <c r="O15" s="9"/>
      <c r="P15" s="9"/>
      <c r="Q15" s="9"/>
      <c r="R15" s="9"/>
      <c r="S15" s="9"/>
      <c r="T15" s="9"/>
      <c r="U15" s="9"/>
      <c r="V15" s="9"/>
      <c r="W15" s="9"/>
      <c r="X15" s="9"/>
      <c r="Y15" s="9"/>
      <c r="Z15" s="9"/>
    </row>
    <row r="16" spans="1:36" x14ac:dyDescent="0.25">
      <c r="H16" s="9">
        <v>45.7</v>
      </c>
      <c r="I16" s="9">
        <v>49.7</v>
      </c>
      <c r="J16" s="9">
        <v>48.1</v>
      </c>
      <c r="K16" s="9">
        <v>49.7</v>
      </c>
      <c r="L16" s="9"/>
      <c r="M16" s="9"/>
      <c r="N16" s="9"/>
      <c r="O16" s="9"/>
      <c r="P16" s="9"/>
      <c r="Q16" s="9"/>
      <c r="R16" s="9"/>
      <c r="S16" s="9"/>
      <c r="T16" s="9"/>
      <c r="U16" s="9"/>
      <c r="V16" s="9"/>
      <c r="W16" s="9"/>
      <c r="X16" s="9"/>
      <c r="Y16" s="9"/>
      <c r="Z16" s="9"/>
    </row>
    <row r="17" spans="1:26" x14ac:dyDescent="0.25">
      <c r="C17" s="3" t="str">
        <f>CONCATENATE("&lt;# ",B19," #&gt;")</f>
        <v>&lt;# A71942732G #&gt;</v>
      </c>
      <c r="H17" s="9" t="str">
        <f>CONCATENATE("People with this variant have two copies of the ",B22," variant. This substitution of a single nucleotide is known as a missense mutation.")</f>
        <v>People with this variant have two copies of the [A71942732G](https://www.ncbi.nlm.nih.gov/projects/SNP/snp_ref.cgi?rs=1007311)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[A72018440G](https://www.ncbi.nlm.nih.gov/projects/SNP/snp_ref.cgi?rs=2741343)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[A71966484G](https://www.ncbi.nlm.nih.gov/clinvar/variation/403250/)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[C71978821T](https://www.ncbi.nlm.nih.gov/clinvar/variation/14016/) variant. This substitution of a single nucleotide is known as a missense mutation.</v>
      </c>
      <c r="L17" s="9"/>
      <c r="M17" s="9"/>
      <c r="N17" s="9"/>
      <c r="O17" s="9"/>
      <c r="P17" s="9"/>
      <c r="Q17" s="9"/>
      <c r="R17" s="9"/>
      <c r="S17" s="9"/>
      <c r="T17" s="9"/>
      <c r="U17" s="9"/>
      <c r="V17" s="9"/>
      <c r="W17" s="9"/>
      <c r="X17" s="9"/>
      <c r="Y17" s="9"/>
      <c r="Z17" s="9"/>
    </row>
    <row r="18" spans="1:26" x14ac:dyDescent="0.25">
      <c r="A18" s="8" t="s">
        <v>29</v>
      </c>
      <c r="B18" s="28" t="s">
        <v>452</v>
      </c>
      <c r="C18" s="3" t="str">
        <f>CONCATENATE("  &lt;Variant hgvs=",CHAR(34),B18,CHAR(34)," name=",CHAR(34),B19,CHAR(34),"&gt; ")</f>
        <v xml:space="preserve">  &lt;Variant hgvs="NC_000012.12:g.71942732A&gt;G" name="A71942732G"&gt; </v>
      </c>
      <c r="H18" s="9" t="s">
        <v>27</v>
      </c>
      <c r="I18" s="9" t="s">
        <v>27</v>
      </c>
      <c r="J18" s="9" t="s">
        <v>27</v>
      </c>
      <c r="K18" s="9" t="s">
        <v>27</v>
      </c>
      <c r="L18" s="9"/>
      <c r="M18" s="9"/>
      <c r="N18" s="9"/>
      <c r="O18" s="9"/>
      <c r="P18" s="9"/>
      <c r="Q18" s="9"/>
      <c r="R18" s="9"/>
      <c r="S18" s="9"/>
      <c r="T18" s="9"/>
      <c r="U18" s="9"/>
      <c r="V18" s="9"/>
      <c r="W18" s="9"/>
      <c r="X18" s="9"/>
      <c r="Y18" s="9"/>
      <c r="Z18" s="9"/>
    </row>
    <row r="19" spans="1:26" x14ac:dyDescent="0.25">
      <c r="A19" s="15" t="s">
        <v>30</v>
      </c>
      <c r="B19" s="21" t="s">
        <v>473</v>
      </c>
      <c r="H19" s="9">
        <v>24</v>
      </c>
      <c r="I19" s="9">
        <v>33.9</v>
      </c>
      <c r="J19" s="9">
        <v>28.3</v>
      </c>
      <c r="K19" s="9">
        <v>33.9</v>
      </c>
      <c r="L19" s="9"/>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c r="H20" s="9" t="str">
        <f>CONCATENATE("Your ",B11," gene has no variants. A normal gene is referred to as a ",CHAR(34),"wild-type",CHAR(34)," gene.")</f>
        <v>Your TPH2 gene has no variants. A normal gene is referred to as a "wild-type" gene.</v>
      </c>
      <c r="I20" s="9" t="str">
        <f>CONCATENATE("Your ",B11," gene has no variants. A normal gene is referred to as a ",CHAR(34),"wild-type",CHAR(34)," gene.")</f>
        <v>Your TPH2 gene has no variants. A normal gene is referred to as a "wild-type" gene.</v>
      </c>
      <c r="J20" s="9" t="str">
        <f>CONCATENATE("Your ",B11," gene has no variants. A normal gene is referred to as a ",CHAR(34),"wild-type",CHAR(34)," gene.")</f>
        <v>Your TPH2 gene has no variants. A normal gene is referred to as a "wild-type" gene.</v>
      </c>
      <c r="K20" s="9" t="str">
        <f>CONCATENATE("Your ",B11," gene has no variants. A normal gene is referred to as a ",CHAR(34),"wild-type",CHAR(34)," gene.")</f>
        <v>Your TPH2 gene has no variants. A normal gene is referred to as a "wild-type" gene.</v>
      </c>
      <c r="L20" s="9"/>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c r="M21" s="9"/>
      <c r="N21" s="9"/>
      <c r="O21" s="9"/>
      <c r="P21" s="9"/>
      <c r="Q21" s="9"/>
      <c r="R21" s="9"/>
      <c r="S21" s="9"/>
      <c r="T21" s="9"/>
      <c r="U21" s="9"/>
      <c r="V21" s="9"/>
      <c r="W21" s="9"/>
      <c r="X21" s="9"/>
      <c r="Y21" s="9"/>
      <c r="Z21" s="9"/>
    </row>
    <row r="22" spans="1:26" x14ac:dyDescent="0.25">
      <c r="A22" s="15" t="s">
        <v>35</v>
      </c>
      <c r="B22" s="9" t="s">
        <v>474</v>
      </c>
      <c r="C22" s="3" t="str">
        <f>"  &lt;/Variant&gt;"</f>
        <v xml:space="preserve">  &lt;/Variant&gt;</v>
      </c>
      <c r="H22" s="9">
        <v>30.3</v>
      </c>
      <c r="I22" s="9">
        <v>16.399999999999999</v>
      </c>
      <c r="J22" s="9">
        <v>23.6</v>
      </c>
      <c r="K22" s="9">
        <v>16.399999999999999</v>
      </c>
      <c r="L22" s="9"/>
      <c r="M22" s="9"/>
      <c r="N22" s="9"/>
      <c r="O22" s="9"/>
      <c r="P22" s="9"/>
      <c r="Q22" s="9"/>
      <c r="R22" s="9"/>
      <c r="S22" s="9"/>
      <c r="T22" s="9"/>
      <c r="U22" s="9"/>
      <c r="V22" s="9"/>
      <c r="W22" s="9"/>
      <c r="X22" s="9"/>
      <c r="Y22" s="9"/>
      <c r="Z22" s="9"/>
    </row>
    <row r="23" spans="1:26" x14ac:dyDescent="0.25">
      <c r="A23" s="15"/>
      <c r="C23" s="3" t="str">
        <f>CONCATENATE("&lt;# ",B25," #&gt;")</f>
        <v>&lt;# A72018440G #&gt;</v>
      </c>
    </row>
    <row r="24" spans="1:26" x14ac:dyDescent="0.25">
      <c r="A24" s="8" t="s">
        <v>29</v>
      </c>
      <c r="B24" s="28" t="s">
        <v>453</v>
      </c>
      <c r="C24" s="3" t="str">
        <f>CONCATENATE("  &lt;Variant hgvs=",CHAR(34),B24,CHAR(34)," name=",CHAR(34),B25,CHAR(34),"&gt; ")</f>
        <v xml:space="preserve">  &lt;Variant hgvs="NC_000012.12:g.72018440A&gt;G" name="A72018440G"&gt; </v>
      </c>
    </row>
    <row r="25" spans="1:26" x14ac:dyDescent="0.25">
      <c r="A25" s="15" t="s">
        <v>30</v>
      </c>
      <c r="B25" s="9" t="s">
        <v>471</v>
      </c>
    </row>
    <row r="26" spans="1:26" x14ac:dyDescent="0.25">
      <c r="A26" s="15" t="s">
        <v>31</v>
      </c>
      <c r="B26" s="9" t="s">
        <v>32</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row>
    <row r="27" spans="1:26" x14ac:dyDescent="0.25">
      <c r="A27" s="15" t="s">
        <v>33</v>
      </c>
      <c r="B27" s="9" t="s">
        <v>34</v>
      </c>
    </row>
    <row r="28" spans="1:26" x14ac:dyDescent="0.25">
      <c r="A28" s="15" t="s">
        <v>35</v>
      </c>
      <c r="B28" s="9" t="s">
        <v>472</v>
      </c>
      <c r="C28" s="3" t="str">
        <f>"  &lt;/Variant&gt;"</f>
        <v xml:space="preserve">  &lt;/Variant&gt;</v>
      </c>
    </row>
    <row r="29" spans="1:26" x14ac:dyDescent="0.25">
      <c r="A29" s="8"/>
      <c r="C29" s="3" t="str">
        <f>CONCATENATE("&lt;# ",B31," #&gt;")</f>
        <v>&lt;# A71966484G #&gt;</v>
      </c>
    </row>
    <row r="30" spans="1:26" x14ac:dyDescent="0.25">
      <c r="A30" s="8" t="s">
        <v>29</v>
      </c>
      <c r="B30" s="28" t="s">
        <v>454</v>
      </c>
      <c r="C30" s="3" t="str">
        <f>CONCATENATE("  &lt;Variant hgvs=",CHAR(34),B30,CHAR(34)," name=",CHAR(34),B31,CHAR(34),"&gt; ")</f>
        <v xml:space="preserve">  &lt;Variant hgvs="NC_000012.12:g.71966484A&gt;G" name="A71966484G"&gt; </v>
      </c>
    </row>
    <row r="31" spans="1:26" x14ac:dyDescent="0.25">
      <c r="A31" s="15" t="s">
        <v>30</v>
      </c>
      <c r="B31" s="9" t="s">
        <v>469</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TPH2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470</v>
      </c>
      <c r="C34" s="3" t="str">
        <f>"  &lt;/Variant&gt;"</f>
        <v xml:space="preserve">  &lt;/Variant&gt;</v>
      </c>
    </row>
    <row r="35" spans="1:3" x14ac:dyDescent="0.25">
      <c r="A35" s="15"/>
      <c r="C35" s="3" t="str">
        <f>CONCATENATE("&lt;# ",B37," #&gt;")</f>
        <v>&lt;# C71978821T #&gt;</v>
      </c>
    </row>
    <row r="36" spans="1:3" x14ac:dyDescent="0.25">
      <c r="A36" s="8" t="s">
        <v>29</v>
      </c>
      <c r="B36" s="28" t="s">
        <v>455</v>
      </c>
      <c r="C36" s="3" t="str">
        <f>CONCATENATE("  &lt;Variant hgvs=",CHAR(34),B36,CHAR(34)," name=",CHAR(34),B37,CHAR(34),"&gt; ")</f>
        <v xml:space="preserve">  &lt;Variant hgvs="NC_000012.12:g.71978821C&gt;T" name="C71978821T"&gt; </v>
      </c>
    </row>
    <row r="37" spans="1:3" x14ac:dyDescent="0.25">
      <c r="A37" s="15" t="s">
        <v>30</v>
      </c>
      <c r="B37" s="9" t="s">
        <v>467</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TPH2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468</v>
      </c>
      <c r="C40" s="3" t="str">
        <f>"  &lt;/Variant&gt;"</f>
        <v xml:space="preserve">  &lt;/Variant&gt;</v>
      </c>
    </row>
    <row r="41" spans="1:3" s="18" customFormat="1" x14ac:dyDescent="0.25">
      <c r="A41" s="27"/>
      <c r="B41" s="17"/>
    </row>
    <row r="42" spans="1:3" s="18" customFormat="1" x14ac:dyDescent="0.25">
      <c r="A42" s="27"/>
      <c r="B42" s="17"/>
      <c r="C42" s="18" t="str">
        <f>C17</f>
        <v>&lt;# A71942732G #&gt;</v>
      </c>
    </row>
    <row r="43" spans="1:3" x14ac:dyDescent="0.25">
      <c r="A43" s="15" t="s">
        <v>37</v>
      </c>
      <c r="B43" s="21" t="str">
        <f>H11</f>
        <v>NC_000012.12:g.</v>
      </c>
      <c r="C43" s="3" t="str">
        <f>CONCATENATE("  &lt;Genotype hgvs=",CHAR(34),B43,B44,";",B45,CHAR(34)," name=",CHAR(34),B19,CHAR(34),"&gt; ")</f>
        <v xml:space="preserve">  &lt;Genotype hgvs="NC_000012.12:g.[71942732A&gt;G];[71942732=]" name="A71942732G"&gt; </v>
      </c>
    </row>
    <row r="44" spans="1:3" x14ac:dyDescent="0.25">
      <c r="A44" s="15" t="s">
        <v>35</v>
      </c>
      <c r="B44" s="21" t="str">
        <f t="shared" ref="B44:B48" si="1">H12</f>
        <v>[71942732A&gt;G]</v>
      </c>
    </row>
    <row r="45" spans="1:3" x14ac:dyDescent="0.25">
      <c r="A45" s="15" t="s">
        <v>31</v>
      </c>
      <c r="B45" s="21" t="str">
        <f t="shared" si="1"/>
        <v>[71942732=]</v>
      </c>
      <c r="C45" s="3" t="s">
        <v>38</v>
      </c>
    </row>
    <row r="46" spans="1:3" x14ac:dyDescent="0.25">
      <c r="A46" s="15" t="s">
        <v>39</v>
      </c>
      <c r="B46" s="21" t="str">
        <f t="shared" si="1"/>
        <v>People with this variant have one copy of the [A71942732G](https://www.ncbi.nlm.nih.gov/projects/SNP/snp_ref.cgi?rs=1007311) variant. This substitution of a single nucleotide is known as a missense mutation.</v>
      </c>
      <c r="C46" s="3" t="s">
        <v>26</v>
      </c>
    </row>
    <row r="47" spans="1:3" x14ac:dyDescent="0.25">
      <c r="A47" s="8" t="s">
        <v>40</v>
      </c>
      <c r="B47" s="21" t="str">
        <f t="shared" si="1"/>
        <v>This variant is not associated with increased risk.</v>
      </c>
      <c r="C47" s="3" t="str">
        <f>CONCATENATE("    ",B46)</f>
        <v xml:space="preserve">    People with this variant have one copy of the [A71942732G](https://www.ncbi.nlm.nih.gov/projects/SNP/snp_ref.cgi?rs=1007311) variant. This substitution of a single nucleotide is known as a missense mutation.</v>
      </c>
    </row>
    <row r="48" spans="1:3" x14ac:dyDescent="0.25">
      <c r="A48" s="8" t="s">
        <v>41</v>
      </c>
      <c r="B48" s="21">
        <f t="shared" si="1"/>
        <v>45.7</v>
      </c>
    </row>
    <row r="49" spans="1:3" x14ac:dyDescent="0.25">
      <c r="A49" s="15"/>
      <c r="C49" s="3" t="s">
        <v>42</v>
      </c>
    </row>
    <row r="50" spans="1:3" x14ac:dyDescent="0.25">
      <c r="A50" s="8"/>
    </row>
    <row r="51" spans="1:3" x14ac:dyDescent="0.25">
      <c r="A51" s="8"/>
      <c r="C51" s="3" t="str">
        <f>CONCATENATE("    ",B47)</f>
        <v xml:space="preserve">    This variant is not associated with increased risk.</v>
      </c>
    </row>
    <row r="52" spans="1:3" x14ac:dyDescent="0.25">
      <c r="A52" s="8"/>
    </row>
    <row r="53" spans="1:3" x14ac:dyDescent="0.25">
      <c r="A53" s="8"/>
      <c r="C53" s="3" t="s">
        <v>43</v>
      </c>
    </row>
    <row r="54" spans="1:3" x14ac:dyDescent="0.25">
      <c r="A54" s="15"/>
    </row>
    <row r="55" spans="1:3" x14ac:dyDescent="0.25">
      <c r="A55" s="15"/>
      <c r="C55" s="3" t="str">
        <f>CONCATENATE( "    &lt;piechart percentage=",B48," /&gt;")</f>
        <v xml:space="preserve">    &lt;piechart percentage=45.7 /&gt;</v>
      </c>
    </row>
    <row r="56" spans="1:3" x14ac:dyDescent="0.25">
      <c r="A56" s="15"/>
      <c r="C56" s="3" t="str">
        <f>"  &lt;/Genotype&gt;"</f>
        <v xml:space="preserve">  &lt;/Genotype&gt;</v>
      </c>
    </row>
    <row r="57" spans="1:3" x14ac:dyDescent="0.25">
      <c r="A57" s="15" t="s">
        <v>44</v>
      </c>
      <c r="B57" s="9" t="str">
        <f>H17</f>
        <v>People with this variant have two copies of the [A71942732G](https://www.ncbi.nlm.nih.gov/projects/SNP/snp_ref.cgi?rs=1007311) variant. This substitution of a single nucleotide is known as a missense mutation.</v>
      </c>
      <c r="C57" s="3" t="str">
        <f>CONCATENATE("  &lt;Genotype hgvs=",CHAR(34),B43,B44,";",B44,CHAR(34)," name=",CHAR(34),B19,CHAR(34),"&gt; ")</f>
        <v xml:space="preserve">  &lt;Genotype hgvs="NC_000012.12:g.[71942732A&gt;G];[71942732A&gt;G]" name="A71942732G"&gt; </v>
      </c>
    </row>
    <row r="58" spans="1:3" x14ac:dyDescent="0.25">
      <c r="A58" s="8" t="s">
        <v>45</v>
      </c>
      <c r="B58" s="9" t="str">
        <f t="shared" ref="B58:B59" si="2">H18</f>
        <v>You are in the Moderate Loss of Function category. See below for more information.</v>
      </c>
      <c r="C58" s="3" t="s">
        <v>26</v>
      </c>
    </row>
    <row r="59" spans="1:3" x14ac:dyDescent="0.25">
      <c r="A59" s="8" t="s">
        <v>41</v>
      </c>
      <c r="B59" s="9">
        <f t="shared" si="2"/>
        <v>24</v>
      </c>
      <c r="C59" s="3" t="s">
        <v>38</v>
      </c>
    </row>
    <row r="60" spans="1:3" x14ac:dyDescent="0.25">
      <c r="A60" s="8"/>
    </row>
    <row r="61" spans="1:3" x14ac:dyDescent="0.25">
      <c r="A61" s="15"/>
      <c r="C61" s="3" t="str">
        <f>CONCATENATE("    ",B57)</f>
        <v xml:space="preserve">    People with this variant have two copies of the [A71942732G](https://www.ncbi.nlm.nih.gov/projects/SNP/snp_ref.cgi?rs=1007311) variant. This substitution of a single nucleotide is known as a missense mutation.</v>
      </c>
    </row>
    <row r="62" spans="1:3" x14ac:dyDescent="0.25">
      <c r="A62" s="8"/>
    </row>
    <row r="63" spans="1:3" x14ac:dyDescent="0.25">
      <c r="A63" s="8"/>
      <c r="C63" s="3" t="s">
        <v>42</v>
      </c>
    </row>
    <row r="64" spans="1:3" x14ac:dyDescent="0.25">
      <c r="A64" s="8"/>
    </row>
    <row r="65" spans="1:3" x14ac:dyDescent="0.25">
      <c r="A65" s="8"/>
      <c r="C65" s="3" t="str">
        <f>CONCATENATE("    ",B58)</f>
        <v xml:space="preserve">    You are in the Moderate Loss of Function category. See below for more information.</v>
      </c>
    </row>
    <row r="66" spans="1:3" x14ac:dyDescent="0.25">
      <c r="A66" s="8"/>
    </row>
    <row r="67" spans="1:3" x14ac:dyDescent="0.25">
      <c r="A67" s="15"/>
      <c r="C67" s="3" t="s">
        <v>43</v>
      </c>
    </row>
    <row r="68" spans="1:3" x14ac:dyDescent="0.25">
      <c r="A68" s="15"/>
    </row>
    <row r="69" spans="1:3" x14ac:dyDescent="0.25">
      <c r="A69" s="15"/>
      <c r="C69" s="3" t="str">
        <f>CONCATENATE( "    &lt;piechart percentage=",B59," /&gt;")</f>
        <v xml:space="preserve">    &lt;piechart percentage=24 /&gt;</v>
      </c>
    </row>
    <row r="70" spans="1:3" x14ac:dyDescent="0.25">
      <c r="A70" s="15"/>
      <c r="C70" s="3" t="str">
        <f>"  &lt;/Genotype&gt;"</f>
        <v xml:space="preserve">  &lt;/Genotype&gt;</v>
      </c>
    </row>
    <row r="71" spans="1:3" x14ac:dyDescent="0.25">
      <c r="A71" s="15" t="s">
        <v>46</v>
      </c>
      <c r="B71" s="9" t="str">
        <f>H20</f>
        <v>Your TPH2 gene has no variants. A normal gene is referred to as a "wild-type" gene.</v>
      </c>
      <c r="C71" s="3" t="str">
        <f>CONCATENATE("  &lt;Genotype hgvs=",CHAR(34),B43,B45,";",B45,CHAR(34)," name=",CHAR(34),B19,CHAR(34),"&gt; ")</f>
        <v xml:space="preserve">  &lt;Genotype hgvs="NC_000012.12:g.[71942732=];[71942732=]" name="A71942732G"&gt; </v>
      </c>
    </row>
    <row r="72" spans="1:3" x14ac:dyDescent="0.25">
      <c r="A72" s="8" t="s">
        <v>47</v>
      </c>
      <c r="B72" s="9" t="str">
        <f t="shared" ref="B72:B73" si="3">H21</f>
        <v>This variant is not associated with increased risk.</v>
      </c>
      <c r="C72" s="3" t="s">
        <v>26</v>
      </c>
    </row>
    <row r="73" spans="1:3" x14ac:dyDescent="0.25">
      <c r="A73" s="8" t="s">
        <v>41</v>
      </c>
      <c r="B73" s="9">
        <f t="shared" si="3"/>
        <v>30.3</v>
      </c>
      <c r="C73" s="3" t="s">
        <v>38</v>
      </c>
    </row>
    <row r="74" spans="1:3" x14ac:dyDescent="0.25">
      <c r="A74" s="15"/>
    </row>
    <row r="75" spans="1:3" x14ac:dyDescent="0.25">
      <c r="A75" s="8"/>
      <c r="C75" s="3" t="str">
        <f>CONCATENATE("    ",B71)</f>
        <v xml:space="preserve">    Your TPH2 gene has no variants. A normal gene is referred to as a "wild-type" gene.</v>
      </c>
    </row>
    <row r="76" spans="1:3" x14ac:dyDescent="0.25">
      <c r="A76" s="8"/>
    </row>
    <row r="77" spans="1:3" x14ac:dyDescent="0.25">
      <c r="A77" s="8"/>
      <c r="C77" s="3" t="s">
        <v>42</v>
      </c>
    </row>
    <row r="78" spans="1:3" x14ac:dyDescent="0.25">
      <c r="A78" s="8"/>
    </row>
    <row r="79" spans="1:3" x14ac:dyDescent="0.25">
      <c r="A79" s="8"/>
      <c r="C79" s="3" t="str">
        <f>CONCATENATE("    ",B72)</f>
        <v xml:space="preserve">    This variant is not associated with increased risk.</v>
      </c>
    </row>
    <row r="80" spans="1:3" x14ac:dyDescent="0.25">
      <c r="A80" s="15"/>
    </row>
    <row r="81" spans="1:3" x14ac:dyDescent="0.25">
      <c r="A81" s="15"/>
      <c r="C81" s="3" t="s">
        <v>43</v>
      </c>
    </row>
    <row r="82" spans="1:3" x14ac:dyDescent="0.25">
      <c r="A82" s="15"/>
    </row>
    <row r="83" spans="1:3" x14ac:dyDescent="0.25">
      <c r="A83" s="15"/>
      <c r="C83" s="3" t="str">
        <f>CONCATENATE( "    &lt;piechart percentage=",B73," /&gt;")</f>
        <v xml:space="preserve">    &lt;piechart percentage=30.3 /&gt;</v>
      </c>
    </row>
    <row r="84" spans="1:3" x14ac:dyDescent="0.25">
      <c r="A84" s="15"/>
      <c r="C84" s="3" t="str">
        <f>"  &lt;/Genotype&gt;"</f>
        <v xml:space="preserve">  &lt;/Genotype&gt;</v>
      </c>
    </row>
    <row r="85" spans="1:3" x14ac:dyDescent="0.25">
      <c r="A85" s="15"/>
      <c r="C85" s="3" t="str">
        <f>C23</f>
        <v>&lt;# A72018440G #&gt;</v>
      </c>
    </row>
    <row r="86" spans="1:3" x14ac:dyDescent="0.25">
      <c r="A86" s="15" t="s">
        <v>37</v>
      </c>
      <c r="B86" s="21" t="str">
        <f>I11</f>
        <v>NC_000012.12:g.</v>
      </c>
      <c r="C86" s="3" t="str">
        <f>CONCATENATE("  &lt;Genotype hgvs=",CHAR(34),B86,B87,";",B88,CHAR(34)," name=",CHAR(34),B25,CHAR(34),"&gt; ")</f>
        <v xml:space="preserve">  &lt;Genotype hgvs="NC_000012.12:g.[72018440A&gt;G];[72018440=]" name="A72018440G"&gt; </v>
      </c>
    </row>
    <row r="87" spans="1:3" x14ac:dyDescent="0.25">
      <c r="A87" s="15" t="s">
        <v>35</v>
      </c>
      <c r="B87" s="21" t="str">
        <f t="shared" ref="B87:B91" si="4">I12</f>
        <v>[72018440A&gt;G]</v>
      </c>
    </row>
    <row r="88" spans="1:3" x14ac:dyDescent="0.25">
      <c r="A88" s="15" t="s">
        <v>31</v>
      </c>
      <c r="B88" s="21" t="str">
        <f t="shared" si="4"/>
        <v>[72018440=]</v>
      </c>
      <c r="C88" s="3" t="s">
        <v>38</v>
      </c>
    </row>
    <row r="89" spans="1:3" x14ac:dyDescent="0.25">
      <c r="A89" s="15" t="s">
        <v>39</v>
      </c>
      <c r="B89" s="21" t="str">
        <f t="shared" si="4"/>
        <v>People with this variant have one copy of the [A72018440G](https://www.ncbi.nlm.nih.gov/projects/SNP/snp_ref.cgi?rs=2741343) variant. This substitution of a single nucleotide is known as a missense mutation.</v>
      </c>
      <c r="C89" s="3" t="s">
        <v>26</v>
      </c>
    </row>
    <row r="90" spans="1:3" x14ac:dyDescent="0.25">
      <c r="A90" s="8" t="s">
        <v>40</v>
      </c>
      <c r="B90" s="21" t="str">
        <f t="shared" si="4"/>
        <v>This variant is not associated with increased risk.</v>
      </c>
      <c r="C90" s="3" t="str">
        <f>CONCATENATE("    ",B89)</f>
        <v xml:space="preserve">    People with this variant have one copy of the [A72018440G](https://www.ncbi.nlm.nih.gov/projects/SNP/snp_ref.cgi?rs=2741343) variant. This substitution of a single nucleotide is known as a missense mutation.</v>
      </c>
    </row>
    <row r="91" spans="1:3" x14ac:dyDescent="0.25">
      <c r="A91" s="8" t="s">
        <v>41</v>
      </c>
      <c r="B91" s="21">
        <f t="shared" si="4"/>
        <v>49.7</v>
      </c>
    </row>
    <row r="92" spans="1:3" x14ac:dyDescent="0.25">
      <c r="A92" s="15"/>
      <c r="C92" s="3" t="s">
        <v>42</v>
      </c>
    </row>
    <row r="93" spans="1:3" x14ac:dyDescent="0.25">
      <c r="A93" s="8"/>
    </row>
    <row r="94" spans="1:3" x14ac:dyDescent="0.25">
      <c r="A94" s="8"/>
      <c r="C94" s="3" t="str">
        <f>CONCATENATE("    ",B90)</f>
        <v xml:space="preserve">    This variant is not associated with increased risk.</v>
      </c>
    </row>
    <row r="95" spans="1:3" x14ac:dyDescent="0.25">
      <c r="A95" s="8"/>
    </row>
    <row r="96" spans="1:3" x14ac:dyDescent="0.25">
      <c r="A96" s="8"/>
      <c r="C96" s="3" t="s">
        <v>43</v>
      </c>
    </row>
    <row r="97" spans="1:3" x14ac:dyDescent="0.25">
      <c r="A97" s="15"/>
    </row>
    <row r="98" spans="1:3" x14ac:dyDescent="0.25">
      <c r="A98" s="15"/>
      <c r="C98" s="3" t="str">
        <f>CONCATENATE( "    &lt;piechart percentage=",B91," /&gt;")</f>
        <v xml:space="preserve">    &lt;piechart percentage=49.7 /&gt;</v>
      </c>
    </row>
    <row r="99" spans="1:3" x14ac:dyDescent="0.25">
      <c r="A99" s="15"/>
      <c r="C99" s="3" t="str">
        <f>"  &lt;/Genotype&gt;"</f>
        <v xml:space="preserve">  &lt;/Genotype&gt;</v>
      </c>
    </row>
    <row r="100" spans="1:3" x14ac:dyDescent="0.25">
      <c r="A100" s="15" t="s">
        <v>44</v>
      </c>
      <c r="B100" s="9" t="str">
        <f>I17</f>
        <v>People with this variant have two copies of the [A72018440G](https://www.ncbi.nlm.nih.gov/projects/SNP/snp_ref.cgi?rs=2741343) variant. This substitution of a single nucleotide is known as a missense mutation.</v>
      </c>
      <c r="C100" s="3" t="str">
        <f>CONCATENATE("  &lt;Genotype hgvs=",CHAR(34),B86,B87,";",B87,CHAR(34)," name=",CHAR(34),B25,CHAR(34),"&gt; ")</f>
        <v xml:space="preserve">  &lt;Genotype hgvs="NC_000012.12:g.[72018440A&gt;G];[72018440A&gt;G]" name="A72018440G"&gt; </v>
      </c>
    </row>
    <row r="101" spans="1:3" x14ac:dyDescent="0.25">
      <c r="A101" s="8" t="s">
        <v>45</v>
      </c>
      <c r="B101" s="9" t="str">
        <f t="shared" ref="B101:B102" si="5">I18</f>
        <v>You are in the Moderate Loss of Function category. See below for more information.</v>
      </c>
      <c r="C101" s="3" t="s">
        <v>26</v>
      </c>
    </row>
    <row r="102" spans="1:3" x14ac:dyDescent="0.25">
      <c r="A102" s="8" t="s">
        <v>41</v>
      </c>
      <c r="B102" s="9">
        <f t="shared" si="5"/>
        <v>33.9</v>
      </c>
      <c r="C102" s="3" t="s">
        <v>38</v>
      </c>
    </row>
    <row r="103" spans="1:3" x14ac:dyDescent="0.25">
      <c r="A103" s="8"/>
    </row>
    <row r="104" spans="1:3" x14ac:dyDescent="0.25">
      <c r="A104" s="15"/>
      <c r="C104" s="3" t="str">
        <f>CONCATENATE("    ",B100)</f>
        <v xml:space="preserve">    People with this variant have two copies of the [A72018440G](https://www.ncbi.nlm.nih.gov/projects/SNP/snp_ref.cgi?rs=2741343) variant. This substitution of a single nucleotide is known as a missense mutation.</v>
      </c>
    </row>
    <row r="105" spans="1:3" x14ac:dyDescent="0.25">
      <c r="A105" s="8"/>
    </row>
    <row r="106" spans="1:3" x14ac:dyDescent="0.25">
      <c r="A106" s="8"/>
      <c r="C106" s="3" t="s">
        <v>42</v>
      </c>
    </row>
    <row r="107" spans="1:3" x14ac:dyDescent="0.25">
      <c r="A107" s="8"/>
    </row>
    <row r="108" spans="1:3" x14ac:dyDescent="0.25">
      <c r="A108" s="8"/>
      <c r="C108" s="3" t="str">
        <f>CONCATENATE("    ",B101)</f>
        <v xml:space="preserve">    You are in the Moderate Loss of Function category. See below for more information.</v>
      </c>
    </row>
    <row r="109" spans="1:3" x14ac:dyDescent="0.25">
      <c r="A109" s="8"/>
    </row>
    <row r="110" spans="1:3" x14ac:dyDescent="0.25">
      <c r="A110" s="15"/>
      <c r="C110" s="3" t="s">
        <v>43</v>
      </c>
    </row>
    <row r="111" spans="1:3" x14ac:dyDescent="0.25">
      <c r="A111" s="15"/>
    </row>
    <row r="112" spans="1:3" x14ac:dyDescent="0.25">
      <c r="A112" s="15"/>
      <c r="C112" s="3" t="str">
        <f>CONCATENATE( "    &lt;piechart percentage=",B102," /&gt;")</f>
        <v xml:space="preserve">    &lt;piechart percentage=33.9 /&gt;</v>
      </c>
    </row>
    <row r="113" spans="1:3" x14ac:dyDescent="0.25">
      <c r="A113" s="15"/>
      <c r="C113" s="3" t="str">
        <f>"  &lt;/Genotype&gt;"</f>
        <v xml:space="preserve">  &lt;/Genotype&gt;</v>
      </c>
    </row>
    <row r="114" spans="1:3" x14ac:dyDescent="0.25">
      <c r="A114" s="15" t="s">
        <v>46</v>
      </c>
      <c r="B114" s="9" t="str">
        <f>I20</f>
        <v>Your TPH2 gene has no variants. A normal gene is referred to as a "wild-type" gene.</v>
      </c>
      <c r="C114" s="3" t="str">
        <f>CONCATENATE("  &lt;Genotype hgvs=",CHAR(34),B86,B88,";",B88,CHAR(34)," name=",CHAR(34),B25,CHAR(34),"&gt; ")</f>
        <v xml:space="preserve">  &lt;Genotype hgvs="NC_000012.12:g.[72018440=];[72018440=]" name="A72018440G"&gt; </v>
      </c>
    </row>
    <row r="115" spans="1:3" x14ac:dyDescent="0.25">
      <c r="A115" s="8" t="s">
        <v>47</v>
      </c>
      <c r="B115" s="9" t="str">
        <f t="shared" ref="B115:B116" si="6">I21</f>
        <v>This variant is not associated with increased risk.</v>
      </c>
      <c r="C115" s="3" t="s">
        <v>26</v>
      </c>
    </row>
    <row r="116" spans="1:3" x14ac:dyDescent="0.25">
      <c r="A116" s="8" t="s">
        <v>41</v>
      </c>
      <c r="B116" s="9">
        <f t="shared" si="6"/>
        <v>16.399999999999999</v>
      </c>
      <c r="C116" s="3" t="s">
        <v>38</v>
      </c>
    </row>
    <row r="117" spans="1:3" x14ac:dyDescent="0.25">
      <c r="A117" s="15"/>
    </row>
    <row r="118" spans="1:3" x14ac:dyDescent="0.25">
      <c r="A118" s="8"/>
      <c r="C118" s="3" t="str">
        <f>CONCATENATE("    ",B114)</f>
        <v xml:space="preserve">    Your TPH2 gene has no variants. A normal gene is referred to as a "wild-type" gene.</v>
      </c>
    </row>
    <row r="119" spans="1:3" x14ac:dyDescent="0.25">
      <c r="A119" s="8"/>
    </row>
    <row r="120" spans="1:3" x14ac:dyDescent="0.25">
      <c r="A120" s="8"/>
      <c r="C120" s="3" t="s">
        <v>42</v>
      </c>
    </row>
    <row r="121" spans="1:3" x14ac:dyDescent="0.25">
      <c r="A121" s="8"/>
    </row>
    <row r="122" spans="1:3" x14ac:dyDescent="0.25">
      <c r="A122" s="8"/>
      <c r="C122" s="3" t="str">
        <f>CONCATENATE("    ",B115)</f>
        <v xml:space="preserve">    This variant is not associated with increased risk.</v>
      </c>
    </row>
    <row r="123" spans="1:3" x14ac:dyDescent="0.25">
      <c r="A123" s="15"/>
    </row>
    <row r="124" spans="1:3" x14ac:dyDescent="0.25">
      <c r="A124" s="15"/>
      <c r="C124" s="3" t="s">
        <v>43</v>
      </c>
    </row>
    <row r="125" spans="1:3" x14ac:dyDescent="0.25">
      <c r="A125" s="15"/>
    </row>
    <row r="126" spans="1:3" x14ac:dyDescent="0.25">
      <c r="A126" s="15"/>
      <c r="C126" s="3" t="str">
        <f>CONCATENATE( "    &lt;piechart percentage=",B116," /&gt;")</f>
        <v xml:space="preserve">    &lt;piechart percentage=16.4 /&gt;</v>
      </c>
    </row>
    <row r="127" spans="1:3" x14ac:dyDescent="0.25">
      <c r="A127" s="15"/>
      <c r="C127" s="3" t="str">
        <f>"  &lt;/Genotype&gt;"</f>
        <v xml:space="preserve">  &lt;/Genotype&gt;</v>
      </c>
    </row>
    <row r="128" spans="1:3" x14ac:dyDescent="0.25">
      <c r="A128" s="15"/>
      <c r="C128" s="3" t="str">
        <f>C29</f>
        <v>&lt;# A71966484G #&gt;</v>
      </c>
    </row>
    <row r="129" spans="1:3" x14ac:dyDescent="0.25">
      <c r="A129" s="15" t="s">
        <v>37</v>
      </c>
      <c r="B129" s="21" t="str">
        <f>J11</f>
        <v>NC_000012.12:g.</v>
      </c>
      <c r="C129" s="3" t="str">
        <f>CONCATENATE("  &lt;Genotype hgvs=",CHAR(34),B129,B130,";",B131,CHAR(34)," name=",CHAR(34),B31,CHAR(34),"&gt; ")</f>
        <v xml:space="preserve">  &lt;Genotype hgvs="NC_000012.12:g.[71966484A&gt;G];[71966484=]" name="A71966484G"&gt; </v>
      </c>
    </row>
    <row r="130" spans="1:3" x14ac:dyDescent="0.25">
      <c r="A130" s="15" t="s">
        <v>35</v>
      </c>
      <c r="B130" s="21" t="str">
        <f t="shared" ref="B130:B134" si="7">J12</f>
        <v>[71966484A&gt;G]</v>
      </c>
    </row>
    <row r="131" spans="1:3" x14ac:dyDescent="0.25">
      <c r="A131" s="15" t="s">
        <v>31</v>
      </c>
      <c r="B131" s="21" t="str">
        <f t="shared" si="7"/>
        <v>[71966484=]</v>
      </c>
      <c r="C131" s="3" t="s">
        <v>38</v>
      </c>
    </row>
    <row r="132" spans="1:3" x14ac:dyDescent="0.25">
      <c r="A132" s="15" t="s">
        <v>39</v>
      </c>
      <c r="B132" s="21" t="str">
        <f t="shared" si="7"/>
        <v>People with this variant have one copy of the [A71966484G](https://www.ncbi.nlm.nih.gov/clinvar/variation/403250/) variant. This substitution of a single nucleotide is known as a missense mutation.</v>
      </c>
      <c r="C132" s="3" t="s">
        <v>26</v>
      </c>
    </row>
    <row r="133" spans="1:3" x14ac:dyDescent="0.25">
      <c r="A133" s="8" t="s">
        <v>40</v>
      </c>
      <c r="B133" s="21" t="str">
        <f t="shared" si="7"/>
        <v>This variant is not associated with increased risk.</v>
      </c>
      <c r="C133" s="3" t="str">
        <f>CONCATENATE("    ",B132)</f>
        <v xml:space="preserve">    People with this variant have one copy of the [A71966484G](https://www.ncbi.nlm.nih.gov/clinvar/variation/403250/) variant. This substitution of a single nucleotide is known as a missense mutation.</v>
      </c>
    </row>
    <row r="134" spans="1:3" x14ac:dyDescent="0.25">
      <c r="A134" s="8" t="s">
        <v>41</v>
      </c>
      <c r="B134" s="21">
        <f t="shared" si="7"/>
        <v>48.1</v>
      </c>
    </row>
    <row r="135" spans="1:3" x14ac:dyDescent="0.25">
      <c r="A135" s="15"/>
      <c r="C135" s="3" t="s">
        <v>42</v>
      </c>
    </row>
    <row r="136" spans="1:3" x14ac:dyDescent="0.25">
      <c r="A136" s="8"/>
    </row>
    <row r="137" spans="1:3" x14ac:dyDescent="0.25">
      <c r="A137" s="8"/>
      <c r="C137" s="3" t="str">
        <f>CONCATENATE("    ",B133)</f>
        <v xml:space="preserve">    This variant is not associated with increased risk.</v>
      </c>
    </row>
    <row r="138" spans="1:3" x14ac:dyDescent="0.25">
      <c r="A138" s="8"/>
    </row>
    <row r="139" spans="1:3" x14ac:dyDescent="0.25">
      <c r="A139" s="8"/>
      <c r="C139" s="3" t="s">
        <v>43</v>
      </c>
    </row>
    <row r="140" spans="1:3" x14ac:dyDescent="0.25">
      <c r="A140" s="15"/>
    </row>
    <row r="141" spans="1:3" x14ac:dyDescent="0.25">
      <c r="A141" s="15"/>
      <c r="C141" s="3" t="str">
        <f>CONCATENATE( "    &lt;piechart percentage=",B134," /&gt;")</f>
        <v xml:space="preserve">    &lt;piechart percentage=48.1 /&gt;</v>
      </c>
    </row>
    <row r="142" spans="1:3" x14ac:dyDescent="0.25">
      <c r="A142" s="15"/>
      <c r="C142" s="3" t="str">
        <f>"  &lt;/Genotype&gt;"</f>
        <v xml:space="preserve">  &lt;/Genotype&gt;</v>
      </c>
    </row>
    <row r="143" spans="1:3" x14ac:dyDescent="0.25">
      <c r="A143" s="15" t="s">
        <v>44</v>
      </c>
      <c r="B143" s="9" t="str">
        <f>J17</f>
        <v>People with this variant have two copies of the [A71966484G](https://www.ncbi.nlm.nih.gov/clinvar/variation/403250/) variant. This substitution of a single nucleotide is known as a missense mutation.</v>
      </c>
      <c r="C143" s="3" t="str">
        <f>CONCATENATE("  &lt;Genotype hgvs=",CHAR(34),B129,B130,";",B130,CHAR(34)," name=",CHAR(34),B31,CHAR(34),"&gt; ")</f>
        <v xml:space="preserve">  &lt;Genotype hgvs="NC_000012.12:g.[71966484A&gt;G];[71966484A&gt;G]" name="A71966484G"&gt; </v>
      </c>
    </row>
    <row r="144" spans="1:3" x14ac:dyDescent="0.25">
      <c r="A144" s="8" t="s">
        <v>45</v>
      </c>
      <c r="B144" s="9" t="str">
        <f t="shared" ref="B144:B145" si="8">J18</f>
        <v>You are in the Moderate Loss of Function category. See below for more information.</v>
      </c>
      <c r="C144" s="3" t="s">
        <v>26</v>
      </c>
    </row>
    <row r="145" spans="1:3" x14ac:dyDescent="0.25">
      <c r="A145" s="8" t="s">
        <v>41</v>
      </c>
      <c r="B145" s="9">
        <f t="shared" si="8"/>
        <v>28.3</v>
      </c>
      <c r="C145" s="3" t="s">
        <v>38</v>
      </c>
    </row>
    <row r="146" spans="1:3" x14ac:dyDescent="0.25">
      <c r="A146" s="8"/>
    </row>
    <row r="147" spans="1:3" x14ac:dyDescent="0.25">
      <c r="A147" s="15"/>
      <c r="C147" s="3" t="str">
        <f>CONCATENATE("    ",B143)</f>
        <v xml:space="preserve">    People with this variant have two copies of the [A71966484G](https://www.ncbi.nlm.nih.gov/clinvar/variation/403250/) variant. This substitution of a single nucleotide is known as a missense mutation.</v>
      </c>
    </row>
    <row r="148" spans="1:3" x14ac:dyDescent="0.25">
      <c r="A148" s="8"/>
    </row>
    <row r="149" spans="1:3" x14ac:dyDescent="0.25">
      <c r="A149" s="8"/>
      <c r="C149" s="3" t="s">
        <v>42</v>
      </c>
    </row>
    <row r="150" spans="1:3" x14ac:dyDescent="0.25">
      <c r="A150" s="8"/>
    </row>
    <row r="151" spans="1:3" x14ac:dyDescent="0.25">
      <c r="A151" s="8"/>
      <c r="C151" s="3" t="str">
        <f>CONCATENATE("    ",B144)</f>
        <v xml:space="preserve">    You are in the Moderate Loss of Function category. See below for more information.</v>
      </c>
    </row>
    <row r="152" spans="1:3" x14ac:dyDescent="0.25">
      <c r="A152" s="8"/>
    </row>
    <row r="153" spans="1:3" x14ac:dyDescent="0.25">
      <c r="A153" s="15"/>
      <c r="C153" s="3" t="s">
        <v>43</v>
      </c>
    </row>
    <row r="154" spans="1:3" x14ac:dyDescent="0.25">
      <c r="A154" s="15"/>
    </row>
    <row r="155" spans="1:3" x14ac:dyDescent="0.25">
      <c r="A155" s="15"/>
      <c r="C155" s="3" t="str">
        <f>CONCATENATE( "    &lt;piechart percentage=",B145," /&gt;")</f>
        <v xml:space="preserve">    &lt;piechart percentage=28.3 /&gt;</v>
      </c>
    </row>
    <row r="156" spans="1:3" x14ac:dyDescent="0.25">
      <c r="A156" s="15"/>
      <c r="C156" s="3" t="str">
        <f>"  &lt;/Genotype&gt;"</f>
        <v xml:space="preserve">  &lt;/Genotype&gt;</v>
      </c>
    </row>
    <row r="157" spans="1:3" x14ac:dyDescent="0.25">
      <c r="A157" s="15" t="s">
        <v>46</v>
      </c>
      <c r="B157" s="9" t="str">
        <f>J20</f>
        <v>Your TPH2 gene has no variants. A normal gene is referred to as a "wild-type" gene.</v>
      </c>
      <c r="C157" s="3" t="str">
        <f>CONCATENATE("  &lt;Genotype hgvs=",CHAR(34),B129,B131,";",B131,CHAR(34)," name=",CHAR(34),B31,CHAR(34),"&gt; ")</f>
        <v xml:space="preserve">  &lt;Genotype hgvs="NC_000012.12:g.[71966484=];[71966484=]" name="A71966484G"&gt; </v>
      </c>
    </row>
    <row r="158" spans="1:3" x14ac:dyDescent="0.25">
      <c r="A158" s="8" t="s">
        <v>47</v>
      </c>
      <c r="B158" s="9" t="str">
        <f t="shared" ref="B158:B159" si="9">J21</f>
        <v>This variant is not associated with increased risk.</v>
      </c>
      <c r="C158" s="3" t="s">
        <v>26</v>
      </c>
    </row>
    <row r="159" spans="1:3" x14ac:dyDescent="0.25">
      <c r="A159" s="8" t="s">
        <v>41</v>
      </c>
      <c r="B159" s="9">
        <f t="shared" si="9"/>
        <v>23.6</v>
      </c>
      <c r="C159" s="3" t="s">
        <v>38</v>
      </c>
    </row>
    <row r="160" spans="1:3" x14ac:dyDescent="0.25">
      <c r="A160" s="15"/>
    </row>
    <row r="161" spans="1:3" x14ac:dyDescent="0.25">
      <c r="A161" s="8"/>
      <c r="C161" s="3" t="str">
        <f>CONCATENATE("    ",B157)</f>
        <v xml:space="preserve">    Your TPH2 gene has no variants. A normal gene is referred to as a "wild-type" gene.</v>
      </c>
    </row>
    <row r="162" spans="1:3" x14ac:dyDescent="0.25">
      <c r="A162" s="8"/>
    </row>
    <row r="163" spans="1:3" x14ac:dyDescent="0.25">
      <c r="A163" s="8"/>
      <c r="C163" s="3" t="s">
        <v>42</v>
      </c>
    </row>
    <row r="164" spans="1:3" x14ac:dyDescent="0.25">
      <c r="A164" s="8"/>
    </row>
    <row r="165" spans="1:3" x14ac:dyDescent="0.25">
      <c r="A165" s="8"/>
      <c r="C165" s="3" t="str">
        <f>CONCATENATE("    ",B158)</f>
        <v xml:space="preserve">    This variant is not associated with increased risk.</v>
      </c>
    </row>
    <row r="166" spans="1:3" x14ac:dyDescent="0.25">
      <c r="A166" s="15"/>
    </row>
    <row r="167" spans="1:3" x14ac:dyDescent="0.25">
      <c r="A167" s="15"/>
      <c r="C167" s="3" t="s">
        <v>43</v>
      </c>
    </row>
    <row r="168" spans="1:3" x14ac:dyDescent="0.25">
      <c r="A168" s="15"/>
    </row>
    <row r="169" spans="1:3" x14ac:dyDescent="0.25">
      <c r="A169" s="15"/>
      <c r="C169" s="3" t="str">
        <f>CONCATENATE( "    &lt;piechart percentage=",B159," /&gt;")</f>
        <v xml:space="preserve">    &lt;piechart percentage=23.6 /&gt;</v>
      </c>
    </row>
    <row r="170" spans="1:3" x14ac:dyDescent="0.25">
      <c r="A170" s="15"/>
      <c r="C170" s="3" t="str">
        <f>"  &lt;/Genotype&gt;"</f>
        <v xml:space="preserve">  &lt;/Genotype&gt;</v>
      </c>
    </row>
    <row r="171" spans="1:3" x14ac:dyDescent="0.25">
      <c r="A171" s="15"/>
      <c r="C171" s="3" t="str">
        <f>C35</f>
        <v>&lt;# C71978821T #&gt;</v>
      </c>
    </row>
    <row r="172" spans="1:3" x14ac:dyDescent="0.25">
      <c r="A172" s="15" t="s">
        <v>37</v>
      </c>
      <c r="B172" s="21" t="str">
        <f>K11</f>
        <v>NC_000012.12:g.</v>
      </c>
      <c r="C172" s="3" t="str">
        <f>CONCATENATE("  &lt;Genotype hgvs=",CHAR(34),B172,B173,";",B174,CHAR(34)," name=",CHAR(34),B37,CHAR(34),"&gt; ")</f>
        <v xml:space="preserve">  &lt;Genotype hgvs="NC_000012.12:g.[71978821C&gt;T];[71978821=]" name="C71978821T"&gt; </v>
      </c>
    </row>
    <row r="173" spans="1:3" x14ac:dyDescent="0.25">
      <c r="A173" s="15" t="s">
        <v>35</v>
      </c>
      <c r="B173" s="21" t="str">
        <f t="shared" ref="B173:B177" si="10">K12</f>
        <v>[71978821C&gt;T]</v>
      </c>
    </row>
    <row r="174" spans="1:3" x14ac:dyDescent="0.25">
      <c r="A174" s="15" t="s">
        <v>31</v>
      </c>
      <c r="B174" s="21" t="str">
        <f t="shared" si="10"/>
        <v>[71978821=]</v>
      </c>
      <c r="C174" s="3" t="s">
        <v>38</v>
      </c>
    </row>
    <row r="175" spans="1:3" x14ac:dyDescent="0.25">
      <c r="A175" s="15" t="s">
        <v>39</v>
      </c>
      <c r="B175" s="21" t="str">
        <f t="shared" si="10"/>
        <v>People with this variant have one copy of the [C71978821T](https://www.ncbi.nlm.nih.gov/clinvar/variation/14016/) variant. This substitution of a single nucleotide is known as a missense mutation.</v>
      </c>
      <c r="C175" s="3" t="s">
        <v>26</v>
      </c>
    </row>
    <row r="176" spans="1:3" x14ac:dyDescent="0.25">
      <c r="A176" s="8" t="s">
        <v>40</v>
      </c>
      <c r="B176" s="21" t="str">
        <f t="shared" si="10"/>
        <v>This variant is not associated with increased risk.</v>
      </c>
      <c r="C176" s="3" t="str">
        <f>CONCATENATE("    ",B175)</f>
        <v xml:space="preserve">    People with this variant have one copy of the [C71978821T](https://www.ncbi.nlm.nih.gov/clinvar/variation/14016/) variant. This substitution of a single nucleotide is known as a missense mutation.</v>
      </c>
    </row>
    <row r="177" spans="1:3" x14ac:dyDescent="0.25">
      <c r="A177" s="8" t="s">
        <v>41</v>
      </c>
      <c r="B177" s="21">
        <f t="shared" si="10"/>
        <v>49.7</v>
      </c>
    </row>
    <row r="178" spans="1:3" x14ac:dyDescent="0.25">
      <c r="A178" s="15"/>
      <c r="C178" s="3" t="s">
        <v>42</v>
      </c>
    </row>
    <row r="179" spans="1:3" x14ac:dyDescent="0.25">
      <c r="A179" s="8"/>
    </row>
    <row r="180" spans="1:3" x14ac:dyDescent="0.25">
      <c r="A180" s="8"/>
      <c r="C180" s="3" t="str">
        <f>CONCATENATE("    ",B176)</f>
        <v xml:space="preserve">    This variant is not associated with increased risk.</v>
      </c>
    </row>
    <row r="181" spans="1:3" x14ac:dyDescent="0.25">
      <c r="A181" s="8"/>
    </row>
    <row r="182" spans="1:3" x14ac:dyDescent="0.25">
      <c r="A182" s="8"/>
      <c r="C182" s="3" t="s">
        <v>43</v>
      </c>
    </row>
    <row r="183" spans="1:3" x14ac:dyDescent="0.25">
      <c r="A183" s="15"/>
    </row>
    <row r="184" spans="1:3" x14ac:dyDescent="0.25">
      <c r="A184" s="15"/>
      <c r="C184" s="3" t="str">
        <f>CONCATENATE( "    &lt;piechart percentage=",B177," /&gt;")</f>
        <v xml:space="preserve">    &lt;piechart percentage=49.7 /&gt;</v>
      </c>
    </row>
    <row r="185" spans="1:3" x14ac:dyDescent="0.25">
      <c r="A185" s="15"/>
      <c r="C185" s="3" t="str">
        <f>"  &lt;/Genotype&gt;"</f>
        <v xml:space="preserve">  &lt;/Genotype&gt;</v>
      </c>
    </row>
    <row r="186" spans="1:3" x14ac:dyDescent="0.25">
      <c r="A186" s="15" t="s">
        <v>44</v>
      </c>
      <c r="B186" s="9" t="str">
        <f>K17</f>
        <v>People with this variant have two copies of the [C71978821T](https://www.ncbi.nlm.nih.gov/clinvar/variation/14016/) variant. This substitution of a single nucleotide is known as a missense mutation.</v>
      </c>
      <c r="C186" s="3" t="str">
        <f>CONCATENATE("  &lt;Genotype hgvs=",CHAR(34),B172,B173,";",B173,CHAR(34)," name=",CHAR(34),B37,CHAR(34),"&gt; ")</f>
        <v xml:space="preserve">  &lt;Genotype hgvs="NC_000012.12:g.[71978821C&gt;T];[71978821C&gt;T]" name="C71978821T"&gt; </v>
      </c>
    </row>
    <row r="187" spans="1:3" x14ac:dyDescent="0.25">
      <c r="A187" s="8" t="s">
        <v>45</v>
      </c>
      <c r="B187" s="9" t="str">
        <f t="shared" ref="B187:B188" si="11">K18</f>
        <v>You are in the Moderate Loss of Function category. See below for more information.</v>
      </c>
      <c r="C187" s="3" t="s">
        <v>26</v>
      </c>
    </row>
    <row r="188" spans="1:3" x14ac:dyDescent="0.25">
      <c r="A188" s="8" t="s">
        <v>41</v>
      </c>
      <c r="B188" s="9">
        <f t="shared" si="11"/>
        <v>33.9</v>
      </c>
      <c r="C188" s="3" t="s">
        <v>38</v>
      </c>
    </row>
    <row r="189" spans="1:3" x14ac:dyDescent="0.25">
      <c r="A189" s="8"/>
    </row>
    <row r="190" spans="1:3" x14ac:dyDescent="0.25">
      <c r="A190" s="15"/>
      <c r="C190" s="3" t="str">
        <f>CONCATENATE("    ",B186)</f>
        <v xml:space="preserve">    People with this variant have two copies of the [C71978821T](https://www.ncbi.nlm.nih.gov/clinvar/variation/14016/) variant. This substitution of a single nucleotide is known as a missense mutation.</v>
      </c>
    </row>
    <row r="191" spans="1:3" x14ac:dyDescent="0.25">
      <c r="A191" s="8"/>
    </row>
    <row r="192" spans="1:3" x14ac:dyDescent="0.25">
      <c r="A192" s="8"/>
      <c r="C192" s="3" t="s">
        <v>42</v>
      </c>
    </row>
    <row r="193" spans="1:3" x14ac:dyDescent="0.25">
      <c r="A193" s="8"/>
    </row>
    <row r="194" spans="1:3" x14ac:dyDescent="0.25">
      <c r="A194" s="8"/>
      <c r="C194" s="3" t="str">
        <f>CONCATENATE("    ",B187)</f>
        <v xml:space="preserve">    You are in the Moderate Loss of Function category. See below for more information.</v>
      </c>
    </row>
    <row r="195" spans="1:3" x14ac:dyDescent="0.25">
      <c r="A195" s="8"/>
    </row>
    <row r="196" spans="1:3" x14ac:dyDescent="0.25">
      <c r="A196" s="15"/>
      <c r="C196" s="3" t="s">
        <v>43</v>
      </c>
    </row>
    <row r="197" spans="1:3" x14ac:dyDescent="0.25">
      <c r="A197" s="15"/>
    </row>
    <row r="198" spans="1:3" x14ac:dyDescent="0.25">
      <c r="A198" s="15"/>
      <c r="C198" s="3" t="str">
        <f>CONCATENATE( "    &lt;piechart percentage=",B188," /&gt;")</f>
        <v xml:space="preserve">    &lt;piechart percentage=33.9 /&gt;</v>
      </c>
    </row>
    <row r="199" spans="1:3" x14ac:dyDescent="0.25">
      <c r="A199" s="15"/>
      <c r="C199" s="3" t="str">
        <f>"  &lt;/Genotype&gt;"</f>
        <v xml:space="preserve">  &lt;/Genotype&gt;</v>
      </c>
    </row>
    <row r="200" spans="1:3" x14ac:dyDescent="0.25">
      <c r="A200" s="15" t="s">
        <v>46</v>
      </c>
      <c r="B200" s="9" t="str">
        <f>K20</f>
        <v>Your TPH2 gene has no variants. A normal gene is referred to as a "wild-type" gene.</v>
      </c>
      <c r="C200" s="3" t="str">
        <f>CONCATENATE("  &lt;Genotype hgvs=",CHAR(34),B172,B174,";",B174,CHAR(34)," name=",CHAR(34),B37,CHAR(34),"&gt; ")</f>
        <v xml:space="preserve">  &lt;Genotype hgvs="NC_000012.12:g.[71978821=];[71978821=]" name="C71978821T"&gt; </v>
      </c>
    </row>
    <row r="201" spans="1:3" x14ac:dyDescent="0.25">
      <c r="A201" s="8" t="s">
        <v>47</v>
      </c>
      <c r="B201" s="9" t="str">
        <f t="shared" ref="B201:B202" si="12">K21</f>
        <v>This variant is not associated with increased risk.</v>
      </c>
      <c r="C201" s="3" t="s">
        <v>26</v>
      </c>
    </row>
    <row r="202" spans="1:3" x14ac:dyDescent="0.25">
      <c r="A202" s="8" t="s">
        <v>41</v>
      </c>
      <c r="B202" s="9">
        <f t="shared" si="12"/>
        <v>16.399999999999999</v>
      </c>
      <c r="C202" s="3" t="s">
        <v>38</v>
      </c>
    </row>
    <row r="203" spans="1:3" x14ac:dyDescent="0.25">
      <c r="A203" s="15"/>
    </row>
    <row r="204" spans="1:3" x14ac:dyDescent="0.25">
      <c r="A204" s="8"/>
      <c r="C204" s="3" t="str">
        <f>CONCATENATE("    ",B200)</f>
        <v xml:space="preserve">    Your TPH2 gene has no variants. A normal gene is referred to as a "wild-type" gene.</v>
      </c>
    </row>
    <row r="205" spans="1:3" x14ac:dyDescent="0.25">
      <c r="A205" s="8"/>
    </row>
    <row r="206" spans="1:3" x14ac:dyDescent="0.25">
      <c r="A206" s="8"/>
      <c r="C206" s="3" t="s">
        <v>42</v>
      </c>
    </row>
    <row r="207" spans="1:3" x14ac:dyDescent="0.25">
      <c r="A207" s="8"/>
    </row>
    <row r="208" spans="1:3" x14ac:dyDescent="0.25">
      <c r="A208" s="8"/>
      <c r="C208" s="3" t="str">
        <f>CONCATENATE("    ",B201)</f>
        <v xml:space="preserve">    This variant is not associated with increased risk.</v>
      </c>
    </row>
    <row r="209" spans="1:3" x14ac:dyDescent="0.25">
      <c r="A209" s="15"/>
    </row>
    <row r="210" spans="1:3" x14ac:dyDescent="0.25">
      <c r="A210" s="15"/>
      <c r="C210" s="3" t="s">
        <v>43</v>
      </c>
    </row>
    <row r="211" spans="1:3" x14ac:dyDescent="0.25">
      <c r="A211" s="15"/>
    </row>
    <row r="212" spans="1:3" x14ac:dyDescent="0.25">
      <c r="A212" s="15"/>
      <c r="C212" s="3" t="str">
        <f>CONCATENATE( "    &lt;piechart percentage=",B202," /&gt;")</f>
        <v xml:space="preserve">    &lt;piechart percentage=16.4 /&gt;</v>
      </c>
    </row>
    <row r="213" spans="1:3" x14ac:dyDescent="0.25">
      <c r="A213" s="15"/>
      <c r="C213" s="3" t="str">
        <f>"  &lt;/Genotype&gt;"</f>
        <v xml:space="preserve">  &lt;/Genotype&gt;</v>
      </c>
    </row>
    <row r="214" spans="1:3" x14ac:dyDescent="0.25">
      <c r="A214" s="15"/>
      <c r="C214" s="3" t="s">
        <v>48</v>
      </c>
    </row>
    <row r="215" spans="1:3" x14ac:dyDescent="0.25">
      <c r="A215" s="15" t="s">
        <v>49</v>
      </c>
      <c r="B215" s="9" t="str">
        <f>CONCATENATE("Your ",B11," gene has an unknown variant.")</f>
        <v>Your TPH2 gene has an unknown variant.</v>
      </c>
      <c r="C215" s="3" t="str">
        <f>CONCATENATE("  &lt;Genotype hgvs=",CHAR(34),"unknown",CHAR(34),"&gt; ")</f>
        <v xml:space="preserve">  &lt;Genotype hgvs="unknown"&gt; </v>
      </c>
    </row>
    <row r="216" spans="1:3" x14ac:dyDescent="0.25">
      <c r="A216" s="8" t="s">
        <v>49</v>
      </c>
      <c r="B216" s="9" t="s">
        <v>50</v>
      </c>
      <c r="C216" s="3" t="s">
        <v>26</v>
      </c>
    </row>
    <row r="217" spans="1:3" x14ac:dyDescent="0.25">
      <c r="A217" s="8" t="s">
        <v>41</v>
      </c>
      <c r="C217" s="3" t="s">
        <v>38</v>
      </c>
    </row>
    <row r="218" spans="1:3" x14ac:dyDescent="0.25">
      <c r="A218" s="8"/>
    </row>
    <row r="219" spans="1:3" x14ac:dyDescent="0.25">
      <c r="A219" s="8"/>
      <c r="C219" s="3" t="str">
        <f>CONCATENATE("    ",B215)</f>
        <v xml:space="preserve">    Your TPH2 gene has an unknown variant.</v>
      </c>
    </row>
    <row r="220" spans="1:3" x14ac:dyDescent="0.25">
      <c r="A220" s="8"/>
    </row>
    <row r="221" spans="1:3" x14ac:dyDescent="0.25">
      <c r="A221" s="8"/>
      <c r="C221" s="3" t="s">
        <v>42</v>
      </c>
    </row>
    <row r="222" spans="1:3" x14ac:dyDescent="0.25">
      <c r="A222" s="8"/>
    </row>
    <row r="223" spans="1:3" x14ac:dyDescent="0.25">
      <c r="A223" s="15"/>
      <c r="C223" s="3" t="str">
        <f>CONCATENATE("    ",B216)</f>
        <v xml:space="preserve">    The effect is unknown.</v>
      </c>
    </row>
    <row r="224" spans="1:3" x14ac:dyDescent="0.25">
      <c r="A224" s="8"/>
    </row>
    <row r="225" spans="1:3" x14ac:dyDescent="0.25">
      <c r="A225" s="15"/>
      <c r="C225" s="3" t="s">
        <v>43</v>
      </c>
    </row>
    <row r="226" spans="1:3" x14ac:dyDescent="0.25">
      <c r="A226" s="15"/>
    </row>
    <row r="227" spans="1:3" x14ac:dyDescent="0.25">
      <c r="A227" s="15"/>
      <c r="C227" s="3" t="str">
        <f>CONCATENATE( "    &lt;piechart percentage=",B217," /&gt;")</f>
        <v xml:space="preserve">    &lt;piechart percentage= /&gt;</v>
      </c>
    </row>
    <row r="228" spans="1:3" x14ac:dyDescent="0.25">
      <c r="A228" s="15"/>
      <c r="C228" s="3" t="str">
        <f>"  &lt;/Genotype&gt;"</f>
        <v xml:space="preserve">  &lt;/Genotype&gt;</v>
      </c>
    </row>
    <row r="229" spans="1:3" x14ac:dyDescent="0.25">
      <c r="A229" s="15"/>
      <c r="C229" s="3" t="s">
        <v>51</v>
      </c>
    </row>
    <row r="230" spans="1:3" x14ac:dyDescent="0.25">
      <c r="A230" s="15" t="s">
        <v>46</v>
      </c>
      <c r="B230" s="9" t="str">
        <f>CONCATENATE("Your ",B11," gene has no variants. A normal gene is referred to as a ",CHAR(34),"wild-type",CHAR(34)," gene.")</f>
        <v>Your TPH2 gene has no variants. A normal gene is referred to as a "wild-type" gene.</v>
      </c>
      <c r="C230" s="3" t="str">
        <f>CONCATENATE("  &lt;Genotype hgvs=",CHAR(34),"wildtype",CHAR(34),"&gt;")</f>
        <v xml:space="preserve">  &lt;Genotype hgvs="wildtype"&gt;</v>
      </c>
    </row>
    <row r="231" spans="1:3" x14ac:dyDescent="0.25">
      <c r="A231" s="8" t="s">
        <v>47</v>
      </c>
      <c r="B231" s="9" t="s">
        <v>52</v>
      </c>
      <c r="C231" s="3" t="s">
        <v>26</v>
      </c>
    </row>
    <row r="232" spans="1:3" x14ac:dyDescent="0.25">
      <c r="A232" s="8" t="s">
        <v>41</v>
      </c>
      <c r="C232" s="3" t="s">
        <v>38</v>
      </c>
    </row>
    <row r="233" spans="1:3" x14ac:dyDescent="0.25">
      <c r="A233" s="8"/>
    </row>
    <row r="234" spans="1:3" x14ac:dyDescent="0.25">
      <c r="A234" s="8"/>
      <c r="C234" s="3" t="str">
        <f>CONCATENATE("    ",B230)</f>
        <v xml:space="preserve">    Your TPH2 gene has no variants. A normal gene is referred to as a "wild-type" gene.</v>
      </c>
    </row>
    <row r="235" spans="1:3" x14ac:dyDescent="0.25">
      <c r="A235" s="8"/>
    </row>
    <row r="236" spans="1:3" x14ac:dyDescent="0.25">
      <c r="A236" s="8"/>
      <c r="C236" s="3" t="s">
        <v>42</v>
      </c>
    </row>
    <row r="237" spans="1:3" x14ac:dyDescent="0.25">
      <c r="A237" s="8"/>
    </row>
    <row r="238" spans="1:3" x14ac:dyDescent="0.25">
      <c r="A238" s="8"/>
      <c r="C238" s="3" t="str">
        <f>CONCATENATE("    ",B231)</f>
        <v xml:space="preserve">    Your variant is not associated with any loss of function.</v>
      </c>
    </row>
    <row r="239" spans="1:3" x14ac:dyDescent="0.25">
      <c r="A239" s="8"/>
    </row>
    <row r="240" spans="1:3" x14ac:dyDescent="0.25">
      <c r="A240" s="8"/>
      <c r="C240" s="3" t="s">
        <v>43</v>
      </c>
    </row>
    <row r="241" spans="1:3" x14ac:dyDescent="0.25">
      <c r="A241" s="15"/>
    </row>
    <row r="242" spans="1:3" x14ac:dyDescent="0.25">
      <c r="A242" s="8"/>
      <c r="C242" s="3" t="str">
        <f>CONCATENATE( "    &lt;piechart percentage=",B232," /&gt;")</f>
        <v xml:space="preserve">    &lt;piechart percentage= /&gt;</v>
      </c>
    </row>
    <row r="243" spans="1:3" x14ac:dyDescent="0.25">
      <c r="A243" s="8"/>
      <c r="C243" s="3" t="str">
        <f>"  &lt;/Genotype&gt;"</f>
        <v xml:space="preserve">  &lt;/Genotype&gt;</v>
      </c>
    </row>
    <row r="244" spans="1:3" x14ac:dyDescent="0.25">
      <c r="A244" s="8"/>
      <c r="C244" s="3" t="str">
        <f>"&lt;/GeneAnalysis&gt;"</f>
        <v>&lt;/GeneAnalysis&gt;</v>
      </c>
    </row>
    <row r="245" spans="1:3" s="18" customFormat="1" x14ac:dyDescent="0.25">
      <c r="A245" s="27"/>
      <c r="B245" s="17"/>
    </row>
    <row r="246" spans="1:3" x14ac:dyDescent="0.25">
      <c r="A246" s="15"/>
      <c r="C246" s="3" t="str">
        <f>CONCATENATE("# How do changes in ",B11," affect people?")</f>
        <v># How do changes in TPH2 affect people?</v>
      </c>
    </row>
    <row r="247" spans="1:3" x14ac:dyDescent="0.25">
      <c r="A247" s="15"/>
    </row>
    <row r="248" spans="1:3" x14ac:dyDescent="0.25">
      <c r="A248" s="15" t="s">
        <v>53</v>
      </c>
      <c r="B248"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TPH2 variants is small and does not impact treatment. It is possible that variants in this gene interact with other gene variants, which is the reason for our inclusion of this gene.</v>
      </c>
      <c r="C248" s="3" t="str">
        <f>B248</f>
        <v>For the vast majority of people, the overall risk associated with the common TPH2 variants is small and does not impact treatment. It is possible that variants in this gene interact with other gene variants, which is the reason for our inclusion of this gene.</v>
      </c>
    </row>
    <row r="249" spans="1:3" x14ac:dyDescent="0.25">
      <c r="A249" s="15"/>
    </row>
    <row r="250" spans="1:3" s="18" customFormat="1" x14ac:dyDescent="0.25">
      <c r="A250" s="27"/>
      <c r="B250" s="17"/>
      <c r="C250" s="16" t="s">
        <v>54</v>
      </c>
    </row>
    <row r="251" spans="1:3" s="18" customFormat="1" x14ac:dyDescent="0.25">
      <c r="A251" s="27"/>
      <c r="B251" s="17"/>
      <c r="C251" s="16"/>
    </row>
    <row r="252" spans="1:3" s="18" customFormat="1" x14ac:dyDescent="0.25">
      <c r="A252" s="16"/>
      <c r="B252" s="17"/>
      <c r="C252" s="16" t="s">
        <v>55</v>
      </c>
    </row>
    <row r="253" spans="1:3" s="18" customFormat="1" x14ac:dyDescent="0.25">
      <c r="A253" s="16"/>
      <c r="B253" s="17"/>
      <c r="C253" s="16"/>
    </row>
    <row r="254" spans="1:3" x14ac:dyDescent="0.25">
      <c r="A254" s="15"/>
      <c r="C254" s="3" t="s">
        <v>56</v>
      </c>
    </row>
    <row r="255" spans="1:3" x14ac:dyDescent="0.25">
      <c r="A255" s="15"/>
    </row>
    <row r="256" spans="1:3" x14ac:dyDescent="0.25">
      <c r="A256" s="15" t="s">
        <v>26</v>
      </c>
      <c r="B256" s="3" t="s">
        <v>57</v>
      </c>
      <c r="C256" s="3" t="str">
        <f>B256</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57" spans="1:3" x14ac:dyDescent="0.25">
      <c r="A257" s="15"/>
    </row>
    <row r="258" spans="1:3" x14ac:dyDescent="0.25">
      <c r="A258" s="15"/>
      <c r="C258" s="3" t="s">
        <v>58</v>
      </c>
    </row>
    <row r="259" spans="1:3" x14ac:dyDescent="0.25">
      <c r="A259" s="15"/>
    </row>
    <row r="260" spans="1:3" x14ac:dyDescent="0.25">
      <c r="B260" s="3" t="s">
        <v>59</v>
      </c>
      <c r="C260" s="3" t="str">
        <f>B260</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61" spans="1:3" x14ac:dyDescent="0.25">
      <c r="A261" s="15"/>
    </row>
    <row r="262" spans="1:3" s="18" customFormat="1" x14ac:dyDescent="0.25">
      <c r="A262" s="27"/>
      <c r="B262" s="17"/>
      <c r="C262" s="16" t="s">
        <v>60</v>
      </c>
    </row>
    <row r="263" spans="1:3" s="18" customFormat="1" x14ac:dyDescent="0.25">
      <c r="A263" s="27"/>
      <c r="B263" s="17"/>
      <c r="C263" s="16"/>
    </row>
    <row r="264" spans="1:3" s="18" customFormat="1" x14ac:dyDescent="0.25">
      <c r="A264" s="16"/>
      <c r="B264" s="17"/>
      <c r="C264" s="16" t="s">
        <v>61</v>
      </c>
    </row>
    <row r="265" spans="1:3" s="18" customFormat="1" x14ac:dyDescent="0.25">
      <c r="A265" s="16"/>
      <c r="B265" s="17"/>
      <c r="C265" s="16"/>
    </row>
    <row r="266" spans="1:3" x14ac:dyDescent="0.25">
      <c r="A266" s="15"/>
      <c r="C266" s="3" t="s">
        <v>56</v>
      </c>
    </row>
    <row r="267" spans="1:3" x14ac:dyDescent="0.25">
      <c r="A267" s="15"/>
    </row>
    <row r="268" spans="1:3" x14ac:dyDescent="0.25">
      <c r="A268" s="15" t="s">
        <v>26</v>
      </c>
      <c r="B268" s="9" t="s">
        <v>62</v>
      </c>
      <c r="C268" s="3" t="str">
        <f>B268</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69" spans="1:3" x14ac:dyDescent="0.25">
      <c r="A269" s="15"/>
    </row>
    <row r="270" spans="1:3" x14ac:dyDescent="0.25">
      <c r="A270" s="15"/>
      <c r="C270" s="3" t="s">
        <v>58</v>
      </c>
    </row>
    <row r="271" spans="1:3" x14ac:dyDescent="0.25">
      <c r="A271" s="15"/>
    </row>
    <row r="272" spans="1:3" x14ac:dyDescent="0.25">
      <c r="A272" s="15"/>
      <c r="B272" s="9" t="s">
        <v>63</v>
      </c>
      <c r="C272" s="3" t="str">
        <f>B272</f>
        <v>[Anti-CD20 intervention](https://www.ncbi.nlm.nih.gov/pubmed/27834303) may help CFS patients, and has shown to increase muscarinic antibody positivity and reduced symptoms.</v>
      </c>
    </row>
    <row r="274" spans="1:3" s="18" customFormat="1" x14ac:dyDescent="0.25">
      <c r="A274" s="27"/>
      <c r="B274" s="17"/>
      <c r="C274" s="16" t="s">
        <v>64</v>
      </c>
    </row>
    <row r="275" spans="1:3" s="18" customFormat="1" x14ac:dyDescent="0.25">
      <c r="A275" s="27"/>
      <c r="B275" s="17"/>
      <c r="C275" s="16"/>
    </row>
    <row r="276" spans="1:3" s="18" customFormat="1" x14ac:dyDescent="0.25">
      <c r="A276" s="16"/>
      <c r="B276" s="17"/>
      <c r="C276" s="16" t="s">
        <v>65</v>
      </c>
    </row>
    <row r="277" spans="1:3" s="18" customFormat="1" x14ac:dyDescent="0.25">
      <c r="A277" s="16"/>
      <c r="B277" s="17"/>
      <c r="C277" s="16"/>
    </row>
    <row r="278" spans="1:3" x14ac:dyDescent="0.25">
      <c r="A278" s="15"/>
      <c r="C278" s="3" t="s">
        <v>56</v>
      </c>
    </row>
    <row r="279" spans="1:3" x14ac:dyDescent="0.25">
      <c r="A279" s="15"/>
    </row>
    <row r="280" spans="1:3" x14ac:dyDescent="0.25">
      <c r="A280" s="15" t="s">
        <v>26</v>
      </c>
      <c r="B280" s="3" t="s">
        <v>66</v>
      </c>
      <c r="C280" s="3" t="str">
        <f>B280</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81" spans="1:3" x14ac:dyDescent="0.25">
      <c r="A281" s="15"/>
    </row>
    <row r="282" spans="1:3" x14ac:dyDescent="0.25">
      <c r="A282" s="15"/>
      <c r="C282" s="3" t="s">
        <v>58</v>
      </c>
    </row>
    <row r="283" spans="1:3" x14ac:dyDescent="0.25">
      <c r="A283" s="15"/>
    </row>
    <row r="284" spans="1:3" x14ac:dyDescent="0.25">
      <c r="A284" s="15"/>
      <c r="B284" s="3" t="s">
        <v>67</v>
      </c>
      <c r="C284" s="3" t="str">
        <f>B284</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6" spans="1:3" s="18" customFormat="1" x14ac:dyDescent="0.25">
      <c r="A286" s="27"/>
      <c r="B286" s="17"/>
      <c r="C286" s="16" t="s">
        <v>68</v>
      </c>
    </row>
    <row r="287" spans="1:3" s="18" customFormat="1" x14ac:dyDescent="0.25">
      <c r="A287" s="27"/>
      <c r="B287" s="17"/>
      <c r="C287" s="16"/>
    </row>
    <row r="288" spans="1:3" s="18" customFormat="1" x14ac:dyDescent="0.25">
      <c r="A288" s="16"/>
      <c r="B288" s="17"/>
      <c r="C288" s="16" t="s">
        <v>69</v>
      </c>
    </row>
    <row r="289" spans="1:3" s="18" customFormat="1" x14ac:dyDescent="0.25">
      <c r="A289" s="16"/>
      <c r="B289" s="17"/>
      <c r="C289" s="16"/>
    </row>
    <row r="290" spans="1:3" x14ac:dyDescent="0.25">
      <c r="A290" s="15"/>
      <c r="C290" s="3" t="s">
        <v>70</v>
      </c>
    </row>
    <row r="291" spans="1:3" x14ac:dyDescent="0.25">
      <c r="A291" s="15"/>
    </row>
    <row r="292" spans="1:3" x14ac:dyDescent="0.25">
      <c r="A292" s="15" t="s">
        <v>26</v>
      </c>
      <c r="B292" s="9" t="s">
        <v>71</v>
      </c>
      <c r="C292" s="3" t="str">
        <f>B292</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93" spans="1:3" x14ac:dyDescent="0.25">
      <c r="A293" s="15"/>
    </row>
    <row r="294" spans="1:3" x14ac:dyDescent="0.25">
      <c r="A294" s="15"/>
      <c r="C294" s="3" t="s">
        <v>58</v>
      </c>
    </row>
    <row r="295" spans="1:3" x14ac:dyDescent="0.25">
      <c r="A295" s="15"/>
    </row>
    <row r="296" spans="1:3" x14ac:dyDescent="0.25">
      <c r="A296" s="15"/>
      <c r="B296" s="9" t="s">
        <v>72</v>
      </c>
      <c r="C296" s="3" t="str">
        <f>B296</f>
        <v>Symptoms may improve after removal of cataracts, and should be monitored carefully to prevent further lens and iris adhesion due to [incorrect surgery](https://www.ncbi.nlm.nih.gov/pubmed/19246951).</v>
      </c>
    </row>
    <row r="298" spans="1:3" s="18" customFormat="1" x14ac:dyDescent="0.25">
      <c r="B298" s="17"/>
    </row>
    <row r="300" spans="1:3" x14ac:dyDescent="0.25">
      <c r="A300" s="3" t="s">
        <v>73</v>
      </c>
      <c r="B300" s="9" t="s">
        <v>74</v>
      </c>
      <c r="C300" s="3" t="str">
        <f>CONCATENATE("&lt;symptoms ",B300," /&gt;")</f>
        <v>&lt;symptoms  vision problems D014786 pain D010146 chills and night sweats D023341 multiple chemical sensitivity/allergies D018777 inflamation D007249 /&gt;</v>
      </c>
    </row>
    <row r="972" spans="3:3" x14ac:dyDescent="0.25">
      <c r="C972" s="3" t="str">
        <f>CONCATENATE("    This variant is a change at a specific point in the ",B963," gene from ",B972," to ",B973,"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8" spans="3:3" x14ac:dyDescent="0.25">
      <c r="C978" s="3" t="str">
        <f>CONCATENATE("    This variant is a change at a specific point in the ",B963," gene from ",B978," to ",B979,"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8" spans="3:3" x14ac:dyDescent="0.25">
      <c r="C1108" s="3" t="str">
        <f>CONCATENATE("    This variant is a change at a specific point in the ",B1099," gene from ",B1108," to ",B1109,"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14" spans="3:3" x14ac:dyDescent="0.25">
      <c r="C1114" s="3" t="str">
        <f>CONCATENATE("    This variant is a change at a specific point in the ",B1099," gene from ",B1114," to ",B1115,"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6" spans="3:3" x14ac:dyDescent="0.25">
      <c r="C1516" s="3" t="str">
        <f>CONCATENATE("    This variant is a change at a specific point in the ",B1507," gene from ",B1516," to ",B1517,"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2" spans="3:3" x14ac:dyDescent="0.25">
      <c r="C1522" s="3" t="str">
        <f>CONCATENATE("    This variant is a change at a specific point in the ",B1507," gene from ",B1522," to ",B1523,"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2" spans="3:3" x14ac:dyDescent="0.25">
      <c r="C1652" s="3" t="str">
        <f>CONCATENATE("    This variant is a change at a specific point in the ",B1643," gene from ",B1652," to ",B1653,"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8" spans="3:3" x14ac:dyDescent="0.25">
      <c r="C1658" s="3" t="str">
        <f>CONCATENATE("    This variant is a change at a specific point in the ",B1643," gene from ",B1658," to ",B1659,"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8" spans="3:3" x14ac:dyDescent="0.25">
      <c r="C1788" s="3" t="str">
        <f>CONCATENATE("    This variant is a change at a specific point in the ",B1779," gene from ",B1788," to ",B1789,"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4" spans="3:3" x14ac:dyDescent="0.25">
      <c r="C1794" s="3" t="str">
        <f>CONCATENATE("    This variant is a change at a specific point in the ",B1779," gene from ",B1794," to ",B1795,"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4" spans="3:3" x14ac:dyDescent="0.25">
      <c r="C1924" s="3" t="str">
        <f>CONCATENATE("    This variant is a change at a specific point in the ",B1915," gene from ",B1924," to ",B1925,"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0" spans="3:3" x14ac:dyDescent="0.25">
      <c r="C1930" s="3" t="str">
        <f>CONCATENATE("    This variant is a change at a specific point in the ",B1915," gene from ",B1930," to ",B1931,"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0" spans="3:3" x14ac:dyDescent="0.25">
      <c r="C2060" s="3" t="str">
        <f>CONCATENATE("    This variant is a change at a specific point in the ",B2051," gene from ",B2060," to ",B2061,"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6" spans="3:3" x14ac:dyDescent="0.25">
      <c r="C2066" s="3" t="str">
        <f>CONCATENATE("    This variant is a change at a specific point in the ",B2051," gene from ",B2066," to ",B2067,"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6" spans="3:3" x14ac:dyDescent="0.25">
      <c r="C2196" s="3" t="str">
        <f>CONCATENATE("    This variant is a change at a specific point in the ",B2187," gene from ",B2196," to ",B2197,"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2" spans="3:3" x14ac:dyDescent="0.25">
      <c r="C2202" s="3" t="str">
        <f>CONCATENATE("    This variant is a change at a specific point in the ",B2187," gene from ",B2202," to ",B2203,"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2" spans="3:3" x14ac:dyDescent="0.25">
      <c r="C2332" s="3" t="str">
        <f>CONCATENATE("    This variant is a change at a specific point in the ",B2323," gene from ",B2332," to ",B2333,"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8" spans="3:3" x14ac:dyDescent="0.25">
      <c r="C2338" s="3" t="str">
        <f>CONCATENATE("    This variant is a change at a specific point in the ",B2323," gene from ",B2338," to ",B2339,"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8" spans="3:3" x14ac:dyDescent="0.25">
      <c r="C2468" s="3" t="str">
        <f>CONCATENATE("    This variant is a change at a specific point in the ",B2459," gene from ",B2468," to ",B2469,"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74" spans="3:3" x14ac:dyDescent="0.25">
      <c r="C2474" s="3" t="str">
        <f>CONCATENATE("    This variant is a change at a specific point in the ",B2459," gene from ",B2474," to ",B2475,"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B59F-5B40-43C6-A9C7-91BBD37899D9}">
  <dimension ref="A1:AJ2426"/>
  <sheetViews>
    <sheetView topLeftCell="A5" workbookViewId="0">
      <selection activeCell="B9" sqref="B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11" t="s">
        <v>276</v>
      </c>
      <c r="C2" s="3" t="str">
        <f>CONCATENATE("# What does the ",B2," gene do?")</f>
        <v># What does the IL12B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5</v>
      </c>
      <c r="C6" s="3" t="str">
        <f>CONCATENATE("This gene is located on chromosome ",B6,". The ",B7," it creates acts in your ",B8)</f>
        <v>This gene is located on chromosome 5. The protein it creates acts in your immune system.</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277</v>
      </c>
      <c r="H8" s="3" t="s">
        <v>19</v>
      </c>
      <c r="I8" s="11" t="s">
        <v>20</v>
      </c>
      <c r="J8" s="3">
        <v>0.17299999999999999</v>
      </c>
      <c r="K8" s="3">
        <v>0.1</v>
      </c>
      <c r="L8" s="3">
        <f t="shared" si="0"/>
        <v>1.7299999999999998</v>
      </c>
      <c r="Y8" s="6"/>
      <c r="AC8" s="10"/>
    </row>
    <row r="9" spans="1:36" x14ac:dyDescent="0.25">
      <c r="A9" s="15" t="s">
        <v>21</v>
      </c>
      <c r="B9" s="9" t="s">
        <v>273</v>
      </c>
      <c r="C9" s="3" t="str">
        <f>CONCATENATE("&lt;TissueList ",B9," /&gt;")</f>
        <v>&lt;TissueList brain D001921 /&gt;</v>
      </c>
      <c r="H9" s="3" t="s">
        <v>22</v>
      </c>
      <c r="I9" s="11" t="s">
        <v>23</v>
      </c>
      <c r="J9" s="3">
        <v>0.435</v>
      </c>
      <c r="K9" s="3">
        <v>0.33500000000000002</v>
      </c>
      <c r="L9" s="3">
        <f t="shared" si="0"/>
        <v>1.2985074626865671</v>
      </c>
      <c r="Y9" s="6"/>
      <c r="AC9" s="10"/>
    </row>
    <row r="10" spans="1:36" s="18" customFormat="1" x14ac:dyDescent="0.25">
      <c r="A10" s="16"/>
      <c r="B10" s="17"/>
      <c r="H10" s="18" t="str">
        <f>B19</f>
        <v>C1095A</v>
      </c>
      <c r="I10" s="18" t="str">
        <f>B25</f>
        <v>T159323005C</v>
      </c>
      <c r="J10" s="18" t="str">
        <f>B31</f>
        <v>A159C</v>
      </c>
    </row>
    <row r="11" spans="1:36" x14ac:dyDescent="0.25">
      <c r="A11" s="8" t="s">
        <v>3</v>
      </c>
      <c r="B11" s="11" t="s">
        <v>276</v>
      </c>
      <c r="C11" s="3" t="str">
        <f>CONCATENATE("&lt;GeneAnalysis gene=",CHAR(34),B11,CHAR(34)," interval=",CHAR(34),B12,CHAR(34),"&gt; ")</f>
        <v xml:space="preserve">&lt;GeneAnalysis gene="IL12B" interval="NC_000005.10:g.159314783_159330473"&gt; </v>
      </c>
      <c r="H11" s="31" t="s">
        <v>78</v>
      </c>
      <c r="I11" s="19" t="s">
        <v>78</v>
      </c>
      <c r="J11" s="19" t="s">
        <v>78</v>
      </c>
      <c r="K11" s="19"/>
      <c r="L11" s="19"/>
      <c r="M11" s="19"/>
      <c r="N11" s="19"/>
      <c r="O11" s="20"/>
      <c r="P11" s="20"/>
      <c r="Q11" s="20"/>
      <c r="R11" s="20"/>
      <c r="S11" s="20"/>
      <c r="T11" s="20"/>
      <c r="U11" s="20"/>
      <c r="V11" s="20"/>
      <c r="W11" s="20"/>
      <c r="X11" s="20"/>
      <c r="Y11" s="20"/>
      <c r="Z11" s="20"/>
    </row>
    <row r="12" spans="1:36" x14ac:dyDescent="0.25">
      <c r="A12" s="8" t="s">
        <v>24</v>
      </c>
      <c r="B12" s="9" t="s">
        <v>278</v>
      </c>
      <c r="H12" s="9" t="s">
        <v>280</v>
      </c>
      <c r="I12" s="9" t="s">
        <v>283</v>
      </c>
      <c r="J12" s="9" t="s">
        <v>302</v>
      </c>
      <c r="K12" s="9"/>
      <c r="L12" s="9"/>
      <c r="M12" s="9"/>
      <c r="N12" s="9"/>
      <c r="O12" s="9"/>
      <c r="P12" s="9"/>
      <c r="Q12" s="9"/>
      <c r="R12" s="9"/>
      <c r="S12" s="9"/>
      <c r="T12" s="9"/>
      <c r="U12" s="9"/>
      <c r="V12" s="9"/>
      <c r="W12" s="9"/>
      <c r="X12" s="9"/>
      <c r="Y12" s="9"/>
      <c r="Z12" s="9"/>
    </row>
    <row r="13" spans="1:36" x14ac:dyDescent="0.25">
      <c r="A13" s="8" t="s">
        <v>25</v>
      </c>
      <c r="B13" s="9" t="s">
        <v>125</v>
      </c>
      <c r="C13" s="3" t="str">
        <f>CONCATENATE("# What are some common mutations of ",B11,"?")</f>
        <v># What are some common mutations of IL12B?</v>
      </c>
      <c r="H13" s="9" t="s">
        <v>281</v>
      </c>
      <c r="I13" s="9" t="s">
        <v>284</v>
      </c>
      <c r="J13" s="9" t="s">
        <v>303</v>
      </c>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[C1095A](https://www.ncbi.nlm.nih.gov/clinvar/variation/352554/)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[T159323005C](https://www.ncbi.nlm.nih.gov/projects/SNP/snp_ref.cgi?rs=2288831)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[A159C](https://www.ncbi.nlm.nih.gov/clinvar/variation/352569/) variant. This substitution of a single nucleotide is known as a missense mutation.</v>
      </c>
      <c r="K14" s="9"/>
      <c r="L14" s="9"/>
      <c r="M14" s="9"/>
      <c r="N14" s="9"/>
      <c r="O14" s="9"/>
      <c r="P14" s="9"/>
      <c r="Q14" s="9"/>
      <c r="R14" s="9"/>
      <c r="S14" s="9"/>
      <c r="T14" s="9"/>
      <c r="U14" s="9"/>
      <c r="V14" s="9"/>
      <c r="W14" s="9"/>
      <c r="X14" s="9"/>
      <c r="Y14" s="9"/>
      <c r="Z14" s="9"/>
    </row>
    <row r="15" spans="1:36" x14ac:dyDescent="0.25">
      <c r="C15" s="3" t="str">
        <f>CONCATENATE("There are ",B13," common variants in ",B11,": ",B22,", ",B28,", and ",B34,".")</f>
        <v>There are three common variants in IL12B: [C1095A](https://www.ncbi.nlm.nih.gov/clinvar/variation/352554/), [T159323005C](https://www.ncbi.nlm.nih.gov/projects/SNP/snp_ref.cgi?rs=2288831), and [A159C](https://www.ncbi.nlm.nih.gov/clinvar/variation/352569/).</v>
      </c>
      <c r="H15" s="9" t="s">
        <v>26</v>
      </c>
      <c r="I15" s="9" t="s">
        <v>27</v>
      </c>
      <c r="J15" s="9" t="s">
        <v>27</v>
      </c>
      <c r="K15" s="9"/>
      <c r="L15" s="9"/>
      <c r="M15" s="9"/>
      <c r="N15" s="9"/>
      <c r="O15" s="9"/>
      <c r="P15" s="9"/>
      <c r="Q15" s="9"/>
      <c r="R15" s="9"/>
      <c r="S15" s="9"/>
      <c r="T15" s="9"/>
      <c r="U15" s="9"/>
      <c r="V15" s="9"/>
      <c r="W15" s="9"/>
      <c r="X15" s="9"/>
      <c r="Y15" s="9"/>
      <c r="Z15" s="9"/>
    </row>
    <row r="16" spans="1:36" x14ac:dyDescent="0.25">
      <c r="H16" s="9">
        <v>14.7</v>
      </c>
      <c r="I16" s="9">
        <v>39.700000000000003</v>
      </c>
      <c r="J16" s="9">
        <v>46</v>
      </c>
      <c r="K16" s="9"/>
      <c r="L16" s="9"/>
      <c r="M16" s="9"/>
      <c r="N16" s="9"/>
      <c r="O16" s="9"/>
      <c r="P16" s="9"/>
      <c r="Q16" s="9"/>
      <c r="R16" s="9"/>
      <c r="S16" s="9"/>
      <c r="T16" s="9"/>
      <c r="U16" s="9"/>
      <c r="V16" s="9"/>
      <c r="W16" s="9"/>
      <c r="X16" s="9"/>
      <c r="Y16" s="9"/>
      <c r="Z16" s="9"/>
    </row>
    <row r="17" spans="1:26" x14ac:dyDescent="0.25">
      <c r="C17" s="3" t="str">
        <f>CONCATENATE("&lt;# ",B19," #&gt;")</f>
        <v>&lt;# C1095A #&gt;</v>
      </c>
      <c r="H17" s="9" t="str">
        <f>CONCATENATE("People with this variant have two copies of the ",B22," variant. This substitution of a single nucleotide is known as a missense mutation.")</f>
        <v>People with this variant have two copies of the [C1095A](https://www.ncbi.nlm.nih.gov/clinvar/variation/352554/)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[T159323005C](https://www.ncbi.nlm.nih.gov/projects/SNP/snp_ref.cgi?rs=2288831)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[A159C](https://www.ncbi.nlm.nih.gov/clinvar/variation/352569/) variant. This substitution of a single nucleotide is known as a missense mutation.</v>
      </c>
      <c r="K17" s="9"/>
      <c r="L17" s="9"/>
      <c r="M17" s="9"/>
      <c r="N17" s="9"/>
      <c r="O17" s="9"/>
      <c r="P17" s="9"/>
      <c r="Q17" s="9"/>
      <c r="R17" s="9"/>
      <c r="S17" s="9"/>
      <c r="T17" s="9"/>
      <c r="U17" s="9"/>
      <c r="V17" s="9"/>
      <c r="W17" s="9"/>
      <c r="X17" s="9"/>
      <c r="Y17" s="9"/>
      <c r="Z17" s="9"/>
    </row>
    <row r="18" spans="1:26" x14ac:dyDescent="0.25">
      <c r="A18" s="8" t="s">
        <v>29</v>
      </c>
      <c r="B18" s="19" t="s">
        <v>279</v>
      </c>
      <c r="C18" s="3" t="str">
        <f>CONCATENATE("  &lt;Variant hgvs=",CHAR(34),B18,CHAR(34)," name=",CHAR(34),B19,CHAR(34),"&gt; ")</f>
        <v xml:space="preserve">  &lt;Variant hgvs="NC_000005.10:g.159315006G&gt;T" name="C1095A"&gt; </v>
      </c>
      <c r="H18" s="9" t="s">
        <v>26</v>
      </c>
      <c r="I18" s="9" t="s">
        <v>27</v>
      </c>
      <c r="J18" s="9" t="s">
        <v>28</v>
      </c>
      <c r="K18" s="9"/>
      <c r="L18" s="9"/>
      <c r="M18" s="9"/>
      <c r="N18" s="9"/>
      <c r="O18" s="9"/>
      <c r="P18" s="9"/>
      <c r="Q18" s="9"/>
      <c r="R18" s="9"/>
      <c r="S18" s="9"/>
      <c r="T18" s="9"/>
      <c r="U18" s="9"/>
      <c r="V18" s="9"/>
      <c r="W18" s="9"/>
      <c r="X18" s="9"/>
      <c r="Y18" s="9"/>
      <c r="Z18" s="9"/>
    </row>
    <row r="19" spans="1:26" x14ac:dyDescent="0.25">
      <c r="A19" s="15" t="s">
        <v>30</v>
      </c>
      <c r="B19" s="21" t="s">
        <v>287</v>
      </c>
      <c r="H19" s="9">
        <v>4.3</v>
      </c>
      <c r="I19" s="9">
        <v>26.2</v>
      </c>
      <c r="J19" s="9">
        <v>52.5</v>
      </c>
      <c r="K19" s="9"/>
      <c r="L19" s="9"/>
      <c r="M19" s="9"/>
      <c r="N19" s="9"/>
      <c r="O19" s="9"/>
      <c r="P19" s="9"/>
      <c r="Q19" s="9"/>
      <c r="R19" s="9"/>
      <c r="S19" s="9"/>
      <c r="T19" s="9"/>
      <c r="U19" s="9"/>
      <c r="V19" s="9"/>
      <c r="W19" s="9"/>
      <c r="X19" s="9"/>
      <c r="Y19" s="9"/>
      <c r="Z19" s="9"/>
    </row>
    <row r="20" spans="1:26" x14ac:dyDescent="0.25">
      <c r="A20" s="15" t="s">
        <v>31</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IL12B gene from cytosine (C) to adenine (A) resulting in incorrect protein function. This substitution of a single nucleotide is known as a missense variant.</v>
      </c>
      <c r="H20" s="9" t="str">
        <f>CONCATENATE("Your ",B11," gene has no variants. A normal gene is referred to as a ",CHAR(34),"wild-type",CHAR(34)," gene.")</f>
        <v>Your IL12B gene has no variants. A normal gene is referred to as a "wild-type" gene.</v>
      </c>
      <c r="I20" s="9" t="str">
        <f>CONCATENATE("Your ",B11," gene has no variants. A normal gene is referred to as a ",CHAR(34),"wild-type",CHAR(34)," gene.")</f>
        <v>Your IL12B gene has no variants. A normal gene is referred to as a "wild-type" gene.</v>
      </c>
      <c r="J20" s="9" t="str">
        <f>CONCATENATE("Your ",B11," gene has no variants. A normal gene is referred to as a ",CHAR(34),"wild-type",CHAR(34)," gene.")</f>
        <v>Your IL12B gene has no variants. A normal gene is referred to as a "wild-type" gene.</v>
      </c>
      <c r="K20" s="9"/>
      <c r="L20" s="9"/>
      <c r="M20" s="9"/>
      <c r="N20" s="9"/>
      <c r="O20" s="9"/>
      <c r="P20" s="9"/>
      <c r="Q20" s="9"/>
      <c r="R20" s="9"/>
      <c r="S20" s="9"/>
      <c r="T20" s="9"/>
      <c r="U20" s="9"/>
      <c r="V20" s="9"/>
      <c r="W20" s="9"/>
      <c r="X20" s="9"/>
      <c r="Y20" s="9"/>
      <c r="Z20" s="9"/>
    </row>
    <row r="21" spans="1:26" x14ac:dyDescent="0.25">
      <c r="A21" s="15" t="s">
        <v>33</v>
      </c>
      <c r="B21" s="9" t="s">
        <v>32</v>
      </c>
      <c r="H21" s="9" t="s">
        <v>26</v>
      </c>
      <c r="I21" s="9" t="s">
        <v>28</v>
      </c>
      <c r="J21" s="9" t="s">
        <v>28</v>
      </c>
      <c r="K21" s="9"/>
      <c r="L21" s="9"/>
      <c r="M21" s="9"/>
      <c r="N21" s="9"/>
      <c r="O21" s="9"/>
      <c r="P21" s="9"/>
      <c r="Q21" s="9"/>
      <c r="R21" s="9"/>
      <c r="S21" s="9"/>
      <c r="T21" s="9"/>
      <c r="U21" s="9"/>
      <c r="V21" s="9"/>
      <c r="W21" s="9"/>
      <c r="X21" s="9"/>
      <c r="Y21" s="9"/>
      <c r="Z21" s="9"/>
    </row>
    <row r="22" spans="1:26" x14ac:dyDescent="0.25">
      <c r="A22" s="15" t="s">
        <v>35</v>
      </c>
      <c r="B22" s="9" t="s">
        <v>289</v>
      </c>
      <c r="C22" s="3" t="str">
        <f>"  &lt;/Variant&gt;"</f>
        <v xml:space="preserve">  &lt;/Variant&gt;</v>
      </c>
      <c r="H22" s="9">
        <v>81</v>
      </c>
      <c r="I22" s="9">
        <v>34.1</v>
      </c>
      <c r="J22" s="9">
        <v>1.5</v>
      </c>
      <c r="K22" s="9"/>
      <c r="L22" s="9"/>
      <c r="M22" s="9"/>
      <c r="N22" s="9"/>
      <c r="O22" s="9"/>
      <c r="P22" s="9"/>
      <c r="Q22" s="9"/>
      <c r="R22" s="9"/>
      <c r="S22" s="9"/>
      <c r="T22" s="9"/>
      <c r="U22" s="9"/>
      <c r="V22" s="9"/>
      <c r="W22" s="9"/>
      <c r="X22" s="9"/>
      <c r="Y22" s="9"/>
      <c r="Z22" s="9"/>
    </row>
    <row r="23" spans="1:26" x14ac:dyDescent="0.25">
      <c r="A23" s="15"/>
      <c r="C23" s="3" t="str">
        <f>CONCATENATE("&lt;# ",B25," #&gt;")</f>
        <v>&lt;# T159323005C #&gt;</v>
      </c>
    </row>
    <row r="24" spans="1:26" x14ac:dyDescent="0.25">
      <c r="A24" s="8" t="s">
        <v>29</v>
      </c>
      <c r="B24" s="29" t="s">
        <v>282</v>
      </c>
      <c r="C24" s="3" t="str">
        <f>CONCATENATE("  &lt;Variant hgvs=",CHAR(34),B24,CHAR(34)," name=",CHAR(34),B25,CHAR(34),"&gt; ")</f>
        <v xml:space="preserve">  &lt;Variant hgvs="NC_000005.10:g.159323005T&gt;C" name="T159323005C"&gt; </v>
      </c>
    </row>
    <row r="25" spans="1:26" x14ac:dyDescent="0.25">
      <c r="A25" s="15" t="s">
        <v>30</v>
      </c>
      <c r="B25" s="9" t="s">
        <v>288</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IL12B gene from thymine (T) to cytosine (C) resulting in incorrect protein function. This substitution of a single nucleotide is known as a missense variant.</v>
      </c>
    </row>
    <row r="27" spans="1:26" x14ac:dyDescent="0.25">
      <c r="A27" s="15" t="s">
        <v>33</v>
      </c>
      <c r="B27" s="9" t="str">
        <f>"cytosine (C)"</f>
        <v>cytosine (C)</v>
      </c>
    </row>
    <row r="28" spans="1:26" x14ac:dyDescent="0.25">
      <c r="A28" s="15" t="s">
        <v>35</v>
      </c>
      <c r="B28" s="9" t="s">
        <v>290</v>
      </c>
      <c r="C28" s="3" t="str">
        <f>"  &lt;/Variant&gt;"</f>
        <v xml:space="preserve">  &lt;/Variant&gt;</v>
      </c>
    </row>
    <row r="29" spans="1:26" x14ac:dyDescent="0.25">
      <c r="A29" s="8"/>
      <c r="C29" s="3" t="str">
        <f>CONCATENATE("&lt;# ",B31," #&gt;")</f>
        <v>&lt;# A159C #&gt;</v>
      </c>
    </row>
    <row r="30" spans="1:26" x14ac:dyDescent="0.25">
      <c r="A30" s="8" t="s">
        <v>29</v>
      </c>
      <c r="B30" s="19" t="s">
        <v>285</v>
      </c>
      <c r="C30" s="3" t="str">
        <f>CONCATENATE("  &lt;Variant hgvs=",CHAR(34),B30,CHAR(34)," name=",CHAR(34),B31,CHAR(34),"&gt; ")</f>
        <v xml:space="preserve">  &lt;Variant hgvs="NC_000005.10:g.159315942T&gt;G" name="A159C"&gt; </v>
      </c>
    </row>
    <row r="31" spans="1:26" x14ac:dyDescent="0.25">
      <c r="A31" s="15" t="s">
        <v>30</v>
      </c>
      <c r="B31" s="9" t="s">
        <v>286</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IL12B gene from adenine (A) to cytosine (C) resulting in incorrect protein function. This substitution of a single nucleotide is known as a missense variant.</v>
      </c>
    </row>
    <row r="33" spans="1:3" x14ac:dyDescent="0.25">
      <c r="A33" s="15" t="s">
        <v>33</v>
      </c>
      <c r="B33" s="9" t="str">
        <f>"cytosine (C)"</f>
        <v>cytosine (C)</v>
      </c>
    </row>
    <row r="34" spans="1:3" x14ac:dyDescent="0.25">
      <c r="A34" s="15" t="s">
        <v>35</v>
      </c>
      <c r="B34" s="9" t="s">
        <v>291</v>
      </c>
      <c r="C34" s="3" t="str">
        <f>"  &lt;/Variant&gt;"</f>
        <v xml:space="preserve">  &lt;/Variant&gt;</v>
      </c>
    </row>
    <row r="35" spans="1:3" s="18" customFormat="1" x14ac:dyDescent="0.25">
      <c r="A35" s="27"/>
      <c r="B35" s="17"/>
    </row>
    <row r="36" spans="1:3" s="18" customFormat="1" x14ac:dyDescent="0.25">
      <c r="A36" s="27"/>
      <c r="B36" s="17"/>
      <c r="C36" s="18" t="str">
        <f>C17</f>
        <v>&lt;# C1095A #&gt;</v>
      </c>
    </row>
    <row r="37" spans="1:3" x14ac:dyDescent="0.25">
      <c r="A37" s="15" t="s">
        <v>37</v>
      </c>
      <c r="B37" s="21" t="str">
        <f>H11</f>
        <v>NC_000005.10:g.</v>
      </c>
      <c r="C37" s="3" t="str">
        <f>CONCATENATE("  &lt;Genotype hgvs=",CHAR(34),B37,B38,";",B39,CHAR(34)," name=",CHAR(34),B19,CHAR(34),"&gt; ")</f>
        <v xml:space="preserve">  &lt;Genotype hgvs="NC_000005.10:g.[159315006G&gt;T];[159315006=]" name="C1095A"&gt; </v>
      </c>
    </row>
    <row r="38" spans="1:3" x14ac:dyDescent="0.25">
      <c r="A38" s="15" t="s">
        <v>35</v>
      </c>
      <c r="B38" s="21" t="str">
        <f t="shared" ref="B38:B42" si="1">H12</f>
        <v>[159315006G&gt;T]</v>
      </c>
    </row>
    <row r="39" spans="1:3" x14ac:dyDescent="0.25">
      <c r="A39" s="15" t="s">
        <v>31</v>
      </c>
      <c r="B39" s="21" t="str">
        <f t="shared" si="1"/>
        <v>[159315006=]</v>
      </c>
      <c r="C39" s="3" t="s">
        <v>38</v>
      </c>
    </row>
    <row r="40" spans="1:3" x14ac:dyDescent="0.25">
      <c r="A40" s="15" t="s">
        <v>39</v>
      </c>
      <c r="B40" s="21" t="str">
        <f t="shared" si="1"/>
        <v>People with this variant have one copy of the [C1095A](https://www.ncbi.nlm.nih.gov/clinvar/variation/352554/) variant. This substitution of a single nucleotide is known as a missense mutation.</v>
      </c>
      <c r="C40" s="3" t="s">
        <v>26</v>
      </c>
    </row>
    <row r="41" spans="1:3" x14ac:dyDescent="0.25">
      <c r="A41" s="8" t="s">
        <v>40</v>
      </c>
      <c r="B41" s="21" t="str">
        <f t="shared" si="1"/>
        <v xml:space="preserve"> </v>
      </c>
      <c r="C41" s="3" t="str">
        <f>CONCATENATE("    ",B40)</f>
        <v xml:space="preserve">    People with this variant have one copy of the [C1095A](https://www.ncbi.nlm.nih.gov/clinvar/variation/352554/) variant. This substitution of a single nucleotide is known as a missense mutation.</v>
      </c>
    </row>
    <row r="42" spans="1:3" x14ac:dyDescent="0.25">
      <c r="A42" s="8" t="s">
        <v>41</v>
      </c>
      <c r="B42" s="21">
        <f t="shared" si="1"/>
        <v>14.7</v>
      </c>
    </row>
    <row r="43" spans="1:3" x14ac:dyDescent="0.25">
      <c r="A43" s="15"/>
      <c r="C43" s="3" t="s">
        <v>42</v>
      </c>
    </row>
    <row r="44" spans="1:3" x14ac:dyDescent="0.25">
      <c r="A44" s="8"/>
    </row>
    <row r="45" spans="1:3" x14ac:dyDescent="0.25">
      <c r="A45" s="8"/>
      <c r="C45" s="3" t="str">
        <f>CONCATENATE("    ",B41)</f>
        <v xml:space="preserve">     </v>
      </c>
    </row>
    <row r="46" spans="1:3" x14ac:dyDescent="0.25">
      <c r="A46" s="8"/>
    </row>
    <row r="47" spans="1:3" x14ac:dyDescent="0.25">
      <c r="A47" s="8"/>
      <c r="C47" s="3" t="s">
        <v>43</v>
      </c>
    </row>
    <row r="48" spans="1:3" x14ac:dyDescent="0.25">
      <c r="A48" s="15"/>
    </row>
    <row r="49" spans="1:3" x14ac:dyDescent="0.25">
      <c r="A49" s="15"/>
      <c r="C49" s="3" t="str">
        <f>CONCATENATE( "    &lt;piechart percentage=",B42," /&gt;")</f>
        <v xml:space="preserve">    &lt;piechart percentage=14.7 /&gt;</v>
      </c>
    </row>
    <row r="50" spans="1:3" x14ac:dyDescent="0.25">
      <c r="A50" s="15"/>
      <c r="C50" s="3" t="str">
        <f>"  &lt;/Genotype&gt;"</f>
        <v xml:space="preserve">  &lt;/Genotype&gt;</v>
      </c>
    </row>
    <row r="51" spans="1:3" x14ac:dyDescent="0.25">
      <c r="A51" s="15" t="s">
        <v>44</v>
      </c>
      <c r="B51" s="9" t="str">
        <f>H17</f>
        <v>People with this variant have two copies of the [C1095A](https://www.ncbi.nlm.nih.gov/clinvar/variation/352554/) variant. This substitution of a single nucleotide is known as a missense mutation.</v>
      </c>
      <c r="C51" s="3" t="str">
        <f>CONCATENATE("  &lt;Genotype hgvs=",CHAR(34),B37,B38,";",B38,CHAR(34)," name=",CHAR(34),B19,CHAR(34),"&gt; ")</f>
        <v xml:space="preserve">  &lt;Genotype hgvs="NC_000005.10:g.[159315006G&gt;T];[159315006G&gt;T]" name="C1095A"&gt; </v>
      </c>
    </row>
    <row r="52" spans="1:3" x14ac:dyDescent="0.25">
      <c r="A52" s="8" t="s">
        <v>45</v>
      </c>
      <c r="B52" s="9" t="str">
        <f t="shared" ref="B52:B53" si="2">H18</f>
        <v xml:space="preserve"> </v>
      </c>
      <c r="C52" s="3" t="s">
        <v>26</v>
      </c>
    </row>
    <row r="53" spans="1:3" x14ac:dyDescent="0.25">
      <c r="A53" s="8" t="s">
        <v>41</v>
      </c>
      <c r="B53" s="9">
        <f t="shared" si="2"/>
        <v>4.3</v>
      </c>
      <c r="C53" s="3" t="s">
        <v>38</v>
      </c>
    </row>
    <row r="54" spans="1:3" x14ac:dyDescent="0.25">
      <c r="A54" s="8"/>
    </row>
    <row r="55" spans="1:3" x14ac:dyDescent="0.25">
      <c r="A55" s="15"/>
      <c r="C55" s="3" t="str">
        <f>CONCATENATE("    ",B51)</f>
        <v xml:space="preserve">    People with this variant have two copies of the [C1095A](https://www.ncbi.nlm.nih.gov/clinvar/variation/352554/) variant. This substitution of a single nucleotide is known as a missense mutation.</v>
      </c>
    </row>
    <row r="56" spans="1:3" x14ac:dyDescent="0.25">
      <c r="A56" s="8"/>
    </row>
    <row r="57" spans="1:3" x14ac:dyDescent="0.25">
      <c r="A57" s="8"/>
      <c r="C57" s="3" t="s">
        <v>42</v>
      </c>
    </row>
    <row r="58" spans="1:3" x14ac:dyDescent="0.25">
      <c r="A58" s="8"/>
    </row>
    <row r="59" spans="1:3" x14ac:dyDescent="0.25">
      <c r="A59" s="8"/>
      <c r="C59" s="3" t="str">
        <f>CONCATENATE("    ",B52)</f>
        <v xml:space="preserve">     </v>
      </c>
    </row>
    <row r="60" spans="1:3" x14ac:dyDescent="0.25">
      <c r="A60" s="8"/>
    </row>
    <row r="61" spans="1:3" x14ac:dyDescent="0.25">
      <c r="A61" s="15"/>
      <c r="C61" s="3" t="s">
        <v>43</v>
      </c>
    </row>
    <row r="62" spans="1:3" x14ac:dyDescent="0.25">
      <c r="A62" s="15"/>
    </row>
    <row r="63" spans="1:3" x14ac:dyDescent="0.25">
      <c r="A63" s="15"/>
      <c r="C63" s="3" t="str">
        <f>CONCATENATE( "    &lt;piechart percentage=",B53," /&gt;")</f>
        <v xml:space="preserve">    &lt;piechart percentage=4.3 /&gt;</v>
      </c>
    </row>
    <row r="64" spans="1:3" x14ac:dyDescent="0.25">
      <c r="A64" s="15"/>
      <c r="C64" s="3" t="str">
        <f>"  &lt;/Genotype&gt;"</f>
        <v xml:space="preserve">  &lt;/Genotype&gt;</v>
      </c>
    </row>
    <row r="65" spans="1:3" x14ac:dyDescent="0.25">
      <c r="A65" s="15" t="s">
        <v>46</v>
      </c>
      <c r="B65" s="9" t="str">
        <f>H20</f>
        <v>Your IL12B gene has no variants. A normal gene is referred to as a "wild-type" gene.</v>
      </c>
      <c r="C65" s="3" t="str">
        <f>CONCATENATE("  &lt;Genotype hgvs=",CHAR(34),B37,B39,";",B39,CHAR(34)," name=",CHAR(34),B19,CHAR(34),"&gt; ")</f>
        <v xml:space="preserve">  &lt;Genotype hgvs="NC_000005.10:g.[159315006=];[159315006=]" name="C1095A"&gt; </v>
      </c>
    </row>
    <row r="66" spans="1:3" x14ac:dyDescent="0.25">
      <c r="A66" s="8" t="s">
        <v>47</v>
      </c>
      <c r="B66" s="9" t="str">
        <f t="shared" ref="B66:B67" si="3">H21</f>
        <v xml:space="preserve"> </v>
      </c>
      <c r="C66" s="3" t="s">
        <v>26</v>
      </c>
    </row>
    <row r="67" spans="1:3" x14ac:dyDescent="0.25">
      <c r="A67" s="8" t="s">
        <v>41</v>
      </c>
      <c r="B67" s="9">
        <f t="shared" si="3"/>
        <v>81</v>
      </c>
      <c r="C67" s="3" t="s">
        <v>38</v>
      </c>
    </row>
    <row r="68" spans="1:3" x14ac:dyDescent="0.25">
      <c r="A68" s="15"/>
    </row>
    <row r="69" spans="1:3" x14ac:dyDescent="0.25">
      <c r="A69" s="8"/>
      <c r="C69" s="3" t="str">
        <f>CONCATENATE("    ",B65)</f>
        <v xml:space="preserve">    Your IL12B gene has no variants. A normal gene is referred to as a "wild-type" gene.</v>
      </c>
    </row>
    <row r="70" spans="1:3" x14ac:dyDescent="0.25">
      <c r="A70" s="8"/>
    </row>
    <row r="71" spans="1:3" x14ac:dyDescent="0.25">
      <c r="A71" s="8"/>
      <c r="C71" s="3" t="s">
        <v>42</v>
      </c>
    </row>
    <row r="72" spans="1:3" x14ac:dyDescent="0.25">
      <c r="A72" s="8"/>
    </row>
    <row r="73" spans="1:3" x14ac:dyDescent="0.25">
      <c r="A73" s="8"/>
      <c r="C73" s="3" t="str">
        <f>CONCATENATE("    ",B66)</f>
        <v xml:space="preserve">     </v>
      </c>
    </row>
    <row r="74" spans="1:3" x14ac:dyDescent="0.25">
      <c r="A74" s="15"/>
    </row>
    <row r="75" spans="1:3" x14ac:dyDescent="0.25">
      <c r="A75" s="15"/>
      <c r="C75" s="3" t="s">
        <v>43</v>
      </c>
    </row>
    <row r="76" spans="1:3" x14ac:dyDescent="0.25">
      <c r="A76" s="15"/>
    </row>
    <row r="77" spans="1:3" x14ac:dyDescent="0.25">
      <c r="A77" s="15"/>
      <c r="C77" s="3" t="str">
        <f>CONCATENATE( "    &lt;piechart percentage=",B67," /&gt;")</f>
        <v xml:space="preserve">    &lt;piechart percentage=81 /&gt;</v>
      </c>
    </row>
    <row r="78" spans="1:3" x14ac:dyDescent="0.25">
      <c r="A78" s="15"/>
      <c r="C78" s="3" t="str">
        <f>"  &lt;/Genotype&gt;"</f>
        <v xml:space="preserve">  &lt;/Genotype&gt;</v>
      </c>
    </row>
    <row r="79" spans="1:3" x14ac:dyDescent="0.25">
      <c r="A79" s="15"/>
      <c r="C79" s="3" t="str">
        <f>C23</f>
        <v>&lt;# T159323005C #&gt;</v>
      </c>
    </row>
    <row r="80" spans="1:3" x14ac:dyDescent="0.25">
      <c r="A80" s="15" t="s">
        <v>37</v>
      </c>
      <c r="B80" s="21" t="str">
        <f>I11</f>
        <v>NC_000005.10:g.</v>
      </c>
      <c r="C80" s="3" t="str">
        <f>CONCATENATE("  &lt;Genotype hgvs=",CHAR(34),B80,B81,";",B82,CHAR(34)," name=",CHAR(34),B25,CHAR(34),"&gt; ")</f>
        <v xml:space="preserve">  &lt;Genotype hgvs="NC_000005.10:g.[159323005T&gt;C];[159323005=]" name="T159323005C"&gt; </v>
      </c>
    </row>
    <row r="81" spans="1:3" x14ac:dyDescent="0.25">
      <c r="A81" s="15" t="s">
        <v>35</v>
      </c>
      <c r="B81" s="21" t="str">
        <f t="shared" ref="B81:B85" si="4">I12</f>
        <v>[159323005T&gt;C]</v>
      </c>
    </row>
    <row r="82" spans="1:3" x14ac:dyDescent="0.25">
      <c r="A82" s="15" t="s">
        <v>31</v>
      </c>
      <c r="B82" s="21" t="str">
        <f t="shared" si="4"/>
        <v>[159323005=]</v>
      </c>
      <c r="C82" s="3" t="s">
        <v>38</v>
      </c>
    </row>
    <row r="83" spans="1:3" x14ac:dyDescent="0.25">
      <c r="A83" s="15" t="s">
        <v>39</v>
      </c>
      <c r="B83" s="21" t="str">
        <f t="shared" si="4"/>
        <v>People with this variant have one copy of the [T159323005C](https://www.ncbi.nlm.nih.gov/projects/SNP/snp_ref.cgi?rs=2288831) variant. This substitution of a single nucleotide is known as a missense mutation.</v>
      </c>
      <c r="C83" s="3" t="s">
        <v>26</v>
      </c>
    </row>
    <row r="84" spans="1:3" x14ac:dyDescent="0.25">
      <c r="A84" s="8" t="s">
        <v>40</v>
      </c>
      <c r="B84" s="21" t="str">
        <f t="shared" si="4"/>
        <v>You are in the Moderate Loss of Function category. See below for more information.</v>
      </c>
      <c r="C84" s="3" t="str">
        <f>CONCATENATE("    ",B83)</f>
        <v xml:space="preserve">    People with this variant have one copy of the [T159323005C](https://www.ncbi.nlm.nih.gov/projects/SNP/snp_ref.cgi?rs=2288831) variant. This substitution of a single nucleotide is known as a missense mutation.</v>
      </c>
    </row>
    <row r="85" spans="1:3" x14ac:dyDescent="0.25">
      <c r="A85" s="8" t="s">
        <v>41</v>
      </c>
      <c r="B85" s="21">
        <f t="shared" si="4"/>
        <v>39.700000000000003</v>
      </c>
    </row>
    <row r="86" spans="1:3" x14ac:dyDescent="0.25">
      <c r="A86" s="15"/>
      <c r="C86" s="3" t="s">
        <v>42</v>
      </c>
    </row>
    <row r="87" spans="1:3" x14ac:dyDescent="0.25">
      <c r="A87" s="8"/>
    </row>
    <row r="88" spans="1:3" x14ac:dyDescent="0.25">
      <c r="A88" s="8"/>
      <c r="C88" s="3" t="str">
        <f>CONCATENATE("    ",B84)</f>
        <v xml:space="preserve">    You are in the Moderate Loss of Function category. See below for more information.</v>
      </c>
    </row>
    <row r="89" spans="1:3" x14ac:dyDescent="0.25">
      <c r="A89" s="8"/>
    </row>
    <row r="90" spans="1:3" x14ac:dyDescent="0.25">
      <c r="A90" s="8"/>
      <c r="C90" s="3" t="s">
        <v>43</v>
      </c>
    </row>
    <row r="91" spans="1:3" x14ac:dyDescent="0.25">
      <c r="A91" s="15"/>
    </row>
    <row r="92" spans="1:3" x14ac:dyDescent="0.25">
      <c r="A92" s="15"/>
      <c r="C92" s="3" t="str">
        <f>CONCATENATE( "    &lt;piechart percentage=",B85," /&gt;")</f>
        <v xml:space="preserve">    &lt;piechart percentage=39.7 /&gt;</v>
      </c>
    </row>
    <row r="93" spans="1:3" x14ac:dyDescent="0.25">
      <c r="A93" s="15"/>
      <c r="C93" s="3" t="str">
        <f>"  &lt;/Genotype&gt;"</f>
        <v xml:space="preserve">  &lt;/Genotype&gt;</v>
      </c>
    </row>
    <row r="94" spans="1:3" x14ac:dyDescent="0.25">
      <c r="A94" s="15" t="s">
        <v>44</v>
      </c>
      <c r="B94" s="9" t="str">
        <f>I17</f>
        <v>People with this variant have two copies of the [T159323005C](https://www.ncbi.nlm.nih.gov/projects/SNP/snp_ref.cgi?rs=2288831) variant. This substitution of a single nucleotide is known as a missense mutation.</v>
      </c>
      <c r="C94" s="3" t="str">
        <f>CONCATENATE("  &lt;Genotype hgvs=",CHAR(34),B80,B81,";",B81,CHAR(34)," name=",CHAR(34),B25,CHAR(34),"&gt; ")</f>
        <v xml:space="preserve">  &lt;Genotype hgvs="NC_000005.10:g.[159323005T&gt;C];[159323005T&gt;C]" name="T159323005C"&gt; </v>
      </c>
    </row>
    <row r="95" spans="1:3" x14ac:dyDescent="0.25">
      <c r="A95" s="8" t="s">
        <v>45</v>
      </c>
      <c r="B95" s="9" t="str">
        <f t="shared" ref="B95:B96" si="5">I18</f>
        <v>You are in the Moderate Loss of Function category. See below for more information.</v>
      </c>
      <c r="C95" s="3" t="s">
        <v>26</v>
      </c>
    </row>
    <row r="96" spans="1:3" x14ac:dyDescent="0.25">
      <c r="A96" s="8" t="s">
        <v>41</v>
      </c>
      <c r="B96" s="9">
        <f t="shared" si="5"/>
        <v>26.2</v>
      </c>
      <c r="C96" s="3" t="s">
        <v>38</v>
      </c>
    </row>
    <row r="97" spans="1:3" x14ac:dyDescent="0.25">
      <c r="A97" s="8"/>
    </row>
    <row r="98" spans="1:3" x14ac:dyDescent="0.25">
      <c r="A98" s="15"/>
      <c r="C98" s="3" t="str">
        <f>CONCATENATE("    ",B94)</f>
        <v xml:space="preserve">    People with this variant have two copies of the [T159323005C](https://www.ncbi.nlm.nih.gov/projects/SNP/snp_ref.cgi?rs=2288831) variant. This substitution of a single nucleotide is known as a missense mutation.</v>
      </c>
    </row>
    <row r="99" spans="1:3" x14ac:dyDescent="0.25">
      <c r="A99" s="8"/>
    </row>
    <row r="100" spans="1:3" x14ac:dyDescent="0.25">
      <c r="A100" s="8"/>
      <c r="C100" s="3" t="s">
        <v>42</v>
      </c>
    </row>
    <row r="101" spans="1:3" x14ac:dyDescent="0.25">
      <c r="A101" s="8"/>
    </row>
    <row r="102" spans="1:3" x14ac:dyDescent="0.25">
      <c r="A102" s="8"/>
      <c r="C102" s="3" t="str">
        <f>CONCATENATE("    ",B95)</f>
        <v xml:space="preserve">    You are in the Moderate Loss of Function category. See below for more information.</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percentage=",B96," /&gt;")</f>
        <v xml:space="preserve">    &lt;piechart percentage=26.2 /&gt;</v>
      </c>
    </row>
    <row r="107" spans="1:3" x14ac:dyDescent="0.25">
      <c r="A107" s="15"/>
      <c r="C107" s="3" t="str">
        <f>"  &lt;/Genotype&gt;"</f>
        <v xml:space="preserve">  &lt;/Genotype&gt;</v>
      </c>
    </row>
    <row r="108" spans="1:3" x14ac:dyDescent="0.25">
      <c r="A108" s="15" t="s">
        <v>46</v>
      </c>
      <c r="B108" s="9" t="str">
        <f>I20</f>
        <v>Your IL12B gene has no variants. A normal gene is referred to as a "wild-type" gene.</v>
      </c>
      <c r="C108" s="3" t="str">
        <f>CONCATENATE("  &lt;Genotype hgvs=",CHAR(34),B80,B82,";",B82,CHAR(34)," name=",CHAR(34),B25,CHAR(34),"&gt; ")</f>
        <v xml:space="preserve">  &lt;Genotype hgvs="NC_000005.10:g.[159323005=];[159323005=]" name="T159323005C"&gt; </v>
      </c>
    </row>
    <row r="109" spans="1:3" x14ac:dyDescent="0.25">
      <c r="A109" s="8" t="s">
        <v>47</v>
      </c>
      <c r="B109" s="9" t="str">
        <f t="shared" ref="B109:B110" si="6">I21</f>
        <v>This variant is not associated with increased risk.</v>
      </c>
      <c r="C109" s="3" t="s">
        <v>26</v>
      </c>
    </row>
    <row r="110" spans="1:3" x14ac:dyDescent="0.25">
      <c r="A110" s="8" t="s">
        <v>41</v>
      </c>
      <c r="B110" s="9">
        <f t="shared" si="6"/>
        <v>34.1</v>
      </c>
      <c r="C110" s="3" t="s">
        <v>38</v>
      </c>
    </row>
    <row r="111" spans="1:3" x14ac:dyDescent="0.25">
      <c r="A111" s="15"/>
    </row>
    <row r="112" spans="1:3" x14ac:dyDescent="0.25">
      <c r="A112" s="8"/>
      <c r="C112" s="3" t="str">
        <f>CONCATENATE("    ",B108)</f>
        <v xml:space="preserve">    Your IL12B gene has no variants. A normal gene is referred to as a "wild-type" gene.</v>
      </c>
    </row>
    <row r="113" spans="1:3" x14ac:dyDescent="0.25">
      <c r="A113" s="8"/>
    </row>
    <row r="114" spans="1:3" x14ac:dyDescent="0.25">
      <c r="A114" s="8"/>
      <c r="C114" s="3" t="s">
        <v>42</v>
      </c>
    </row>
    <row r="115" spans="1:3" x14ac:dyDescent="0.25">
      <c r="A115" s="8"/>
    </row>
    <row r="116" spans="1:3" x14ac:dyDescent="0.25">
      <c r="A116" s="8"/>
      <c r="C116" s="3" t="str">
        <f>CONCATENATE("    ",B109)</f>
        <v xml:space="preserve">    This variant is not associated with increased risk.</v>
      </c>
    </row>
    <row r="117" spans="1:3" x14ac:dyDescent="0.25">
      <c r="A117" s="15"/>
    </row>
    <row r="118" spans="1:3" x14ac:dyDescent="0.25">
      <c r="A118" s="15"/>
      <c r="C118" s="3" t="s">
        <v>43</v>
      </c>
    </row>
    <row r="119" spans="1:3" x14ac:dyDescent="0.25">
      <c r="A119" s="15"/>
    </row>
    <row r="120" spans="1:3" x14ac:dyDescent="0.25">
      <c r="A120" s="15"/>
      <c r="C120" s="3" t="str">
        <f>CONCATENATE( "    &lt;piechart percentage=",B110," /&gt;")</f>
        <v xml:space="preserve">    &lt;piechart percentage=34.1 /&gt;</v>
      </c>
    </row>
    <row r="121" spans="1:3" x14ac:dyDescent="0.25">
      <c r="A121" s="15"/>
      <c r="C121" s="3" t="str">
        <f>"  &lt;/Genotype&gt;"</f>
        <v xml:space="preserve">  &lt;/Genotype&gt;</v>
      </c>
    </row>
    <row r="122" spans="1:3" x14ac:dyDescent="0.25">
      <c r="A122" s="15"/>
      <c r="C122" s="3" t="str">
        <f>C29</f>
        <v>&lt;# A159C #&gt;</v>
      </c>
    </row>
    <row r="123" spans="1:3" x14ac:dyDescent="0.25">
      <c r="A123" s="15" t="s">
        <v>37</v>
      </c>
      <c r="B123" s="21" t="str">
        <f>J11</f>
        <v>NC_000005.10:g.</v>
      </c>
      <c r="C123" s="3" t="str">
        <f>CONCATENATE("  &lt;Genotype hgvs=",CHAR(34),B123,B124,";",B125,CHAR(34)," name=",CHAR(34),B31,CHAR(34),"&gt; ")</f>
        <v xml:space="preserve">  &lt;Genotype hgvs="NC_000005.10:g.[159315942T&gt;G];[159315942=]" name="A159C"&gt; </v>
      </c>
    </row>
    <row r="124" spans="1:3" x14ac:dyDescent="0.25">
      <c r="A124" s="15" t="s">
        <v>35</v>
      </c>
      <c r="B124" s="21" t="str">
        <f t="shared" ref="B124:B128" si="7">J12</f>
        <v>[159315942T&gt;G]</v>
      </c>
    </row>
    <row r="125" spans="1:3" x14ac:dyDescent="0.25">
      <c r="A125" s="15" t="s">
        <v>31</v>
      </c>
      <c r="B125" s="21" t="str">
        <f t="shared" si="7"/>
        <v>[159315942=]</v>
      </c>
      <c r="C125" s="3" t="s">
        <v>38</v>
      </c>
    </row>
    <row r="126" spans="1:3" x14ac:dyDescent="0.25">
      <c r="A126" s="15" t="s">
        <v>39</v>
      </c>
      <c r="B126" s="21" t="str">
        <f t="shared" si="7"/>
        <v>People with this variant have one copy of the [A159C](https://www.ncbi.nlm.nih.gov/clinvar/variation/352569/) variant. This substitution of a single nucleotide is known as a missense mutation.</v>
      </c>
      <c r="C126" s="3" t="s">
        <v>26</v>
      </c>
    </row>
    <row r="127" spans="1:3" x14ac:dyDescent="0.25">
      <c r="A127" s="8" t="s">
        <v>40</v>
      </c>
      <c r="B127" s="21" t="str">
        <f t="shared" si="7"/>
        <v>You are in the Moderate Loss of Function category. See below for more information.</v>
      </c>
      <c r="C127" s="3" t="str">
        <f>CONCATENATE("    ",B126)</f>
        <v xml:space="preserve">    People with this variant have one copy of the [A159C](https://www.ncbi.nlm.nih.gov/clinvar/variation/352569/) variant. This substitution of a single nucleotide is known as a missense mutation.</v>
      </c>
    </row>
    <row r="128" spans="1:3" x14ac:dyDescent="0.25">
      <c r="A128" s="8" t="s">
        <v>41</v>
      </c>
      <c r="B128" s="21">
        <f t="shared" si="7"/>
        <v>46</v>
      </c>
    </row>
    <row r="129" spans="1:3" x14ac:dyDescent="0.25">
      <c r="A129" s="15"/>
      <c r="C129" s="3" t="s">
        <v>42</v>
      </c>
    </row>
    <row r="130" spans="1:3" x14ac:dyDescent="0.25">
      <c r="A130" s="8"/>
    </row>
    <row r="131" spans="1:3" x14ac:dyDescent="0.25">
      <c r="A131" s="8"/>
      <c r="C131" s="3" t="str">
        <f>CONCATENATE("    ",B127)</f>
        <v xml:space="preserve">    You are in the Moderate Loss of Function category. See below for more information.</v>
      </c>
    </row>
    <row r="132" spans="1:3" x14ac:dyDescent="0.25">
      <c r="A132" s="8"/>
    </row>
    <row r="133" spans="1:3" x14ac:dyDescent="0.25">
      <c r="A133" s="8"/>
      <c r="C133" s="3" t="s">
        <v>43</v>
      </c>
    </row>
    <row r="134" spans="1:3" x14ac:dyDescent="0.25">
      <c r="A134" s="15"/>
    </row>
    <row r="135" spans="1:3" x14ac:dyDescent="0.25">
      <c r="A135" s="15"/>
      <c r="C135" s="3" t="str">
        <f>CONCATENATE( "    &lt;piechart percentage=",B128," /&gt;")</f>
        <v xml:space="preserve">    &lt;piechart percentage=46 /&gt;</v>
      </c>
    </row>
    <row r="136" spans="1:3" x14ac:dyDescent="0.25">
      <c r="A136" s="15"/>
      <c r="C136" s="3" t="str">
        <f>"  &lt;/Genotype&gt;"</f>
        <v xml:space="preserve">  &lt;/Genotype&gt;</v>
      </c>
    </row>
    <row r="137" spans="1:3" x14ac:dyDescent="0.25">
      <c r="A137" s="15" t="s">
        <v>44</v>
      </c>
      <c r="B137" s="9" t="str">
        <f>J17</f>
        <v>People with this variant have two copies of the [A159C](https://www.ncbi.nlm.nih.gov/clinvar/variation/352569/) variant. This substitution of a single nucleotide is known as a missense mutation.</v>
      </c>
      <c r="C137" s="3" t="str">
        <f>CONCATENATE("  &lt;Genotype hgvs=",CHAR(34),B123,B124,";",B124,CHAR(34)," name=",CHAR(34),B31,CHAR(34),"&gt; ")</f>
        <v xml:space="preserve">  &lt;Genotype hgvs="NC_000005.10:g.[159315942T&gt;G];[159315942T&gt;G]" name="A159C"&gt; </v>
      </c>
    </row>
    <row r="138" spans="1:3" x14ac:dyDescent="0.25">
      <c r="A138" s="8" t="s">
        <v>45</v>
      </c>
      <c r="B138" s="9" t="str">
        <f t="shared" ref="B138:B139" si="8">J18</f>
        <v>This variant is not associated with increased risk.</v>
      </c>
      <c r="C138" s="3" t="s">
        <v>26</v>
      </c>
    </row>
    <row r="139" spans="1:3" x14ac:dyDescent="0.25">
      <c r="A139" s="8" t="s">
        <v>41</v>
      </c>
      <c r="B139" s="9">
        <f t="shared" si="8"/>
        <v>52.5</v>
      </c>
      <c r="C139" s="3" t="s">
        <v>38</v>
      </c>
    </row>
    <row r="140" spans="1:3" x14ac:dyDescent="0.25">
      <c r="A140" s="8"/>
    </row>
    <row r="141" spans="1:3" x14ac:dyDescent="0.25">
      <c r="A141" s="15"/>
      <c r="C141" s="3" t="str">
        <f>CONCATENATE("    ",B137)</f>
        <v xml:space="preserve">    People with this variant have two copies of the [A159C](https://www.ncbi.nlm.nih.gov/clinvar/variation/352569/) variant. This substitution of a single nucleotide is known as a missense mutation.</v>
      </c>
    </row>
    <row r="142" spans="1:3" x14ac:dyDescent="0.25">
      <c r="A142" s="8"/>
    </row>
    <row r="143" spans="1:3" x14ac:dyDescent="0.25">
      <c r="A143" s="8"/>
      <c r="C143" s="3" t="s">
        <v>42</v>
      </c>
    </row>
    <row r="144" spans="1:3" x14ac:dyDescent="0.25">
      <c r="A144" s="8"/>
    </row>
    <row r="145" spans="1:3" x14ac:dyDescent="0.25">
      <c r="A145" s="8"/>
      <c r="C145" s="3" t="str">
        <f>CONCATENATE("    ",B138)</f>
        <v xml:space="preserve">    This variant is not associated with increased risk.</v>
      </c>
    </row>
    <row r="146" spans="1:3" x14ac:dyDescent="0.25">
      <c r="A146" s="8"/>
    </row>
    <row r="147" spans="1:3" x14ac:dyDescent="0.25">
      <c r="A147" s="15"/>
      <c r="C147" s="3" t="s">
        <v>43</v>
      </c>
    </row>
    <row r="148" spans="1:3" x14ac:dyDescent="0.25">
      <c r="A148" s="15"/>
    </row>
    <row r="149" spans="1:3" x14ac:dyDescent="0.25">
      <c r="A149" s="15"/>
      <c r="C149" s="3" t="str">
        <f>CONCATENATE( "    &lt;piechart percentage=",B139," /&gt;")</f>
        <v xml:space="preserve">    &lt;piechart percentage=52.5 /&gt;</v>
      </c>
    </row>
    <row r="150" spans="1:3" x14ac:dyDescent="0.25">
      <c r="A150" s="15"/>
      <c r="C150" s="3" t="str">
        <f>"  &lt;/Genotype&gt;"</f>
        <v xml:space="preserve">  &lt;/Genotype&gt;</v>
      </c>
    </row>
    <row r="151" spans="1:3" x14ac:dyDescent="0.25">
      <c r="A151" s="15" t="s">
        <v>46</v>
      </c>
      <c r="B151" s="9" t="str">
        <f>J20</f>
        <v>Your IL12B gene has no variants. A normal gene is referred to as a "wild-type" gene.</v>
      </c>
      <c r="C151" s="3" t="str">
        <f>CONCATENATE("  &lt;Genotype hgvs=",CHAR(34),B123,B125,";",B125,CHAR(34)," name=",CHAR(34),B31,CHAR(34),"&gt; ")</f>
        <v xml:space="preserve">  &lt;Genotype hgvs="NC_000005.10:g.[159315942=];[159315942=]" name="A159C"&gt; </v>
      </c>
    </row>
    <row r="152" spans="1:3" x14ac:dyDescent="0.25">
      <c r="A152" s="8" t="s">
        <v>47</v>
      </c>
      <c r="B152" s="9" t="str">
        <f t="shared" ref="B152:B153" si="9">J21</f>
        <v>This variant is not associated with increased risk.</v>
      </c>
      <c r="C152" s="3" t="s">
        <v>26</v>
      </c>
    </row>
    <row r="153" spans="1:3" x14ac:dyDescent="0.25">
      <c r="A153" s="8" t="s">
        <v>41</v>
      </c>
      <c r="B153" s="9">
        <f t="shared" si="9"/>
        <v>1.5</v>
      </c>
      <c r="C153" s="3" t="s">
        <v>38</v>
      </c>
    </row>
    <row r="154" spans="1:3" x14ac:dyDescent="0.25">
      <c r="A154" s="15"/>
    </row>
    <row r="155" spans="1:3" x14ac:dyDescent="0.25">
      <c r="A155" s="8"/>
      <c r="C155" s="3" t="str">
        <f>CONCATENATE("    ",B151)</f>
        <v xml:space="preserve">    Your IL12B gene has no variants. A normal gene is referred to as a "wild-type" gene.</v>
      </c>
    </row>
    <row r="156" spans="1:3" x14ac:dyDescent="0.25">
      <c r="A156" s="8"/>
    </row>
    <row r="157" spans="1:3" x14ac:dyDescent="0.25">
      <c r="A157" s="8"/>
      <c r="C157" s="3" t="s">
        <v>42</v>
      </c>
    </row>
    <row r="158" spans="1:3" x14ac:dyDescent="0.25">
      <c r="A158" s="8"/>
    </row>
    <row r="159" spans="1:3" x14ac:dyDescent="0.25">
      <c r="A159" s="8"/>
      <c r="C159" s="3" t="str">
        <f>CONCATENATE("    ",B152)</f>
        <v xml:space="preserve">    This variant is not associated with increased risk.</v>
      </c>
    </row>
    <row r="160" spans="1:3" x14ac:dyDescent="0.25">
      <c r="A160" s="15"/>
    </row>
    <row r="161" spans="1:3" x14ac:dyDescent="0.25">
      <c r="A161" s="15"/>
      <c r="C161" s="3" t="s">
        <v>43</v>
      </c>
    </row>
    <row r="162" spans="1:3" x14ac:dyDescent="0.25">
      <c r="A162" s="15"/>
    </row>
    <row r="163" spans="1:3" x14ac:dyDescent="0.25">
      <c r="A163" s="15"/>
      <c r="C163" s="3" t="str">
        <f>CONCATENATE( "    &lt;piechart percentage=",B153," /&gt;")</f>
        <v xml:space="preserve">    &lt;piechart percentage=1.5 /&gt;</v>
      </c>
    </row>
    <row r="164" spans="1:3" x14ac:dyDescent="0.25">
      <c r="A164" s="15"/>
      <c r="C164" s="3" t="str">
        <f>"  &lt;/Genotype&gt;"</f>
        <v xml:space="preserve">  &lt;/Genotype&gt;</v>
      </c>
    </row>
    <row r="165" spans="1:3" x14ac:dyDescent="0.25">
      <c r="A165" s="15"/>
      <c r="C165" s="3" t="str">
        <f>"  &lt;/Genotype&gt;"</f>
        <v xml:space="preserve">  &lt;/Genotype&gt;</v>
      </c>
    </row>
    <row r="166" spans="1:3" x14ac:dyDescent="0.25">
      <c r="A166" s="15"/>
      <c r="C166" s="3" t="s">
        <v>48</v>
      </c>
    </row>
    <row r="167" spans="1:3" x14ac:dyDescent="0.25">
      <c r="A167" s="15" t="s">
        <v>49</v>
      </c>
      <c r="B167" s="9" t="str">
        <f>CONCATENATE("Your ",B11," gene has an unknown variant.")</f>
        <v>Your IL12B gene has an unknown variant.</v>
      </c>
      <c r="C167" s="3" t="str">
        <f>CONCATENATE("  &lt;Genotype hgvs=",CHAR(34),"unknown",CHAR(34),"&gt; ")</f>
        <v xml:space="preserve">  &lt;Genotype hgvs="unknown"&gt; </v>
      </c>
    </row>
    <row r="168" spans="1:3" x14ac:dyDescent="0.25">
      <c r="A168" s="8" t="s">
        <v>49</v>
      </c>
      <c r="B168" s="9" t="s">
        <v>50</v>
      </c>
      <c r="C168" s="3" t="s">
        <v>26</v>
      </c>
    </row>
    <row r="169" spans="1:3" x14ac:dyDescent="0.25">
      <c r="A169" s="8" t="s">
        <v>41</v>
      </c>
      <c r="C169" s="3" t="s">
        <v>38</v>
      </c>
    </row>
    <row r="170" spans="1:3" x14ac:dyDescent="0.25">
      <c r="A170" s="8"/>
    </row>
    <row r="171" spans="1:3" x14ac:dyDescent="0.25">
      <c r="A171" s="8"/>
      <c r="C171" s="3" t="str">
        <f>CONCATENATE("    ",B167)</f>
        <v xml:space="preserve">    Your IL12B gene has an unknown variant.</v>
      </c>
    </row>
    <row r="172" spans="1:3" x14ac:dyDescent="0.25">
      <c r="A172" s="8"/>
    </row>
    <row r="173" spans="1:3" x14ac:dyDescent="0.25">
      <c r="A173" s="8"/>
      <c r="C173" s="3" t="s">
        <v>42</v>
      </c>
    </row>
    <row r="174" spans="1:3" x14ac:dyDescent="0.25">
      <c r="A174" s="8"/>
    </row>
    <row r="175" spans="1:3" x14ac:dyDescent="0.25">
      <c r="A175" s="15"/>
      <c r="C175" s="3" t="str">
        <f>CONCATENATE("    ",B168)</f>
        <v xml:space="preserve">    The effect is unknown.</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 /&gt;</v>
      </c>
    </row>
    <row r="180" spans="1:3" x14ac:dyDescent="0.25">
      <c r="A180" s="15"/>
      <c r="C180" s="3" t="str">
        <f>"  &lt;/Genotype&gt;"</f>
        <v xml:space="preserve">  &lt;/Genotype&gt;</v>
      </c>
    </row>
    <row r="181" spans="1:3" x14ac:dyDescent="0.25">
      <c r="A181" s="15"/>
      <c r="C181" s="3" t="s">
        <v>51</v>
      </c>
    </row>
    <row r="182" spans="1:3" x14ac:dyDescent="0.25">
      <c r="A182" s="15" t="s">
        <v>46</v>
      </c>
      <c r="B182" s="9" t="str">
        <f>CONCATENATE("Your ",B11," gene has no variants. A normal gene is referred to as a ",CHAR(34),"wild-type",CHAR(34)," gene.")</f>
        <v>Your IL12B gene has no variants. A normal gene is referred to as a "wild-type" gene.</v>
      </c>
      <c r="C182" s="3" t="str">
        <f>CONCATENATE("  &lt;Genotype hgvs=",CHAR(34),"wildtype",CHAR(34),"&gt;")</f>
        <v xml:space="preserve">  &lt;Genotype hgvs="wildtype"&gt;</v>
      </c>
    </row>
    <row r="183" spans="1:3" x14ac:dyDescent="0.25">
      <c r="A183" s="8" t="s">
        <v>47</v>
      </c>
      <c r="B183" s="9" t="s">
        <v>52</v>
      </c>
      <c r="C183" s="3" t="s">
        <v>26</v>
      </c>
    </row>
    <row r="184" spans="1:3" x14ac:dyDescent="0.25">
      <c r="A184" s="8" t="s">
        <v>41</v>
      </c>
      <c r="C184" s="3" t="s">
        <v>38</v>
      </c>
    </row>
    <row r="185" spans="1:3" x14ac:dyDescent="0.25">
      <c r="A185" s="8"/>
    </row>
    <row r="186" spans="1:3" x14ac:dyDescent="0.25">
      <c r="A186" s="8"/>
      <c r="C186" s="3" t="str">
        <f>CONCATENATE("    ",B182)</f>
        <v xml:space="preserve">    Your IL12B gene has no variants. A normal gene is referred to as a "wild-type" gene.</v>
      </c>
    </row>
    <row r="187" spans="1:3" x14ac:dyDescent="0.25">
      <c r="A187" s="8"/>
    </row>
    <row r="188" spans="1:3" x14ac:dyDescent="0.25">
      <c r="A188" s="8"/>
      <c r="C188" s="3" t="s">
        <v>42</v>
      </c>
    </row>
    <row r="189" spans="1:3" x14ac:dyDescent="0.25">
      <c r="A189" s="8"/>
    </row>
    <row r="190" spans="1:3" x14ac:dyDescent="0.25">
      <c r="A190" s="8"/>
      <c r="C190" s="3" t="str">
        <f>CONCATENATE("    ",B183)</f>
        <v xml:space="preserve">    Your variant is not associated with any loss of function.</v>
      </c>
    </row>
    <row r="191" spans="1:3" x14ac:dyDescent="0.25">
      <c r="A191" s="8"/>
    </row>
    <row r="192" spans="1:3" x14ac:dyDescent="0.25">
      <c r="A192" s="8"/>
      <c r="C192" s="3" t="s">
        <v>43</v>
      </c>
    </row>
    <row r="193" spans="1:3" x14ac:dyDescent="0.25">
      <c r="A193" s="15"/>
    </row>
    <row r="194" spans="1:3" x14ac:dyDescent="0.25">
      <c r="A194" s="8"/>
      <c r="C194" s="3" t="str">
        <f>CONCATENATE( "    &lt;piechart percentage=",B184," /&gt;")</f>
        <v xml:space="preserve">    &lt;piechart percentage= /&gt;</v>
      </c>
    </row>
    <row r="195" spans="1:3" x14ac:dyDescent="0.25">
      <c r="A195" s="8"/>
      <c r="C195" s="3" t="str">
        <f>"  &lt;/Genotype&gt;"</f>
        <v xml:space="preserve">  &lt;/Genotype&gt;</v>
      </c>
    </row>
    <row r="196" spans="1:3" x14ac:dyDescent="0.25">
      <c r="A196" s="8"/>
      <c r="C196" s="3" t="str">
        <f>"&lt;/GeneAnalysis&gt;"</f>
        <v>&lt;/GeneAnalysis&gt;</v>
      </c>
    </row>
    <row r="197" spans="1:3" s="18" customFormat="1" x14ac:dyDescent="0.25">
      <c r="A197" s="27"/>
      <c r="B197" s="17"/>
    </row>
    <row r="198" spans="1:3" x14ac:dyDescent="0.25">
      <c r="A198" s="15"/>
      <c r="C198" s="3" t="str">
        <f>CONCATENATE("# How do changes in ",B11," affect people?")</f>
        <v># How do changes in IL12B affect people?</v>
      </c>
    </row>
    <row r="199" spans="1:3" x14ac:dyDescent="0.25">
      <c r="A199" s="15"/>
    </row>
    <row r="200" spans="1:3" x14ac:dyDescent="0.25">
      <c r="A200" s="15" t="s">
        <v>53</v>
      </c>
      <c r="B200"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IL12B variants is small and does not impact treatment. It is possible that variants in this gene interact with other gene variants, which is the reason for our inclusion of this gene.</v>
      </c>
      <c r="C200" s="3" t="str">
        <f>B200</f>
        <v>For the vast majority of people, the overall risk associated with the common IL12B variants is small and does not impact treatment. It is possible that variants in this gene interact with other gene variants, which is the reason for our inclusion of this gene.</v>
      </c>
    </row>
    <row r="201" spans="1:3" x14ac:dyDescent="0.25">
      <c r="A201" s="15"/>
    </row>
    <row r="202" spans="1:3" s="18" customFormat="1" x14ac:dyDescent="0.25">
      <c r="A202" s="27"/>
      <c r="B202" s="17"/>
      <c r="C202" s="16" t="s">
        <v>54</v>
      </c>
    </row>
    <row r="203" spans="1:3" s="18" customFormat="1" x14ac:dyDescent="0.25">
      <c r="A203" s="27"/>
      <c r="B203" s="17"/>
      <c r="C203" s="16"/>
    </row>
    <row r="204" spans="1:3" s="18" customFormat="1" x14ac:dyDescent="0.25">
      <c r="A204" s="16"/>
      <c r="B204" s="17"/>
      <c r="C204" s="16" t="s">
        <v>55</v>
      </c>
    </row>
    <row r="205" spans="1:3" s="18" customFormat="1" x14ac:dyDescent="0.25">
      <c r="A205" s="16"/>
      <c r="B205" s="17"/>
      <c r="C205" s="16"/>
    </row>
    <row r="206" spans="1:3" x14ac:dyDescent="0.25">
      <c r="A206" s="15"/>
      <c r="C206" s="3" t="s">
        <v>56</v>
      </c>
    </row>
    <row r="207" spans="1:3" x14ac:dyDescent="0.25">
      <c r="A207" s="15"/>
    </row>
    <row r="208" spans="1:3" x14ac:dyDescent="0.25">
      <c r="A208" s="15" t="s">
        <v>26</v>
      </c>
      <c r="B208" s="3" t="s">
        <v>57</v>
      </c>
      <c r="C208" s="3" t="str">
        <f>B208</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09" spans="1:3" x14ac:dyDescent="0.25">
      <c r="A209" s="15"/>
    </row>
    <row r="210" spans="1:3" x14ac:dyDescent="0.25">
      <c r="A210" s="15"/>
      <c r="C210" s="3" t="s">
        <v>58</v>
      </c>
    </row>
    <row r="211" spans="1:3" x14ac:dyDescent="0.25">
      <c r="A211" s="15"/>
    </row>
    <row r="212" spans="1:3" x14ac:dyDescent="0.25">
      <c r="B212" s="3" t="s">
        <v>59</v>
      </c>
      <c r="C212" s="3" t="str">
        <f>B212</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3" spans="1:3" x14ac:dyDescent="0.25">
      <c r="A213" s="15"/>
    </row>
    <row r="214" spans="1:3" s="18" customFormat="1" x14ac:dyDescent="0.25">
      <c r="A214" s="27"/>
      <c r="B214" s="17"/>
      <c r="C214" s="16" t="s">
        <v>60</v>
      </c>
    </row>
    <row r="215" spans="1:3" s="18" customFormat="1" x14ac:dyDescent="0.25">
      <c r="A215" s="27"/>
      <c r="B215" s="17"/>
      <c r="C215" s="16"/>
    </row>
    <row r="216" spans="1:3" s="18" customFormat="1" x14ac:dyDescent="0.25">
      <c r="A216" s="16"/>
      <c r="B216" s="17"/>
      <c r="C216" s="16" t="s">
        <v>61</v>
      </c>
    </row>
    <row r="217" spans="1:3" s="18" customFormat="1" x14ac:dyDescent="0.25">
      <c r="A217" s="16"/>
      <c r="B217" s="17"/>
      <c r="C217" s="16"/>
    </row>
    <row r="218" spans="1:3" x14ac:dyDescent="0.25">
      <c r="A218" s="15"/>
      <c r="C218" s="3" t="s">
        <v>56</v>
      </c>
    </row>
    <row r="219" spans="1:3" x14ac:dyDescent="0.25">
      <c r="A219" s="15"/>
    </row>
    <row r="220" spans="1:3" x14ac:dyDescent="0.25">
      <c r="A220" s="15" t="s">
        <v>26</v>
      </c>
      <c r="B220" s="9" t="s">
        <v>62</v>
      </c>
      <c r="C220" s="3" t="str">
        <f>B220</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21" spans="1:3" x14ac:dyDescent="0.25">
      <c r="A221" s="15"/>
    </row>
    <row r="222" spans="1:3" x14ac:dyDescent="0.25">
      <c r="A222" s="15"/>
      <c r="C222" s="3" t="s">
        <v>58</v>
      </c>
    </row>
    <row r="223" spans="1:3" x14ac:dyDescent="0.25">
      <c r="A223" s="15"/>
    </row>
    <row r="224" spans="1:3" x14ac:dyDescent="0.25">
      <c r="A224" s="15"/>
      <c r="B224" s="9" t="s">
        <v>63</v>
      </c>
      <c r="C224" s="3" t="str">
        <f>B224</f>
        <v>[Anti-CD20 intervention](https://www.ncbi.nlm.nih.gov/pubmed/27834303) may help CFS patients, and has shown to increase muscarinic antibody positivity and reduced symptoms.</v>
      </c>
    </row>
    <row r="226" spans="1:3" s="18" customFormat="1" x14ac:dyDescent="0.25">
      <c r="A226" s="27"/>
      <c r="B226" s="17"/>
      <c r="C226" s="16" t="s">
        <v>64</v>
      </c>
    </row>
    <row r="227" spans="1:3" s="18" customFormat="1" x14ac:dyDescent="0.25">
      <c r="A227" s="27"/>
      <c r="B227" s="17"/>
      <c r="C227" s="16"/>
    </row>
    <row r="228" spans="1:3" s="18" customFormat="1" x14ac:dyDescent="0.25">
      <c r="A228" s="16"/>
      <c r="B228" s="17"/>
      <c r="C228" s="16" t="s">
        <v>65</v>
      </c>
    </row>
    <row r="229" spans="1:3" s="18" customFormat="1" x14ac:dyDescent="0.25">
      <c r="A229" s="16"/>
      <c r="B229" s="17"/>
      <c r="C229" s="16"/>
    </row>
    <row r="230" spans="1:3" x14ac:dyDescent="0.25">
      <c r="A230" s="15"/>
      <c r="C230" s="3" t="s">
        <v>56</v>
      </c>
    </row>
    <row r="231" spans="1:3" x14ac:dyDescent="0.25">
      <c r="A231" s="15"/>
    </row>
    <row r="232" spans="1:3" x14ac:dyDescent="0.25">
      <c r="A232" s="15" t="s">
        <v>26</v>
      </c>
      <c r="B232" s="3" t="s">
        <v>66</v>
      </c>
      <c r="C232" s="3" t="str">
        <f>B232</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33" spans="1:3" x14ac:dyDescent="0.25">
      <c r="A233" s="15"/>
    </row>
    <row r="234" spans="1:3" x14ac:dyDescent="0.25">
      <c r="A234" s="15"/>
      <c r="C234" s="3" t="s">
        <v>58</v>
      </c>
    </row>
    <row r="235" spans="1:3" x14ac:dyDescent="0.25">
      <c r="A235" s="15"/>
    </row>
    <row r="236" spans="1:3" x14ac:dyDescent="0.25">
      <c r="A236" s="15"/>
      <c r="B236" s="3" t="s">
        <v>67</v>
      </c>
      <c r="C236" s="3" t="str">
        <f>B236</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38" spans="1:3" s="18" customFormat="1" x14ac:dyDescent="0.25">
      <c r="A238" s="27"/>
      <c r="B238" s="17"/>
      <c r="C238" s="16" t="s">
        <v>68</v>
      </c>
    </row>
    <row r="239" spans="1:3" s="18" customFormat="1" x14ac:dyDescent="0.25">
      <c r="A239" s="27"/>
      <c r="B239" s="17"/>
      <c r="C239" s="16"/>
    </row>
    <row r="240" spans="1:3" s="18" customFormat="1" x14ac:dyDescent="0.25">
      <c r="A240" s="16"/>
      <c r="B240" s="17"/>
      <c r="C240" s="16" t="s">
        <v>69</v>
      </c>
    </row>
    <row r="241" spans="1:3" s="18" customFormat="1" x14ac:dyDescent="0.25">
      <c r="A241" s="16"/>
      <c r="B241" s="17"/>
      <c r="C241" s="16"/>
    </row>
    <row r="242" spans="1:3" x14ac:dyDescent="0.25">
      <c r="A242" s="15"/>
      <c r="C242" s="3" t="s">
        <v>70</v>
      </c>
    </row>
    <row r="243" spans="1:3" x14ac:dyDescent="0.25">
      <c r="A243" s="15"/>
    </row>
    <row r="244" spans="1:3" x14ac:dyDescent="0.25">
      <c r="A244" s="15" t="s">
        <v>26</v>
      </c>
      <c r="B244" s="9" t="s">
        <v>71</v>
      </c>
      <c r="C244" s="3" t="str">
        <f>B244</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45" spans="1:3" x14ac:dyDescent="0.25">
      <c r="A245" s="15"/>
    </row>
    <row r="246" spans="1:3" x14ac:dyDescent="0.25">
      <c r="A246" s="15"/>
      <c r="C246" s="3" t="s">
        <v>58</v>
      </c>
    </row>
    <row r="247" spans="1:3" x14ac:dyDescent="0.25">
      <c r="A247" s="15"/>
    </row>
    <row r="248" spans="1:3" x14ac:dyDescent="0.25">
      <c r="A248" s="15"/>
      <c r="B248" s="9" t="s">
        <v>72</v>
      </c>
      <c r="C248" s="3" t="str">
        <f>B248</f>
        <v>Symptoms may improve after removal of cataracts, and should be monitored carefully to prevent further lens and iris adhesion due to [incorrect surgery](https://www.ncbi.nlm.nih.gov/pubmed/19246951).</v>
      </c>
    </row>
    <row r="250" spans="1:3" s="18" customFormat="1" x14ac:dyDescent="0.25">
      <c r="B250" s="17"/>
    </row>
    <row r="252" spans="1:3" x14ac:dyDescent="0.25">
      <c r="A252" s="3" t="s">
        <v>73</v>
      </c>
      <c r="B252" s="9" t="s">
        <v>74</v>
      </c>
      <c r="C252" s="3" t="str">
        <f>CONCATENATE("&lt;symptoms ",B252," /&gt;")</f>
        <v>&lt;symptoms  vision problems D014786 pain D010146 chills and night sweats D023341 multiple chemical sensitivity/allergies D018777 inflamation D007249 /&gt;</v>
      </c>
    </row>
    <row r="924" spans="3:3" x14ac:dyDescent="0.25">
      <c r="C924" s="3" t="str">
        <f>CONCATENATE("    This variant is a change at a specific point in the ",B915," gene from ",B924," to ",B925," resulting in incorrect ",B918,"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30" spans="3:3" x14ac:dyDescent="0.25">
      <c r="C930" s="3" t="str">
        <f>CONCATENATE("    This variant is a change at a specific point in the ",B915," gene from ",B930," to ",B931," resulting in incorrect ",B918,"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0" spans="3:3" x14ac:dyDescent="0.25">
      <c r="C1060" s="3" t="str">
        <f>CONCATENATE("    This variant is a change at a specific point in the ",B1051," gene from ",B1060," to ",B1061," resulting in incorrect ",B1054,"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6" spans="3:3" x14ac:dyDescent="0.25">
      <c r="C1066" s="3" t="str">
        <f>CONCATENATE("    This variant is a change at a specific point in the ",B1051," gene from ",B1066," to ",B1067," resulting in incorrect ",B1054,"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8" spans="3:3" x14ac:dyDescent="0.25">
      <c r="C1468" s="3" t="str">
        <f>CONCATENATE("    This variant is a change at a specific point in the ",B1459," gene from ",B1468," to ",B1469," resulting in incorrect ",B1462,"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4" spans="3:3" x14ac:dyDescent="0.25">
      <c r="C1474" s="3" t="str">
        <f>CONCATENATE("    This variant is a change at a specific point in the ",B1459," gene from ",B1474," to ",B1475," resulting in incorrect ",B1462,"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4" spans="3:3" x14ac:dyDescent="0.25">
      <c r="C1604" s="3" t="str">
        <f>CONCATENATE("    This variant is a change at a specific point in the ",B1595," gene from ",B1604," to ",B1605," resulting in incorrect ",B1598,"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10" spans="3:3" x14ac:dyDescent="0.25">
      <c r="C1610" s="3" t="str">
        <f>CONCATENATE("    This variant is a change at a specific point in the ",B1595," gene from ",B1610," to ",B1611," resulting in incorrect ",B1598,"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0" spans="3:3" x14ac:dyDescent="0.25">
      <c r="C1740" s="3" t="str">
        <f>CONCATENATE("    This variant is a change at a specific point in the ",B1731," gene from ",B1740," to ",B1741," resulting in incorrect ",B1734,"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6" spans="3:3" x14ac:dyDescent="0.25">
      <c r="C1746" s="3" t="str">
        <f>CONCATENATE("    This variant is a change at a specific point in the ",B1731," gene from ",B1746," to ",B1747," resulting in incorrect ",B1734,"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6" spans="3:3" x14ac:dyDescent="0.25">
      <c r="C1876" s="3" t="str">
        <f>CONCATENATE("    This variant is a change at a specific point in the ",B1867," gene from ",B1876," to ",B1877," resulting in incorrect ",B1870,"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2" spans="3:3" x14ac:dyDescent="0.25">
      <c r="C1882" s="3" t="str">
        <f>CONCATENATE("    This variant is a change at a specific point in the ",B1867," gene from ",B1882," to ",B1883," resulting in incorrect ",B1870,"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2" spans="3:3" x14ac:dyDescent="0.25">
      <c r="C2012" s="3" t="str">
        <f>CONCATENATE("    This variant is a change at a specific point in the ",B2003," gene from ",B2012," to ",B2013," resulting in incorrect ",B2006,"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8" spans="3:3" x14ac:dyDescent="0.25">
      <c r="C2018" s="3" t="str">
        <f>CONCATENATE("    This variant is a change at a specific point in the ",B2003," gene from ",B2018," to ",B2019," resulting in incorrect ",B2006,"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8" spans="3:3" x14ac:dyDescent="0.25">
      <c r="C2148" s="3" t="str">
        <f>CONCATENATE("    This variant is a change at a specific point in the ",B2139," gene from ",B2148," to ",B2149," resulting in incorrect ",B2142,"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4" spans="3:3" x14ac:dyDescent="0.25">
      <c r="C2154" s="3" t="str">
        <f>CONCATENATE("    This variant is a change at a specific point in the ",B2139," gene from ",B2154," to ",B2155," resulting in incorrect ",B2142,"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4" spans="3:3" x14ac:dyDescent="0.25">
      <c r="C2284" s="3" t="str">
        <f>CONCATENATE("    This variant is a change at a specific point in the ",B2275," gene from ",B2284," to ",B2285," resulting in incorrect ",B2278,"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90" spans="3:3" x14ac:dyDescent="0.25">
      <c r="C2290" s="3" t="str">
        <f>CONCATENATE("    This variant is a change at a specific point in the ",B2275," gene from ",B2290," to ",B2291," resulting in incorrect ",B2278,"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0" spans="3:3" x14ac:dyDescent="0.25">
      <c r="C2420" s="3" t="str">
        <f>CONCATENATE("    This variant is a change at a specific point in the ",B2411," gene from ",B2420," to ",B2421," resulting in incorrect ",B2414,"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6" spans="3:3" x14ac:dyDescent="0.25">
      <c r="C2426" s="3" t="str">
        <f>CONCATENATE("    This variant is a change at a specific point in the ",B2411," gene from ",B2426," to ",B2427," resulting in incorrect ",B2414,"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AF40C-70A1-465B-815E-4341911AEF16}">
  <dimension ref="A1:AJ2425"/>
  <sheetViews>
    <sheetView topLeftCell="A198" workbookViewId="0">
      <selection activeCell="C2" sqref="C2:C199"/>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32" t="s">
        <v>429</v>
      </c>
      <c r="C2" s="3" t="str">
        <f>CONCATENATE("# What does the ",B2," gene do?")</f>
        <v># What does the CRHR1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33"/>
      <c r="C4" s="3">
        <f>B4</f>
        <v>0</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17</v>
      </c>
      <c r="C6" s="3" t="str">
        <f>CONCATENATE("This gene is located on chromosome ",B6,". The ",B7," it creates acts in your ",B8)</f>
        <v>This gene is located on chromosome 17. The protein it creates acts in your endometrium and brain.</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435</v>
      </c>
      <c r="H8" s="3" t="s">
        <v>19</v>
      </c>
      <c r="I8" s="11" t="s">
        <v>20</v>
      </c>
      <c r="J8" s="3">
        <v>0.17299999999999999</v>
      </c>
      <c r="K8" s="3">
        <v>0.1</v>
      </c>
      <c r="L8" s="3">
        <f t="shared" si="0"/>
        <v>1.7299999999999998</v>
      </c>
      <c r="Y8" s="6"/>
      <c r="AC8" s="10"/>
    </row>
    <row r="9" spans="1:36" x14ac:dyDescent="0.25">
      <c r="A9" s="15" t="s">
        <v>21</v>
      </c>
      <c r="B9" s="34" t="s">
        <v>436</v>
      </c>
      <c r="C9" s="3" t="str">
        <f>CONCATENATE("&lt;TissueList ",B9," /&gt;")</f>
        <v>&lt;TissueList brain D001921 female tissue D005836 /&gt;</v>
      </c>
      <c r="H9" s="3" t="s">
        <v>22</v>
      </c>
      <c r="I9" s="11" t="s">
        <v>23</v>
      </c>
      <c r="J9" s="3">
        <v>0.435</v>
      </c>
      <c r="K9" s="3">
        <v>0.33500000000000002</v>
      </c>
      <c r="L9" s="3">
        <f t="shared" si="0"/>
        <v>1.2985074626865671</v>
      </c>
      <c r="Y9" s="6"/>
      <c r="AC9" s="10"/>
    </row>
    <row r="10" spans="1:36" s="18" customFormat="1" x14ac:dyDescent="0.25">
      <c r="A10" s="16"/>
      <c r="B10" s="37"/>
      <c r="H10" s="18" t="str">
        <f>B19</f>
        <v>A45815234G</v>
      </c>
      <c r="I10" s="18" t="str">
        <f>B25</f>
        <v>T159323005C</v>
      </c>
      <c r="J10" s="18" t="str">
        <f>B31</f>
        <v>G45825631A</v>
      </c>
    </row>
    <row r="11" spans="1:36" x14ac:dyDescent="0.25">
      <c r="A11" s="8" t="s">
        <v>3</v>
      </c>
      <c r="B11" s="32" t="s">
        <v>429</v>
      </c>
      <c r="C11" s="3" t="str">
        <f>CONCATENATE("&lt;GeneAnalysis gene=",CHAR(34),B11,CHAR(34)," interval=",CHAR(34),B12,CHAR(34),"&gt; ")</f>
        <v xml:space="preserve">&lt;GeneAnalysis gene="CRHR1" interval="NC_000017.11:g.45784280_45835828"&gt; </v>
      </c>
      <c r="H11" s="31" t="s">
        <v>443</v>
      </c>
      <c r="I11" s="19" t="s">
        <v>169</v>
      </c>
      <c r="J11" s="19" t="s">
        <v>443</v>
      </c>
      <c r="K11" s="19"/>
      <c r="L11" s="19"/>
      <c r="M11" s="19"/>
      <c r="N11" s="19"/>
      <c r="O11" s="20"/>
      <c r="P11" s="20"/>
      <c r="Q11" s="20"/>
      <c r="R11" s="20"/>
      <c r="S11" s="20"/>
      <c r="T11" s="20"/>
      <c r="U11" s="20"/>
      <c r="V11" s="20"/>
      <c r="W11" s="20"/>
      <c r="X11" s="20"/>
      <c r="Y11" s="20"/>
      <c r="Z11" s="20"/>
    </row>
    <row r="12" spans="1:36" x14ac:dyDescent="0.25">
      <c r="A12" s="8" t="s">
        <v>24</v>
      </c>
      <c r="B12" s="34" t="s">
        <v>437</v>
      </c>
      <c r="H12" s="9" t="s">
        <v>448</v>
      </c>
      <c r="I12" s="9" t="s">
        <v>446</v>
      </c>
      <c r="J12" s="9" t="s">
        <v>444</v>
      </c>
      <c r="K12" s="9"/>
      <c r="L12" s="9"/>
      <c r="M12" s="9"/>
      <c r="N12" s="9"/>
      <c r="O12" s="9"/>
      <c r="P12" s="9"/>
      <c r="Q12" s="9"/>
      <c r="R12" s="9"/>
      <c r="S12" s="9"/>
      <c r="T12" s="9"/>
      <c r="U12" s="9"/>
      <c r="V12" s="9"/>
      <c r="W12" s="9"/>
      <c r="X12" s="9"/>
      <c r="Y12" s="9"/>
      <c r="Z12" s="9"/>
    </row>
    <row r="13" spans="1:36" x14ac:dyDescent="0.25">
      <c r="A13" s="8" t="s">
        <v>25</v>
      </c>
      <c r="B13" s="34" t="s">
        <v>125</v>
      </c>
      <c r="C13" s="3" t="str">
        <f>CONCATENATE("# What are some common mutations of ",B11,"?")</f>
        <v># What are some common mutations of CRHR1?</v>
      </c>
      <c r="H13" s="9" t="s">
        <v>449</v>
      </c>
      <c r="I13" s="9" t="s">
        <v>447</v>
      </c>
      <c r="J13" s="9" t="s">
        <v>445</v>
      </c>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[A45815234G](https://www.ncbi.nlm.nih.gov/projects/SNP/snp_ref.cgi?rs=242940)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[T159323005C](https://www.ncbi.nlm.nih.gov/projects/SNP/snp_ref.cgi?rs=685828)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[G45825631A](https://www.ncbi.nlm.nih.gov/projects/SNP/snp_ref.cgi?rs=1396862) variant. This substitution of a single nucleotide is known as a missense mutation.</v>
      </c>
      <c r="K14" s="9"/>
      <c r="L14" s="9"/>
      <c r="M14" s="9"/>
      <c r="N14" s="9"/>
      <c r="O14" s="9"/>
      <c r="P14" s="9"/>
      <c r="Q14" s="9"/>
      <c r="R14" s="9"/>
      <c r="S14" s="9"/>
      <c r="T14" s="9"/>
      <c r="U14" s="9"/>
      <c r="V14" s="9"/>
      <c r="W14" s="9"/>
      <c r="X14" s="9"/>
      <c r="Y14" s="9"/>
      <c r="Z14" s="9"/>
    </row>
    <row r="15" spans="1:36" x14ac:dyDescent="0.25">
      <c r="C15" s="3" t="str">
        <f>CONCATENATE("There are ",B13," common variants in ",B11,": ",B22,", ",B28,", and ",B34,".")</f>
        <v>There are three common variants in CRHR1: [A45815234G](https://www.ncbi.nlm.nih.gov/projects/SNP/snp_ref.cgi?rs=242940), [T159323005C](https://www.ncbi.nlm.nih.gov/projects/SNP/snp_ref.cgi?rs=685828), and [G45825631A](https://www.ncbi.nlm.nih.gov/projects/SNP/snp_ref.cgi?rs=1396862).</v>
      </c>
      <c r="H15" s="9" t="s">
        <v>28</v>
      </c>
      <c r="I15" s="9" t="s">
        <v>27</v>
      </c>
      <c r="J15" s="9" t="s">
        <v>27</v>
      </c>
      <c r="K15" s="9"/>
      <c r="L15" s="9"/>
      <c r="M15" s="9"/>
      <c r="N15" s="9"/>
      <c r="O15" s="9"/>
      <c r="P15" s="9"/>
      <c r="Q15" s="9"/>
      <c r="R15" s="9"/>
      <c r="S15" s="9"/>
      <c r="T15" s="9"/>
      <c r="U15" s="9"/>
      <c r="V15" s="9"/>
      <c r="W15" s="9"/>
      <c r="X15" s="9"/>
      <c r="Y15" s="9"/>
      <c r="Z15" s="9"/>
    </row>
    <row r="16" spans="1:36" x14ac:dyDescent="0.25">
      <c r="H16" s="9">
        <v>48.4</v>
      </c>
      <c r="I16" s="9">
        <v>15.7</v>
      </c>
      <c r="J16" s="9">
        <v>15.7</v>
      </c>
      <c r="K16" s="9"/>
      <c r="L16" s="9"/>
      <c r="M16" s="9"/>
      <c r="N16" s="9"/>
      <c r="O16" s="9"/>
      <c r="P16" s="9"/>
      <c r="Q16" s="9"/>
      <c r="R16" s="9"/>
      <c r="S16" s="9"/>
      <c r="T16" s="9"/>
      <c r="U16" s="9"/>
      <c r="V16" s="9"/>
      <c r="W16" s="9"/>
      <c r="X16" s="9"/>
      <c r="Y16" s="9"/>
      <c r="Z16" s="9"/>
    </row>
    <row r="17" spans="1:26" x14ac:dyDescent="0.25">
      <c r="C17" s="3" t="str">
        <f>CONCATENATE("&lt;# ",B19," #&gt;")</f>
        <v>&lt;# A45815234G #&gt;</v>
      </c>
      <c r="H17" s="9" t="str">
        <f>CONCATENATE("People with this variant have two copies of the ",B22," variant. This substitution of a single nucleotide is known as a missense mutation.")</f>
        <v>People with this variant have two copies of the [A45815234G](https://www.ncbi.nlm.nih.gov/projects/SNP/snp_ref.cgi?rs=242940)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[T159323005C](https://www.ncbi.nlm.nih.gov/projects/SNP/snp_ref.cgi?rs=685828)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[G45825631A](https://www.ncbi.nlm.nih.gov/projects/SNP/snp_ref.cgi?rs=1396862) variant. This substitution of a single nucleotide is known as a missense mutation.</v>
      </c>
      <c r="K17" s="9"/>
      <c r="L17" s="9"/>
      <c r="M17" s="9"/>
      <c r="N17" s="9"/>
      <c r="O17" s="9"/>
      <c r="P17" s="9"/>
      <c r="Q17" s="9"/>
      <c r="R17" s="9"/>
      <c r="S17" s="9"/>
      <c r="T17" s="9"/>
      <c r="U17" s="9"/>
      <c r="V17" s="9"/>
      <c r="W17" s="9"/>
      <c r="X17" s="9"/>
      <c r="Y17" s="9"/>
      <c r="Z17" s="9"/>
    </row>
    <row r="18" spans="1:26" x14ac:dyDescent="0.25">
      <c r="A18" s="8" t="s">
        <v>29</v>
      </c>
      <c r="B18" s="38" t="s">
        <v>432</v>
      </c>
      <c r="C18" s="3" t="str">
        <f>CONCATENATE("  &lt;Variant hgvs=",CHAR(34),B18,CHAR(34)," name=",CHAR(34),B19,CHAR(34),"&gt; ")</f>
        <v xml:space="preserve">  &lt;Variant hgvs="NC_000017.11:g.45815234A&gt;G" name="A45815234G"&gt; </v>
      </c>
      <c r="H18" s="9" t="s">
        <v>27</v>
      </c>
      <c r="I18" s="9" t="s">
        <v>27</v>
      </c>
      <c r="J18" s="9" t="s">
        <v>27</v>
      </c>
      <c r="K18" s="9"/>
      <c r="L18" s="9"/>
      <c r="M18" s="9"/>
      <c r="N18" s="9"/>
      <c r="O18" s="9"/>
      <c r="P18" s="9"/>
      <c r="Q18" s="9"/>
      <c r="R18" s="9"/>
      <c r="S18" s="9"/>
      <c r="T18" s="9"/>
      <c r="U18" s="9"/>
      <c r="V18" s="9"/>
      <c r="W18" s="9"/>
      <c r="X18" s="9"/>
      <c r="Y18" s="9"/>
      <c r="Z18" s="9"/>
    </row>
    <row r="19" spans="1:26" x14ac:dyDescent="0.25">
      <c r="A19" s="15" t="s">
        <v>30</v>
      </c>
      <c r="B19" s="39" t="s">
        <v>438</v>
      </c>
      <c r="H19" s="9">
        <v>35.5</v>
      </c>
      <c r="I19" s="9">
        <v>14.6</v>
      </c>
      <c r="J19" s="9">
        <v>4.7</v>
      </c>
      <c r="K19" s="9"/>
      <c r="L19" s="9"/>
      <c r="M19" s="9"/>
      <c r="N19" s="9"/>
      <c r="O19" s="9"/>
      <c r="P19" s="9"/>
      <c r="Q19" s="9"/>
      <c r="R19" s="9"/>
      <c r="S19" s="9"/>
      <c r="T19" s="9"/>
      <c r="U19" s="9"/>
      <c r="V19" s="9"/>
      <c r="W19" s="9"/>
      <c r="X19" s="9"/>
      <c r="Y19" s="9"/>
      <c r="Z19" s="9"/>
    </row>
    <row r="20" spans="1:26" x14ac:dyDescent="0.25">
      <c r="A20" s="15" t="s">
        <v>31</v>
      </c>
      <c r="B20" s="34"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CRHR1 gene from adenine (A) to guanine (G) resulting in incorrect protein function. This substitution of a single nucleotide is known as a missense variant.</v>
      </c>
      <c r="H20" s="9" t="str">
        <f>CONCATENATE("Your ",B11," gene has no variants. A normal gene is referred to as a ",CHAR(34),"wild-type",CHAR(34)," gene.")</f>
        <v>Your CRHR1 gene has no variants. A normal gene is referred to as a "wild-type" gene.</v>
      </c>
      <c r="I20" s="9" t="str">
        <f>CONCATENATE("Your ",B11," gene has no variants. A normal gene is referred to as a ",CHAR(34),"wild-type",CHAR(34)," gene.")</f>
        <v>Your CRHR1 gene has no variants. A normal gene is referred to as a "wild-type" gene.</v>
      </c>
      <c r="J20" s="9" t="str">
        <f>CONCATENATE("Your ",B11," gene has no variants. A normal gene is referred to as a ",CHAR(34),"wild-type",CHAR(34)," gene.")</f>
        <v>Your CRHR1 gene has no variants. A normal gene is referred to as a "wild-type" gene.</v>
      </c>
      <c r="K20" s="9"/>
      <c r="L20" s="9"/>
      <c r="M20" s="9"/>
      <c r="N20" s="9"/>
      <c r="O20" s="9"/>
      <c r="P20" s="9"/>
      <c r="Q20" s="9"/>
      <c r="R20" s="9"/>
      <c r="S20" s="9"/>
      <c r="T20" s="9"/>
      <c r="U20" s="9"/>
      <c r="V20" s="9"/>
      <c r="W20" s="9"/>
      <c r="X20" s="9"/>
      <c r="Y20" s="9"/>
      <c r="Z20" s="9"/>
    </row>
    <row r="21" spans="1:26" x14ac:dyDescent="0.25">
      <c r="A21" s="15" t="s">
        <v>33</v>
      </c>
      <c r="B21" s="34" t="s">
        <v>34</v>
      </c>
      <c r="H21" s="9" t="s">
        <v>28</v>
      </c>
      <c r="I21" s="9" t="s">
        <v>27</v>
      </c>
      <c r="J21" s="9" t="s">
        <v>28</v>
      </c>
      <c r="K21" s="9"/>
      <c r="L21" s="9"/>
      <c r="M21" s="9"/>
      <c r="N21" s="9"/>
      <c r="O21" s="9"/>
      <c r="P21" s="9"/>
      <c r="Q21" s="9"/>
      <c r="R21" s="9"/>
      <c r="S21" s="9"/>
      <c r="T21" s="9"/>
      <c r="U21" s="9"/>
      <c r="V21" s="9"/>
      <c r="W21" s="9"/>
      <c r="X21" s="9"/>
      <c r="Y21" s="9"/>
      <c r="Z21" s="9"/>
    </row>
    <row r="22" spans="1:26" x14ac:dyDescent="0.25">
      <c r="A22" s="15" t="s">
        <v>35</v>
      </c>
      <c r="B22" s="34" t="s">
        <v>439</v>
      </c>
      <c r="C22" s="3" t="str">
        <f>"  &lt;/Variant&gt;"</f>
        <v xml:space="preserve">  &lt;/Variant&gt;</v>
      </c>
      <c r="H22" s="9">
        <v>16.3</v>
      </c>
      <c r="I22" s="9">
        <v>69.7</v>
      </c>
      <c r="J22" s="9">
        <v>79.599999999999994</v>
      </c>
      <c r="K22" s="9"/>
      <c r="L22" s="9"/>
      <c r="M22" s="9"/>
      <c r="N22" s="9"/>
      <c r="O22" s="9"/>
      <c r="P22" s="9"/>
      <c r="Q22" s="9"/>
      <c r="R22" s="9"/>
      <c r="S22" s="9"/>
      <c r="T22" s="9"/>
      <c r="U22" s="9"/>
      <c r="V22" s="9"/>
      <c r="W22" s="9"/>
      <c r="X22" s="9"/>
      <c r="Y22" s="9"/>
      <c r="Z22" s="9"/>
    </row>
    <row r="23" spans="1:26" x14ac:dyDescent="0.25">
      <c r="A23" s="15"/>
      <c r="C23" s="3" t="str">
        <f>CONCATENATE("&lt;# ",B25," #&gt;")</f>
        <v>&lt;# T159323005C #&gt;</v>
      </c>
    </row>
    <row r="24" spans="1:26" x14ac:dyDescent="0.25">
      <c r="A24" s="8" t="s">
        <v>29</v>
      </c>
      <c r="B24" s="38" t="s">
        <v>442</v>
      </c>
      <c r="C24" s="3" t="str">
        <f>CONCATENATE("  &lt;Variant hgvs=",CHAR(34),B24,CHAR(34)," name=",CHAR(34),B25,CHAR(34),"&gt; ")</f>
        <v xml:space="preserve">  &lt;Variant hgvs="NC_000011.10:g.101073644G&gt;T" name="T159323005C"&gt; </v>
      </c>
    </row>
    <row r="25" spans="1:26" x14ac:dyDescent="0.25">
      <c r="A25" s="15" t="s">
        <v>30</v>
      </c>
      <c r="B25" s="34" t="s">
        <v>288</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CRHR1 gene from guanine (G) to thymine (T) resulting in incorrect protein function. This substitution of a single nucleotide is known as a missense variant.</v>
      </c>
    </row>
    <row r="27" spans="1:26" x14ac:dyDescent="0.25">
      <c r="A27" s="15" t="s">
        <v>33</v>
      </c>
      <c r="B27" s="34" t="s">
        <v>36</v>
      </c>
    </row>
    <row r="28" spans="1:26" x14ac:dyDescent="0.25">
      <c r="A28" s="15" t="s">
        <v>35</v>
      </c>
      <c r="B28" s="34" t="s">
        <v>434</v>
      </c>
      <c r="C28" s="3" t="str">
        <f>"  &lt;/Variant&gt;"</f>
        <v xml:space="preserve">  &lt;/Variant&gt;</v>
      </c>
    </row>
    <row r="29" spans="1:26" x14ac:dyDescent="0.25">
      <c r="A29" s="8"/>
      <c r="C29" s="3" t="str">
        <f>CONCATENATE("&lt;# ",B31," #&gt;")</f>
        <v>&lt;# G45825631A #&gt;</v>
      </c>
    </row>
    <row r="30" spans="1:26" x14ac:dyDescent="0.25">
      <c r="A30" s="8" t="s">
        <v>29</v>
      </c>
      <c r="B30" s="38" t="s">
        <v>433</v>
      </c>
      <c r="C30" s="3" t="str">
        <f>CONCATENATE("  &lt;Variant hgvs=",CHAR(34),B30,CHAR(34)," name=",CHAR(34),B31,CHAR(34),"&gt; ")</f>
        <v xml:space="preserve">  &lt;Variant hgvs="NC_000017.11:g.45825631G&gt;A" name="G45825631A"&gt; </v>
      </c>
    </row>
    <row r="31" spans="1:26" x14ac:dyDescent="0.25">
      <c r="A31" s="15" t="s">
        <v>30</v>
      </c>
      <c r="B31" s="34" t="s">
        <v>441</v>
      </c>
    </row>
    <row r="32" spans="1:26" x14ac:dyDescent="0.25">
      <c r="A32" s="15" t="s">
        <v>31</v>
      </c>
      <c r="B32" s="34" t="s">
        <v>34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CRHR1 gene from guanine (G) to adenine (A) resulting in incorrect protein function. This substitution of a single nucleotide is known as a missense variant.</v>
      </c>
    </row>
    <row r="33" spans="1:3" x14ac:dyDescent="0.25">
      <c r="A33" s="15" t="s">
        <v>33</v>
      </c>
      <c r="B33" s="34" t="s">
        <v>32</v>
      </c>
    </row>
    <row r="34" spans="1:3" x14ac:dyDescent="0.25">
      <c r="A34" s="15" t="s">
        <v>35</v>
      </c>
      <c r="B34" s="34" t="s">
        <v>440</v>
      </c>
      <c r="C34" s="3" t="str">
        <f>"  &lt;/Variant&gt;"</f>
        <v xml:space="preserve">  &lt;/Variant&gt;</v>
      </c>
    </row>
    <row r="35" spans="1:3" s="18" customFormat="1" x14ac:dyDescent="0.25">
      <c r="A35" s="27"/>
      <c r="B35" s="37"/>
    </row>
    <row r="36" spans="1:3" s="18" customFormat="1" x14ac:dyDescent="0.25">
      <c r="A36" s="27"/>
      <c r="B36" s="37"/>
      <c r="C36" s="18" t="str">
        <f>C17</f>
        <v>&lt;# A45815234G #&gt;</v>
      </c>
    </row>
    <row r="37" spans="1:3" x14ac:dyDescent="0.25">
      <c r="A37" s="15" t="s">
        <v>37</v>
      </c>
      <c r="B37" s="39" t="str">
        <f>H11</f>
        <v>NC_000017.11:g.</v>
      </c>
      <c r="C37" s="3" t="str">
        <f>CONCATENATE("  &lt;Genotype hgvs=",CHAR(34),B37,B38,";",B39,CHAR(34)," name=",CHAR(34),B19,CHAR(34),"&gt; ")</f>
        <v xml:space="preserve">  &lt;Genotype hgvs="NC_000017.11:g.[45815234A&gt;G];[45815234=]" name="A45815234G"&gt; </v>
      </c>
    </row>
    <row r="38" spans="1:3" x14ac:dyDescent="0.25">
      <c r="A38" s="15" t="s">
        <v>35</v>
      </c>
      <c r="B38" s="39" t="str">
        <f t="shared" ref="B38:B42" si="1">H12</f>
        <v>[45815234A&gt;G]</v>
      </c>
    </row>
    <row r="39" spans="1:3" x14ac:dyDescent="0.25">
      <c r="A39" s="15" t="s">
        <v>31</v>
      </c>
      <c r="B39" s="39" t="str">
        <f t="shared" si="1"/>
        <v>[45815234=]</v>
      </c>
      <c r="C39" s="3" t="s">
        <v>38</v>
      </c>
    </row>
    <row r="40" spans="1:3" x14ac:dyDescent="0.25">
      <c r="A40" s="15" t="s">
        <v>39</v>
      </c>
      <c r="B40" s="39" t="str">
        <f t="shared" si="1"/>
        <v>People with this variant have one copy of the [A45815234G](https://www.ncbi.nlm.nih.gov/projects/SNP/snp_ref.cgi?rs=242940) variant. This substitution of a single nucleotide is known as a missense mutation.</v>
      </c>
      <c r="C40" s="3" t="s">
        <v>26</v>
      </c>
    </row>
    <row r="41" spans="1:3" x14ac:dyDescent="0.25">
      <c r="A41" s="8" t="s">
        <v>40</v>
      </c>
      <c r="B41" s="39" t="str">
        <f t="shared" si="1"/>
        <v>This variant is not associated with increased risk.</v>
      </c>
      <c r="C41" s="3" t="str">
        <f>CONCATENATE("    ",B40)</f>
        <v xml:space="preserve">    People with this variant have one copy of the [A45815234G](https://www.ncbi.nlm.nih.gov/projects/SNP/snp_ref.cgi?rs=242940) variant. This substitution of a single nucleotide is known as a missense mutation.</v>
      </c>
    </row>
    <row r="42" spans="1:3" x14ac:dyDescent="0.25">
      <c r="A42" s="8" t="s">
        <v>41</v>
      </c>
      <c r="B42" s="39">
        <f t="shared" si="1"/>
        <v>48.4</v>
      </c>
    </row>
    <row r="43" spans="1:3" x14ac:dyDescent="0.25">
      <c r="A43" s="15"/>
      <c r="C43" s="3" t="s">
        <v>42</v>
      </c>
    </row>
    <row r="44" spans="1:3" x14ac:dyDescent="0.25">
      <c r="A44" s="8"/>
    </row>
    <row r="45" spans="1:3" x14ac:dyDescent="0.25">
      <c r="A45" s="8"/>
      <c r="C45" s="3" t="str">
        <f>CONCATENATE("    ",B41)</f>
        <v xml:space="preserve">    This variant is not associated with increased risk.</v>
      </c>
    </row>
    <row r="46" spans="1:3" x14ac:dyDescent="0.25">
      <c r="A46" s="8"/>
    </row>
    <row r="47" spans="1:3" x14ac:dyDescent="0.25">
      <c r="A47" s="8"/>
      <c r="C47" s="3" t="s">
        <v>43</v>
      </c>
    </row>
    <row r="48" spans="1:3" x14ac:dyDescent="0.25">
      <c r="A48" s="15"/>
    </row>
    <row r="49" spans="1:3" x14ac:dyDescent="0.25">
      <c r="A49" s="15"/>
      <c r="C49" s="3" t="str">
        <f>CONCATENATE( "    &lt;piechart percentage=",B42," /&gt;")</f>
        <v xml:space="preserve">    &lt;piechart percentage=48.4 /&gt;</v>
      </c>
    </row>
    <row r="50" spans="1:3" x14ac:dyDescent="0.25">
      <c r="A50" s="15"/>
      <c r="C50" s="3" t="str">
        <f>"  &lt;/Genotype&gt;"</f>
        <v xml:space="preserve">  &lt;/Genotype&gt;</v>
      </c>
    </row>
    <row r="51" spans="1:3" x14ac:dyDescent="0.25">
      <c r="A51" s="15" t="s">
        <v>44</v>
      </c>
      <c r="B51" s="34" t="str">
        <f>H17</f>
        <v>People with this variant have two copies of the [A45815234G](https://www.ncbi.nlm.nih.gov/projects/SNP/snp_ref.cgi?rs=242940) variant. This substitution of a single nucleotide is known as a missense mutation.</v>
      </c>
      <c r="C51" s="3" t="str">
        <f>CONCATENATE("  &lt;Genotype hgvs=",CHAR(34),B37,B38,";",B38,CHAR(34)," name=",CHAR(34),B19,CHAR(34),"&gt; ")</f>
        <v xml:space="preserve">  &lt;Genotype hgvs="NC_000017.11:g.[45815234A&gt;G];[45815234A&gt;G]" name="A45815234G"&gt; </v>
      </c>
    </row>
    <row r="52" spans="1:3" x14ac:dyDescent="0.25">
      <c r="A52" s="8" t="s">
        <v>45</v>
      </c>
      <c r="B52" s="34" t="str">
        <f t="shared" ref="B52:B53" si="2">H18</f>
        <v>You are in the Moderate Loss of Function category. See below for more information.</v>
      </c>
      <c r="C52" s="3" t="s">
        <v>26</v>
      </c>
    </row>
    <row r="53" spans="1:3" x14ac:dyDescent="0.25">
      <c r="A53" s="8" t="s">
        <v>41</v>
      </c>
      <c r="B53" s="34">
        <f t="shared" si="2"/>
        <v>35.5</v>
      </c>
      <c r="C53" s="3" t="s">
        <v>38</v>
      </c>
    </row>
    <row r="54" spans="1:3" x14ac:dyDescent="0.25">
      <c r="A54" s="8"/>
    </row>
    <row r="55" spans="1:3" x14ac:dyDescent="0.25">
      <c r="A55" s="15"/>
      <c r="C55" s="3" t="str">
        <f>CONCATENATE("    ",B51)</f>
        <v xml:space="preserve">    People with this variant have two copies of the [A45815234G](https://www.ncbi.nlm.nih.gov/projects/SNP/snp_ref.cgi?rs=242940) variant. This substitution of a single nucleotide is known as a missense mutation.</v>
      </c>
    </row>
    <row r="56" spans="1:3" x14ac:dyDescent="0.25">
      <c r="A56" s="8"/>
    </row>
    <row r="57" spans="1:3" x14ac:dyDescent="0.25">
      <c r="A57" s="8"/>
      <c r="C57" s="3" t="s">
        <v>42</v>
      </c>
    </row>
    <row r="58" spans="1:3" x14ac:dyDescent="0.25">
      <c r="A58" s="8"/>
    </row>
    <row r="59" spans="1:3" x14ac:dyDescent="0.25">
      <c r="A59" s="8"/>
      <c r="C59" s="3" t="str">
        <f>CONCATENATE("    ",B52)</f>
        <v xml:space="preserve">    You are in the Moderate Loss of Function category. See below for more information.</v>
      </c>
    </row>
    <row r="60" spans="1:3" x14ac:dyDescent="0.25">
      <c r="A60" s="8"/>
    </row>
    <row r="61" spans="1:3" x14ac:dyDescent="0.25">
      <c r="A61" s="15"/>
      <c r="C61" s="3" t="s">
        <v>43</v>
      </c>
    </row>
    <row r="62" spans="1:3" x14ac:dyDescent="0.25">
      <c r="A62" s="15"/>
    </row>
    <row r="63" spans="1:3" x14ac:dyDescent="0.25">
      <c r="A63" s="15"/>
      <c r="C63" s="3" t="str">
        <f>CONCATENATE( "    &lt;piechart percentage=",B53," /&gt;")</f>
        <v xml:space="preserve">    &lt;piechart percentage=35.5 /&gt;</v>
      </c>
    </row>
    <row r="64" spans="1:3" x14ac:dyDescent="0.25">
      <c r="A64" s="15"/>
      <c r="C64" s="3" t="str">
        <f>"  &lt;/Genotype&gt;"</f>
        <v xml:space="preserve">  &lt;/Genotype&gt;</v>
      </c>
    </row>
    <row r="65" spans="1:3" x14ac:dyDescent="0.25">
      <c r="A65" s="15" t="s">
        <v>46</v>
      </c>
      <c r="B65" s="34" t="str">
        <f>H20</f>
        <v>Your CRHR1 gene has no variants. A normal gene is referred to as a "wild-type" gene.</v>
      </c>
      <c r="C65" s="3" t="str">
        <f>CONCATENATE("  &lt;Genotype hgvs=",CHAR(34),B37,B39,";",B39,CHAR(34)," name=",CHAR(34),B19,CHAR(34),"&gt; ")</f>
        <v xml:space="preserve">  &lt;Genotype hgvs="NC_000017.11:g.[45815234=];[45815234=]" name="A45815234G"&gt; </v>
      </c>
    </row>
    <row r="66" spans="1:3" x14ac:dyDescent="0.25">
      <c r="A66" s="8" t="s">
        <v>47</v>
      </c>
      <c r="B66" s="34" t="str">
        <f t="shared" ref="B66:B67" si="3">H21</f>
        <v>This variant is not associated with increased risk.</v>
      </c>
      <c r="C66" s="3" t="s">
        <v>26</v>
      </c>
    </row>
    <row r="67" spans="1:3" x14ac:dyDescent="0.25">
      <c r="A67" s="8" t="s">
        <v>41</v>
      </c>
      <c r="B67" s="34">
        <f t="shared" si="3"/>
        <v>16.3</v>
      </c>
      <c r="C67" s="3" t="s">
        <v>38</v>
      </c>
    </row>
    <row r="68" spans="1:3" x14ac:dyDescent="0.25">
      <c r="A68" s="15"/>
    </row>
    <row r="69" spans="1:3" x14ac:dyDescent="0.25">
      <c r="A69" s="8"/>
      <c r="C69" s="3" t="str">
        <f>CONCATENATE("    ",B65)</f>
        <v xml:space="preserve">    Your CRHR1 gene has no variants. A normal gene is referred to as a "wild-type" gene.</v>
      </c>
    </row>
    <row r="70" spans="1:3" x14ac:dyDescent="0.25">
      <c r="A70" s="8"/>
    </row>
    <row r="71" spans="1:3" x14ac:dyDescent="0.25">
      <c r="A71" s="8"/>
      <c r="C71" s="3" t="s">
        <v>42</v>
      </c>
    </row>
    <row r="72" spans="1:3" x14ac:dyDescent="0.25">
      <c r="A72" s="8"/>
    </row>
    <row r="73" spans="1:3" x14ac:dyDescent="0.25">
      <c r="A73" s="8"/>
      <c r="C73" s="3" t="str">
        <f>CONCATENATE("    ",B66)</f>
        <v xml:space="preserve">    This variant is not associated with increased risk.</v>
      </c>
    </row>
    <row r="74" spans="1:3" x14ac:dyDescent="0.25">
      <c r="A74" s="15"/>
    </row>
    <row r="75" spans="1:3" x14ac:dyDescent="0.25">
      <c r="A75" s="15"/>
      <c r="C75" s="3" t="s">
        <v>43</v>
      </c>
    </row>
    <row r="76" spans="1:3" x14ac:dyDescent="0.25">
      <c r="A76" s="15"/>
    </row>
    <row r="77" spans="1:3" x14ac:dyDescent="0.25">
      <c r="A77" s="15"/>
      <c r="C77" s="3" t="str">
        <f>CONCATENATE( "    &lt;piechart percentage=",B67," /&gt;")</f>
        <v xml:space="preserve">    &lt;piechart percentage=16.3 /&gt;</v>
      </c>
    </row>
    <row r="78" spans="1:3" x14ac:dyDescent="0.25">
      <c r="A78" s="15"/>
      <c r="C78" s="3" t="str">
        <f>"  &lt;/Genotype&gt;"</f>
        <v xml:space="preserve">  &lt;/Genotype&gt;</v>
      </c>
    </row>
    <row r="79" spans="1:3" x14ac:dyDescent="0.25">
      <c r="A79" s="15"/>
      <c r="C79" s="3" t="str">
        <f>C23</f>
        <v>&lt;# T159323005C #&gt;</v>
      </c>
    </row>
    <row r="80" spans="1:3" x14ac:dyDescent="0.25">
      <c r="A80" s="15" t="s">
        <v>37</v>
      </c>
      <c r="B80" s="39" t="str">
        <f>I11</f>
        <v>NC_000011.10:g.</v>
      </c>
      <c r="C80" s="3" t="str">
        <f>CONCATENATE("  &lt;Genotype hgvs=",CHAR(34),B80,B81,";",B82,CHAR(34)," name=",CHAR(34),B25,CHAR(34),"&gt; ")</f>
        <v xml:space="preserve">  &lt;Genotype hgvs="NC_000011.10:g.[101073644G&gt;T];[101073644=]" name="T159323005C"&gt; </v>
      </c>
    </row>
    <row r="81" spans="1:3" x14ac:dyDescent="0.25">
      <c r="A81" s="15" t="s">
        <v>35</v>
      </c>
      <c r="B81" s="39" t="str">
        <f t="shared" ref="B81:B85" si="4">I12</f>
        <v>[101073644G&gt;T]</v>
      </c>
    </row>
    <row r="82" spans="1:3" x14ac:dyDescent="0.25">
      <c r="A82" s="15" t="s">
        <v>31</v>
      </c>
      <c r="B82" s="39" t="str">
        <f t="shared" si="4"/>
        <v>[101073644=]</v>
      </c>
      <c r="C82" s="3" t="s">
        <v>38</v>
      </c>
    </row>
    <row r="83" spans="1:3" x14ac:dyDescent="0.25">
      <c r="A83" s="15" t="s">
        <v>39</v>
      </c>
      <c r="B83" s="39" t="str">
        <f t="shared" si="4"/>
        <v>People with this variant have one copy of the [T159323005C](https://www.ncbi.nlm.nih.gov/projects/SNP/snp_ref.cgi?rs=685828) variant. This substitution of a single nucleotide is known as a missense mutation.</v>
      </c>
      <c r="C83" s="3" t="s">
        <v>26</v>
      </c>
    </row>
    <row r="84" spans="1:3" x14ac:dyDescent="0.25">
      <c r="A84" s="8" t="s">
        <v>40</v>
      </c>
      <c r="B84" s="39" t="str">
        <f t="shared" si="4"/>
        <v>You are in the Moderate Loss of Function category. See below for more information.</v>
      </c>
      <c r="C84" s="3" t="str">
        <f>CONCATENATE("    ",B83)</f>
        <v xml:space="preserve">    People with this variant have one copy of the [T159323005C](https://www.ncbi.nlm.nih.gov/projects/SNP/snp_ref.cgi?rs=685828) variant. This substitution of a single nucleotide is known as a missense mutation.</v>
      </c>
    </row>
    <row r="85" spans="1:3" x14ac:dyDescent="0.25">
      <c r="A85" s="8" t="s">
        <v>41</v>
      </c>
      <c r="B85" s="39">
        <f t="shared" si="4"/>
        <v>15.7</v>
      </c>
    </row>
    <row r="86" spans="1:3" x14ac:dyDescent="0.25">
      <c r="A86" s="15"/>
      <c r="C86" s="3" t="s">
        <v>42</v>
      </c>
    </row>
    <row r="87" spans="1:3" x14ac:dyDescent="0.25">
      <c r="A87" s="8"/>
    </row>
    <row r="88" spans="1:3" x14ac:dyDescent="0.25">
      <c r="A88" s="8"/>
      <c r="C88" s="3" t="str">
        <f>CONCATENATE("    ",B84)</f>
        <v xml:space="preserve">    You are in the Moderate Loss of Function category. See below for more information.</v>
      </c>
    </row>
    <row r="89" spans="1:3" x14ac:dyDescent="0.25">
      <c r="A89" s="8"/>
    </row>
    <row r="90" spans="1:3" x14ac:dyDescent="0.25">
      <c r="A90" s="8"/>
      <c r="C90" s="3" t="s">
        <v>43</v>
      </c>
    </row>
    <row r="91" spans="1:3" x14ac:dyDescent="0.25">
      <c r="A91" s="15"/>
    </row>
    <row r="92" spans="1:3" x14ac:dyDescent="0.25">
      <c r="A92" s="15"/>
      <c r="C92" s="3" t="str">
        <f>CONCATENATE( "    &lt;piechart percentage=",B85," /&gt;")</f>
        <v xml:space="preserve">    &lt;piechart percentage=15.7 /&gt;</v>
      </c>
    </row>
    <row r="93" spans="1:3" x14ac:dyDescent="0.25">
      <c r="A93" s="15"/>
      <c r="C93" s="3" t="str">
        <f>"  &lt;/Genotype&gt;"</f>
        <v xml:space="preserve">  &lt;/Genotype&gt;</v>
      </c>
    </row>
    <row r="94" spans="1:3" x14ac:dyDescent="0.25">
      <c r="A94" s="15" t="s">
        <v>44</v>
      </c>
      <c r="B94" s="34" t="str">
        <f>I17</f>
        <v>People with this variant have two copies of the [T159323005C](https://www.ncbi.nlm.nih.gov/projects/SNP/snp_ref.cgi?rs=685828) variant. This substitution of a single nucleotide is known as a missense mutation.</v>
      </c>
      <c r="C94" s="3" t="str">
        <f>CONCATENATE("  &lt;Genotype hgvs=",CHAR(34),B80,B81,";",B81,CHAR(34)," name=",CHAR(34),B25,CHAR(34),"&gt; ")</f>
        <v xml:space="preserve">  &lt;Genotype hgvs="NC_000011.10:g.[101073644G&gt;T];[101073644G&gt;T]" name="T159323005C"&gt; </v>
      </c>
    </row>
    <row r="95" spans="1:3" x14ac:dyDescent="0.25">
      <c r="A95" s="8" t="s">
        <v>45</v>
      </c>
      <c r="B95" s="34" t="str">
        <f t="shared" ref="B95:B96" si="5">I18</f>
        <v>You are in the Moderate Loss of Function category. See below for more information.</v>
      </c>
      <c r="C95" s="3" t="s">
        <v>26</v>
      </c>
    </row>
    <row r="96" spans="1:3" x14ac:dyDescent="0.25">
      <c r="A96" s="8" t="s">
        <v>41</v>
      </c>
      <c r="B96" s="34">
        <f t="shared" si="5"/>
        <v>14.6</v>
      </c>
      <c r="C96" s="3" t="s">
        <v>38</v>
      </c>
    </row>
    <row r="97" spans="1:3" x14ac:dyDescent="0.25">
      <c r="A97" s="8"/>
    </row>
    <row r="98" spans="1:3" x14ac:dyDescent="0.25">
      <c r="A98" s="15"/>
      <c r="C98" s="3" t="str">
        <f>CONCATENATE("    ",B94)</f>
        <v xml:space="preserve">    People with this variant have two copies of the [T159323005C](https://www.ncbi.nlm.nih.gov/projects/SNP/snp_ref.cgi?rs=685828) variant. This substitution of a single nucleotide is known as a missense mutation.</v>
      </c>
    </row>
    <row r="99" spans="1:3" x14ac:dyDescent="0.25">
      <c r="A99" s="8"/>
    </row>
    <row r="100" spans="1:3" x14ac:dyDescent="0.25">
      <c r="A100" s="8"/>
      <c r="C100" s="3" t="s">
        <v>42</v>
      </c>
    </row>
    <row r="101" spans="1:3" x14ac:dyDescent="0.25">
      <c r="A101" s="8"/>
    </row>
    <row r="102" spans="1:3" x14ac:dyDescent="0.25">
      <c r="A102" s="8"/>
      <c r="C102" s="3" t="str">
        <f>CONCATENATE("    ",B95)</f>
        <v xml:space="preserve">    You are in the Moderate Loss of Function category. See below for more information.</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percentage=",B96," /&gt;")</f>
        <v xml:space="preserve">    &lt;piechart percentage=14.6 /&gt;</v>
      </c>
    </row>
    <row r="107" spans="1:3" x14ac:dyDescent="0.25">
      <c r="A107" s="15"/>
      <c r="C107" s="3" t="str">
        <f>"  &lt;/Genotype&gt;"</f>
        <v xml:space="preserve">  &lt;/Genotype&gt;</v>
      </c>
    </row>
    <row r="108" spans="1:3" x14ac:dyDescent="0.25">
      <c r="A108" s="15" t="s">
        <v>46</v>
      </c>
      <c r="B108" s="34" t="str">
        <f>I20</f>
        <v>Your CRHR1 gene has no variants. A normal gene is referred to as a "wild-type" gene.</v>
      </c>
      <c r="C108" s="3" t="str">
        <f>CONCATENATE("  &lt;Genotype hgvs=",CHAR(34),B80,B82,";",B82,CHAR(34)," name=",CHAR(34),B25,CHAR(34),"&gt; ")</f>
        <v xml:space="preserve">  &lt;Genotype hgvs="NC_000011.10:g.[101073644=];[101073644=]" name="T159323005C"&gt; </v>
      </c>
    </row>
    <row r="109" spans="1:3" x14ac:dyDescent="0.25">
      <c r="A109" s="8" t="s">
        <v>47</v>
      </c>
      <c r="B109" s="34" t="str">
        <f t="shared" ref="B109:B110" si="6">I21</f>
        <v>You are in the Moderate Loss of Function category. See below for more information.</v>
      </c>
      <c r="C109" s="3" t="s">
        <v>26</v>
      </c>
    </row>
    <row r="110" spans="1:3" x14ac:dyDescent="0.25">
      <c r="A110" s="8" t="s">
        <v>41</v>
      </c>
      <c r="B110" s="34">
        <f t="shared" si="6"/>
        <v>69.7</v>
      </c>
      <c r="C110" s="3" t="s">
        <v>38</v>
      </c>
    </row>
    <row r="111" spans="1:3" x14ac:dyDescent="0.25">
      <c r="A111" s="15"/>
    </row>
    <row r="112" spans="1:3" x14ac:dyDescent="0.25">
      <c r="A112" s="8"/>
      <c r="C112" s="3" t="str">
        <f>CONCATENATE("    ",B108)</f>
        <v xml:space="preserve">    Your CRHR1 gene has no variants. A normal gene is referred to as a "wild-type" gene.</v>
      </c>
    </row>
    <row r="113" spans="1:3" x14ac:dyDescent="0.25">
      <c r="A113" s="8"/>
    </row>
    <row r="114" spans="1:3" x14ac:dyDescent="0.25">
      <c r="A114" s="8"/>
      <c r="C114" s="3" t="s">
        <v>42</v>
      </c>
    </row>
    <row r="115" spans="1:3" x14ac:dyDescent="0.25">
      <c r="A115" s="8"/>
    </row>
    <row r="116" spans="1:3" x14ac:dyDescent="0.25">
      <c r="A116" s="8"/>
      <c r="C116" s="3" t="str">
        <f>CONCATENATE("    ",B109)</f>
        <v xml:space="preserve">    You are in the Moderate Loss of Function category. See below for more information.</v>
      </c>
    </row>
    <row r="117" spans="1:3" x14ac:dyDescent="0.25">
      <c r="A117" s="15"/>
    </row>
    <row r="118" spans="1:3" x14ac:dyDescent="0.25">
      <c r="A118" s="15"/>
      <c r="C118" s="3" t="s">
        <v>43</v>
      </c>
    </row>
    <row r="119" spans="1:3" x14ac:dyDescent="0.25">
      <c r="A119" s="15"/>
    </row>
    <row r="120" spans="1:3" x14ac:dyDescent="0.25">
      <c r="A120" s="15"/>
      <c r="C120" s="3" t="str">
        <f>CONCATENATE( "    &lt;piechart percentage=",B110," /&gt;")</f>
        <v xml:space="preserve">    &lt;piechart percentage=69.7 /&gt;</v>
      </c>
    </row>
    <row r="121" spans="1:3" x14ac:dyDescent="0.25">
      <c r="A121" s="15"/>
      <c r="C121" s="3" t="str">
        <f>"  &lt;/Genotype&gt;"</f>
        <v xml:space="preserve">  &lt;/Genotype&gt;</v>
      </c>
    </row>
    <row r="122" spans="1:3" x14ac:dyDescent="0.25">
      <c r="A122" s="15"/>
      <c r="C122" s="3" t="str">
        <f>C29</f>
        <v>&lt;# G45825631A #&gt;</v>
      </c>
    </row>
    <row r="123" spans="1:3" x14ac:dyDescent="0.25">
      <c r="A123" s="15" t="s">
        <v>37</v>
      </c>
      <c r="B123" s="39" t="str">
        <f>J11</f>
        <v>NC_000017.11:g.</v>
      </c>
      <c r="C123" s="3" t="str">
        <f>CONCATENATE("  &lt;Genotype hgvs=",CHAR(34),B123,B124,";",B125,CHAR(34)," name=",CHAR(34),B31,CHAR(34),"&gt; ")</f>
        <v xml:space="preserve">  &lt;Genotype hgvs="NC_000017.11:g.[45825631G&gt;A];[45825631=]" name="G45825631A"&gt; </v>
      </c>
    </row>
    <row r="124" spans="1:3" x14ac:dyDescent="0.25">
      <c r="A124" s="15" t="s">
        <v>35</v>
      </c>
      <c r="B124" s="39" t="str">
        <f t="shared" ref="B124:B128" si="7">J12</f>
        <v>[45825631G&gt;A]</v>
      </c>
    </row>
    <row r="125" spans="1:3" x14ac:dyDescent="0.25">
      <c r="A125" s="15" t="s">
        <v>31</v>
      </c>
      <c r="B125" s="39" t="str">
        <f t="shared" si="7"/>
        <v>[45825631=]</v>
      </c>
      <c r="C125" s="3" t="s">
        <v>38</v>
      </c>
    </row>
    <row r="126" spans="1:3" x14ac:dyDescent="0.25">
      <c r="A126" s="15" t="s">
        <v>39</v>
      </c>
      <c r="B126" s="39" t="str">
        <f t="shared" si="7"/>
        <v>People with this variant have one copy of the [G45825631A](https://www.ncbi.nlm.nih.gov/projects/SNP/snp_ref.cgi?rs=1396862) variant. This substitution of a single nucleotide is known as a missense mutation.</v>
      </c>
      <c r="C126" s="3" t="s">
        <v>26</v>
      </c>
    </row>
    <row r="127" spans="1:3" x14ac:dyDescent="0.25">
      <c r="A127" s="8" t="s">
        <v>40</v>
      </c>
      <c r="B127" s="39" t="str">
        <f t="shared" si="7"/>
        <v>You are in the Moderate Loss of Function category. See below for more information.</v>
      </c>
      <c r="C127" s="3" t="str">
        <f>CONCATENATE("    ",B126)</f>
        <v xml:space="preserve">    People with this variant have one copy of the [G45825631A](https://www.ncbi.nlm.nih.gov/projects/SNP/snp_ref.cgi?rs=1396862) variant. This substitution of a single nucleotide is known as a missense mutation.</v>
      </c>
    </row>
    <row r="128" spans="1:3" x14ac:dyDescent="0.25">
      <c r="A128" s="8" t="s">
        <v>41</v>
      </c>
      <c r="B128" s="39">
        <f t="shared" si="7"/>
        <v>15.7</v>
      </c>
    </row>
    <row r="129" spans="1:3" x14ac:dyDescent="0.25">
      <c r="A129" s="15"/>
      <c r="C129" s="3" t="s">
        <v>42</v>
      </c>
    </row>
    <row r="130" spans="1:3" x14ac:dyDescent="0.25">
      <c r="A130" s="8"/>
    </row>
    <row r="131" spans="1:3" x14ac:dyDescent="0.25">
      <c r="A131" s="8"/>
      <c r="C131" s="3" t="str">
        <f>CONCATENATE("    ",B127)</f>
        <v xml:space="preserve">    You are in the Moderate Loss of Function category. See below for more information.</v>
      </c>
    </row>
    <row r="132" spans="1:3" x14ac:dyDescent="0.25">
      <c r="A132" s="8"/>
    </row>
    <row r="133" spans="1:3" x14ac:dyDescent="0.25">
      <c r="A133" s="8"/>
      <c r="C133" s="3" t="s">
        <v>43</v>
      </c>
    </row>
    <row r="134" spans="1:3" x14ac:dyDescent="0.25">
      <c r="A134" s="15"/>
    </row>
    <row r="135" spans="1:3" x14ac:dyDescent="0.25">
      <c r="A135" s="15"/>
      <c r="C135" s="3" t="str">
        <f>CONCATENATE( "    &lt;piechart percentage=",B128," /&gt;")</f>
        <v xml:space="preserve">    &lt;piechart percentage=15.7 /&gt;</v>
      </c>
    </row>
    <row r="136" spans="1:3" x14ac:dyDescent="0.25">
      <c r="A136" s="15"/>
      <c r="C136" s="3" t="str">
        <f>"  &lt;/Genotype&gt;"</f>
        <v xml:space="preserve">  &lt;/Genotype&gt;</v>
      </c>
    </row>
    <row r="137" spans="1:3" x14ac:dyDescent="0.25">
      <c r="A137" s="15" t="s">
        <v>44</v>
      </c>
      <c r="B137" s="34" t="str">
        <f>J17</f>
        <v>People with this variant have two copies of the [G45825631A](https://www.ncbi.nlm.nih.gov/projects/SNP/snp_ref.cgi?rs=1396862) variant. This substitution of a single nucleotide is known as a missense mutation.</v>
      </c>
      <c r="C137" s="3" t="str">
        <f>CONCATENATE("  &lt;Genotype hgvs=",CHAR(34),B123,B124,";",B124,CHAR(34)," name=",CHAR(34),B31,CHAR(34),"&gt; ")</f>
        <v xml:space="preserve">  &lt;Genotype hgvs="NC_000017.11:g.[45825631G&gt;A];[45825631G&gt;A]" name="G45825631A"&gt; </v>
      </c>
    </row>
    <row r="138" spans="1:3" x14ac:dyDescent="0.25">
      <c r="A138" s="8" t="s">
        <v>45</v>
      </c>
      <c r="B138" s="34" t="str">
        <f t="shared" ref="B138:B139" si="8">J18</f>
        <v>You are in the Moderate Loss of Function category. See below for more information.</v>
      </c>
      <c r="C138" s="3" t="s">
        <v>26</v>
      </c>
    </row>
    <row r="139" spans="1:3" x14ac:dyDescent="0.25">
      <c r="A139" s="8" t="s">
        <v>41</v>
      </c>
      <c r="B139" s="34">
        <f t="shared" si="8"/>
        <v>4.7</v>
      </c>
      <c r="C139" s="3" t="s">
        <v>38</v>
      </c>
    </row>
    <row r="140" spans="1:3" x14ac:dyDescent="0.25">
      <c r="A140" s="8"/>
    </row>
    <row r="141" spans="1:3" x14ac:dyDescent="0.25">
      <c r="A141" s="15"/>
      <c r="C141" s="3" t="str">
        <f>CONCATENATE("    ",B137)</f>
        <v xml:space="preserve">    People with this variant have two copies of the [G45825631A](https://www.ncbi.nlm.nih.gov/projects/SNP/snp_ref.cgi?rs=1396862) variant. This substitution of a single nucleotide is known as a missense mutation.</v>
      </c>
    </row>
    <row r="142" spans="1:3" x14ac:dyDescent="0.25">
      <c r="A142" s="8"/>
    </row>
    <row r="143" spans="1:3" x14ac:dyDescent="0.25">
      <c r="A143" s="8"/>
      <c r="C143" s="3" t="s">
        <v>42</v>
      </c>
    </row>
    <row r="144" spans="1:3" x14ac:dyDescent="0.25">
      <c r="A144" s="8"/>
    </row>
    <row r="145" spans="1:3" x14ac:dyDescent="0.25">
      <c r="A145" s="8"/>
      <c r="C145" s="3" t="str">
        <f>CONCATENATE("    ",B138)</f>
        <v xml:space="preserve">    You are in the Moderate Loss of Function category. See below for more information.</v>
      </c>
    </row>
    <row r="146" spans="1:3" x14ac:dyDescent="0.25">
      <c r="A146" s="8"/>
    </row>
    <row r="147" spans="1:3" x14ac:dyDescent="0.25">
      <c r="A147" s="15"/>
      <c r="C147" s="3" t="s">
        <v>43</v>
      </c>
    </row>
    <row r="148" spans="1:3" x14ac:dyDescent="0.25">
      <c r="A148" s="15"/>
    </row>
    <row r="149" spans="1:3" x14ac:dyDescent="0.25">
      <c r="A149" s="15"/>
      <c r="C149" s="3" t="str">
        <f>CONCATENATE( "    &lt;piechart percentage=",B139," /&gt;")</f>
        <v xml:space="preserve">    &lt;piechart percentage=4.7 /&gt;</v>
      </c>
    </row>
    <row r="150" spans="1:3" x14ac:dyDescent="0.25">
      <c r="A150" s="15"/>
      <c r="C150" s="3" t="str">
        <f>"  &lt;/Genotype&gt;"</f>
        <v xml:space="preserve">  &lt;/Genotype&gt;</v>
      </c>
    </row>
    <row r="151" spans="1:3" x14ac:dyDescent="0.25">
      <c r="A151" s="15" t="s">
        <v>46</v>
      </c>
      <c r="B151" s="34" t="str">
        <f>J20</f>
        <v>Your CRHR1 gene has no variants. A normal gene is referred to as a "wild-type" gene.</v>
      </c>
      <c r="C151" s="3" t="str">
        <f>CONCATENATE("  &lt;Genotype hgvs=",CHAR(34),B123,B125,";",B125,CHAR(34)," name=",CHAR(34),B31,CHAR(34),"&gt; ")</f>
        <v xml:space="preserve">  &lt;Genotype hgvs="NC_000017.11:g.[45825631=];[45825631=]" name="G45825631A"&gt; </v>
      </c>
    </row>
    <row r="152" spans="1:3" x14ac:dyDescent="0.25">
      <c r="A152" s="8" t="s">
        <v>47</v>
      </c>
      <c r="B152" s="34" t="str">
        <f t="shared" ref="B152:B153" si="9">J21</f>
        <v>This variant is not associated with increased risk.</v>
      </c>
      <c r="C152" s="3" t="s">
        <v>26</v>
      </c>
    </row>
    <row r="153" spans="1:3" x14ac:dyDescent="0.25">
      <c r="A153" s="8" t="s">
        <v>41</v>
      </c>
      <c r="B153" s="34">
        <f t="shared" si="9"/>
        <v>79.599999999999994</v>
      </c>
      <c r="C153" s="3" t="s">
        <v>38</v>
      </c>
    </row>
    <row r="154" spans="1:3" x14ac:dyDescent="0.25">
      <c r="A154" s="15"/>
    </row>
    <row r="155" spans="1:3" x14ac:dyDescent="0.25">
      <c r="A155" s="8"/>
      <c r="C155" s="3" t="str">
        <f>CONCATENATE("    ",B151)</f>
        <v xml:space="preserve">    Your CRHR1 gene has no variants. A normal gene is referred to as a "wild-type" gene.</v>
      </c>
    </row>
    <row r="156" spans="1:3" x14ac:dyDescent="0.25">
      <c r="A156" s="8"/>
    </row>
    <row r="157" spans="1:3" x14ac:dyDescent="0.25">
      <c r="A157" s="8"/>
      <c r="C157" s="3" t="s">
        <v>42</v>
      </c>
    </row>
    <row r="158" spans="1:3" x14ac:dyDescent="0.25">
      <c r="A158" s="8"/>
    </row>
    <row r="159" spans="1:3" x14ac:dyDescent="0.25">
      <c r="A159" s="8"/>
      <c r="C159" s="3" t="str">
        <f>CONCATENATE("    ",B152)</f>
        <v xml:space="preserve">    This variant is not associated with increased risk.</v>
      </c>
    </row>
    <row r="160" spans="1:3" x14ac:dyDescent="0.25">
      <c r="A160" s="15"/>
    </row>
    <row r="161" spans="1:3" x14ac:dyDescent="0.25">
      <c r="A161" s="15"/>
      <c r="C161" s="3" t="s">
        <v>43</v>
      </c>
    </row>
    <row r="162" spans="1:3" x14ac:dyDescent="0.25">
      <c r="A162" s="15"/>
    </row>
    <row r="163" spans="1:3" x14ac:dyDescent="0.25">
      <c r="A163" s="15"/>
      <c r="C163" s="3" t="str">
        <f>CONCATENATE( "    &lt;piechart percentage=",B153," /&gt;")</f>
        <v xml:space="preserve">    &lt;piechart percentage=79.6 /&gt;</v>
      </c>
    </row>
    <row r="164" spans="1:3" x14ac:dyDescent="0.25">
      <c r="A164" s="15"/>
      <c r="C164" s="3" t="str">
        <f>"  &lt;/Genotype&gt;"</f>
        <v xml:space="preserve">  &lt;/Genotype&gt;</v>
      </c>
    </row>
    <row r="165" spans="1:3" x14ac:dyDescent="0.25">
      <c r="A165" s="15"/>
      <c r="C165" s="3" t="s">
        <v>48</v>
      </c>
    </row>
    <row r="166" spans="1:3" x14ac:dyDescent="0.25">
      <c r="A166" s="15" t="s">
        <v>49</v>
      </c>
      <c r="B166" s="34" t="str">
        <f>CONCATENATE("Your ",B11," gene has an unknown variant.")</f>
        <v>Your CRHR1 gene has an unknown variant.</v>
      </c>
      <c r="C166" s="3" t="str">
        <f>CONCATENATE("  &lt;Genotype hgvs=",CHAR(34),"unknown",CHAR(34),"&gt; ")</f>
        <v xml:space="preserve">  &lt;Genotype hgvs="unknown"&gt; </v>
      </c>
    </row>
    <row r="167" spans="1:3" x14ac:dyDescent="0.25">
      <c r="A167" s="8" t="s">
        <v>49</v>
      </c>
      <c r="B167" s="34" t="s">
        <v>50</v>
      </c>
      <c r="C167" s="3" t="s">
        <v>26</v>
      </c>
    </row>
    <row r="168" spans="1:3" x14ac:dyDescent="0.25">
      <c r="A168" s="8" t="s">
        <v>41</v>
      </c>
      <c r="C168" s="3" t="s">
        <v>38</v>
      </c>
    </row>
    <row r="169" spans="1:3" x14ac:dyDescent="0.25">
      <c r="A169" s="8"/>
    </row>
    <row r="170" spans="1:3" x14ac:dyDescent="0.25">
      <c r="A170" s="8"/>
      <c r="C170" s="3" t="str">
        <f>CONCATENATE("    ",B166)</f>
        <v xml:space="preserve">    Your CRHR1 gene has an unknown variant.</v>
      </c>
    </row>
    <row r="171" spans="1:3" x14ac:dyDescent="0.25">
      <c r="A171" s="8"/>
    </row>
    <row r="172" spans="1:3" x14ac:dyDescent="0.25">
      <c r="A172" s="8"/>
      <c r="C172" s="3" t="s">
        <v>42</v>
      </c>
    </row>
    <row r="173" spans="1:3" x14ac:dyDescent="0.25">
      <c r="A173" s="8"/>
    </row>
    <row r="174" spans="1:3" x14ac:dyDescent="0.25">
      <c r="A174" s="15"/>
      <c r="C174" s="3" t="str">
        <f>CONCATENATE("    ",B167)</f>
        <v xml:space="preserve">    The effect is unknown.</v>
      </c>
    </row>
    <row r="175" spans="1:3" x14ac:dyDescent="0.25">
      <c r="A175" s="8"/>
    </row>
    <row r="176" spans="1:3" x14ac:dyDescent="0.25">
      <c r="A176" s="15"/>
      <c r="C176" s="3" t="s">
        <v>43</v>
      </c>
    </row>
    <row r="177" spans="1:3" x14ac:dyDescent="0.25">
      <c r="A177" s="15"/>
    </row>
    <row r="178" spans="1:3" x14ac:dyDescent="0.25">
      <c r="A178" s="15"/>
      <c r="C178" s="3" t="str">
        <f>CONCATENATE( "    &lt;piechart percentage=",B168," /&gt;")</f>
        <v xml:space="preserve">    &lt;piechart percentage= /&gt;</v>
      </c>
    </row>
    <row r="179" spans="1:3" x14ac:dyDescent="0.25">
      <c r="A179" s="15"/>
      <c r="C179" s="3" t="str">
        <f>"  &lt;/Genotype&gt;"</f>
        <v xml:space="preserve">  &lt;/Genotype&gt;</v>
      </c>
    </row>
    <row r="180" spans="1:3" x14ac:dyDescent="0.25">
      <c r="A180" s="15"/>
      <c r="C180" s="3" t="s">
        <v>51</v>
      </c>
    </row>
    <row r="181" spans="1:3" x14ac:dyDescent="0.25">
      <c r="A181" s="15" t="s">
        <v>46</v>
      </c>
      <c r="B181" s="34" t="str">
        <f>CONCATENATE("Your ",B11," gene has no variants. A normal gene is referred to as a ",CHAR(34),"wild-type",CHAR(34)," gene.")</f>
        <v>Your CRHR1 gene has no variants. A normal gene is referred to as a "wild-type" gene.</v>
      </c>
      <c r="C181" s="3" t="str">
        <f>CONCATENATE("  &lt;Genotype hgvs=",CHAR(34),"wildtype",CHAR(34),"&gt;")</f>
        <v xml:space="preserve">  &lt;Genotype hgvs="wildtype"&gt;</v>
      </c>
    </row>
    <row r="182" spans="1:3" x14ac:dyDescent="0.25">
      <c r="A182" s="8" t="s">
        <v>47</v>
      </c>
      <c r="B182" s="34" t="s">
        <v>52</v>
      </c>
      <c r="C182" s="3" t="s">
        <v>26</v>
      </c>
    </row>
    <row r="183" spans="1:3" x14ac:dyDescent="0.25">
      <c r="A183" s="8" t="s">
        <v>41</v>
      </c>
      <c r="C183" s="3" t="s">
        <v>38</v>
      </c>
    </row>
    <row r="184" spans="1:3" x14ac:dyDescent="0.25">
      <c r="A184" s="8"/>
    </row>
    <row r="185" spans="1:3" x14ac:dyDescent="0.25">
      <c r="A185" s="8"/>
      <c r="C185" s="3" t="str">
        <f>CONCATENATE("    ",B181)</f>
        <v xml:space="preserve">    Your CRHR1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Your variant is not associated with any loss of function.</v>
      </c>
    </row>
    <row r="190" spans="1:3" x14ac:dyDescent="0.25">
      <c r="A190" s="8"/>
    </row>
    <row r="191" spans="1:3" x14ac:dyDescent="0.25">
      <c r="A191" s="8"/>
      <c r="C191" s="3" t="s">
        <v>43</v>
      </c>
    </row>
    <row r="192" spans="1:3" x14ac:dyDescent="0.25">
      <c r="A192" s="15"/>
    </row>
    <row r="193" spans="1:3" x14ac:dyDescent="0.25">
      <c r="A193" s="8"/>
      <c r="C193" s="3" t="str">
        <f>CONCATENATE( "    &lt;piechart percentage=",B183," /&gt;")</f>
        <v xml:space="preserve">    &lt;piechart percentage= /&gt;</v>
      </c>
    </row>
    <row r="194" spans="1:3" x14ac:dyDescent="0.25">
      <c r="A194" s="8"/>
      <c r="C194" s="3" t="str">
        <f>"  &lt;/Genotype&gt;"</f>
        <v xml:space="preserve">  &lt;/Genotype&gt;</v>
      </c>
    </row>
    <row r="195" spans="1:3" x14ac:dyDescent="0.25">
      <c r="A195" s="8"/>
      <c r="C195" s="3" t="str">
        <f>"&lt;/GeneAnalysis&gt;"</f>
        <v>&lt;/GeneAnalysis&gt;</v>
      </c>
    </row>
    <row r="196" spans="1:3" s="18" customFormat="1" x14ac:dyDescent="0.25">
      <c r="A196" s="27"/>
      <c r="B196" s="37"/>
    </row>
    <row r="197" spans="1:3" x14ac:dyDescent="0.25">
      <c r="A197" s="15"/>
      <c r="C197" s="3" t="str">
        <f>CONCATENATE("# How do changes in ",B11," affect people?")</f>
        <v># How do changes in CRHR1 affect people?</v>
      </c>
    </row>
    <row r="198" spans="1:3" x14ac:dyDescent="0.25">
      <c r="A198" s="15"/>
    </row>
    <row r="199" spans="1:3" x14ac:dyDescent="0.25">
      <c r="A199" s="15" t="s">
        <v>53</v>
      </c>
      <c r="B199"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CRHR1 variants is small and does not impact treatment. It is possible that variants in this gene interact with other gene variants, which is the reason for our inclusion of this gene.</v>
      </c>
      <c r="C199" s="3" t="str">
        <f>B199</f>
        <v>For the vast majority of people, the overall risk associated with the common CRHR1 variants is small and does not impact treatment. It is possible that variants in this gene interact with other gene variants, which is the reason for our inclusion of this gene.</v>
      </c>
    </row>
    <row r="200" spans="1:3" x14ac:dyDescent="0.25">
      <c r="A200" s="15"/>
    </row>
    <row r="201" spans="1:3" s="18" customFormat="1" x14ac:dyDescent="0.25">
      <c r="A201" s="27"/>
      <c r="B201" s="37"/>
      <c r="C201" s="16" t="s">
        <v>54</v>
      </c>
    </row>
    <row r="202" spans="1:3" s="18" customFormat="1" x14ac:dyDescent="0.25">
      <c r="A202" s="27"/>
      <c r="B202" s="37"/>
      <c r="C202" s="16"/>
    </row>
    <row r="203" spans="1:3" s="18" customFormat="1" x14ac:dyDescent="0.25">
      <c r="A203" s="16"/>
      <c r="B203" s="37"/>
      <c r="C203" s="16" t="s">
        <v>55</v>
      </c>
    </row>
    <row r="204" spans="1:3" s="18" customFormat="1" x14ac:dyDescent="0.25">
      <c r="A204" s="16"/>
      <c r="B204" s="37"/>
      <c r="C204" s="16"/>
    </row>
    <row r="205" spans="1:3" x14ac:dyDescent="0.25">
      <c r="A205" s="15"/>
      <c r="C205" s="3" t="s">
        <v>56</v>
      </c>
    </row>
    <row r="206" spans="1:3" x14ac:dyDescent="0.25">
      <c r="A206" s="15"/>
    </row>
    <row r="207" spans="1:3" x14ac:dyDescent="0.25">
      <c r="A207" s="15" t="s">
        <v>26</v>
      </c>
      <c r="B207" s="34" t="s">
        <v>57</v>
      </c>
      <c r="C207" s="3" t="str">
        <f>B207</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08" spans="1:3" x14ac:dyDescent="0.25">
      <c r="A208" s="15"/>
    </row>
    <row r="209" spans="1:3" x14ac:dyDescent="0.25">
      <c r="A209" s="15"/>
      <c r="C209" s="3" t="s">
        <v>58</v>
      </c>
    </row>
    <row r="210" spans="1:3" x14ac:dyDescent="0.25">
      <c r="A210" s="15"/>
    </row>
    <row r="211" spans="1:3" x14ac:dyDescent="0.25">
      <c r="B211" s="34" t="s">
        <v>59</v>
      </c>
      <c r="C211" s="3" t="str">
        <f>B211</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12" spans="1:3" x14ac:dyDescent="0.25">
      <c r="A212" s="15"/>
    </row>
    <row r="213" spans="1:3" s="18" customFormat="1" x14ac:dyDescent="0.25">
      <c r="A213" s="27"/>
      <c r="B213" s="37"/>
      <c r="C213" s="16" t="s">
        <v>60</v>
      </c>
    </row>
    <row r="214" spans="1:3" s="18" customFormat="1" x14ac:dyDescent="0.25">
      <c r="A214" s="27"/>
      <c r="B214" s="37"/>
      <c r="C214" s="16"/>
    </row>
    <row r="215" spans="1:3" s="18" customFormat="1" x14ac:dyDescent="0.25">
      <c r="A215" s="16"/>
      <c r="B215" s="37"/>
      <c r="C215" s="16" t="s">
        <v>61</v>
      </c>
    </row>
    <row r="216" spans="1:3" s="18" customFormat="1" x14ac:dyDescent="0.25">
      <c r="A216" s="16"/>
      <c r="B216" s="37"/>
      <c r="C216" s="16"/>
    </row>
    <row r="217" spans="1:3" x14ac:dyDescent="0.25">
      <c r="A217" s="15"/>
      <c r="C217" s="3" t="s">
        <v>56</v>
      </c>
    </row>
    <row r="218" spans="1:3" x14ac:dyDescent="0.25">
      <c r="A218" s="15"/>
    </row>
    <row r="219" spans="1:3" x14ac:dyDescent="0.25">
      <c r="A219" s="15" t="s">
        <v>26</v>
      </c>
      <c r="B219" s="34" t="s">
        <v>62</v>
      </c>
      <c r="C219" s="3" t="str">
        <f>B219</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20" spans="1:3" x14ac:dyDescent="0.25">
      <c r="A220" s="15"/>
    </row>
    <row r="221" spans="1:3" x14ac:dyDescent="0.25">
      <c r="A221" s="15"/>
      <c r="C221" s="3" t="s">
        <v>58</v>
      </c>
    </row>
    <row r="222" spans="1:3" x14ac:dyDescent="0.25">
      <c r="A222" s="15"/>
    </row>
    <row r="223" spans="1:3" x14ac:dyDescent="0.25">
      <c r="A223" s="15"/>
      <c r="B223" s="34" t="s">
        <v>63</v>
      </c>
      <c r="C223" s="3" t="str">
        <f>B223</f>
        <v>[Anti-CD20 intervention](https://www.ncbi.nlm.nih.gov/pubmed/27834303) may help CFS patients, and has shown to increase muscarinic antibody positivity and reduced symptoms.</v>
      </c>
    </row>
    <row r="225" spans="1:3" s="18" customFormat="1" x14ac:dyDescent="0.25">
      <c r="A225" s="27"/>
      <c r="B225" s="37"/>
      <c r="C225" s="16" t="s">
        <v>64</v>
      </c>
    </row>
    <row r="226" spans="1:3" s="18" customFormat="1" x14ac:dyDescent="0.25">
      <c r="A226" s="27"/>
      <c r="B226" s="37"/>
      <c r="C226" s="16"/>
    </row>
    <row r="227" spans="1:3" s="18" customFormat="1" x14ac:dyDescent="0.25">
      <c r="A227" s="16"/>
      <c r="B227" s="37"/>
      <c r="C227" s="16" t="s">
        <v>65</v>
      </c>
    </row>
    <row r="228" spans="1:3" s="18" customFormat="1" x14ac:dyDescent="0.25">
      <c r="A228" s="16"/>
      <c r="B228" s="37"/>
      <c r="C228" s="16"/>
    </row>
    <row r="229" spans="1:3" x14ac:dyDescent="0.25">
      <c r="A229" s="15"/>
      <c r="C229" s="3" t="s">
        <v>56</v>
      </c>
    </row>
    <row r="230" spans="1:3" x14ac:dyDescent="0.25">
      <c r="A230" s="15"/>
    </row>
    <row r="231" spans="1:3" x14ac:dyDescent="0.25">
      <c r="A231" s="15" t="s">
        <v>26</v>
      </c>
      <c r="B231" s="34" t="s">
        <v>66</v>
      </c>
      <c r="C231" s="3" t="str">
        <f>B231</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32" spans="1:3" x14ac:dyDescent="0.25">
      <c r="A232" s="15"/>
    </row>
    <row r="233" spans="1:3" x14ac:dyDescent="0.25">
      <c r="A233" s="15"/>
      <c r="C233" s="3" t="s">
        <v>58</v>
      </c>
    </row>
    <row r="234" spans="1:3" x14ac:dyDescent="0.25">
      <c r="A234" s="15"/>
    </row>
    <row r="235" spans="1:3" x14ac:dyDescent="0.25">
      <c r="A235" s="15"/>
      <c r="B235" s="34" t="s">
        <v>67</v>
      </c>
      <c r="C235" s="3" t="str">
        <f>B235</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37" spans="1:3" s="18" customFormat="1" x14ac:dyDescent="0.25">
      <c r="A237" s="27"/>
      <c r="B237" s="37"/>
      <c r="C237" s="16" t="s">
        <v>68</v>
      </c>
    </row>
    <row r="238" spans="1:3" s="18" customFormat="1" x14ac:dyDescent="0.25">
      <c r="A238" s="27"/>
      <c r="B238" s="37"/>
      <c r="C238" s="16"/>
    </row>
    <row r="239" spans="1:3" s="18" customFormat="1" x14ac:dyDescent="0.25">
      <c r="A239" s="16"/>
      <c r="B239" s="37"/>
      <c r="C239" s="16" t="s">
        <v>69</v>
      </c>
    </row>
    <row r="240" spans="1:3" s="18" customFormat="1" x14ac:dyDescent="0.25">
      <c r="A240" s="16"/>
      <c r="B240" s="37"/>
      <c r="C240" s="16"/>
    </row>
    <row r="241" spans="1:3" x14ac:dyDescent="0.25">
      <c r="A241" s="15"/>
      <c r="C241" s="3" t="s">
        <v>70</v>
      </c>
    </row>
    <row r="242" spans="1:3" x14ac:dyDescent="0.25">
      <c r="A242" s="15"/>
    </row>
    <row r="243" spans="1:3" x14ac:dyDescent="0.25">
      <c r="A243" s="15" t="s">
        <v>26</v>
      </c>
      <c r="B243" s="34" t="s">
        <v>71</v>
      </c>
      <c r="C243" s="3" t="str">
        <f>B243</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44" spans="1:3" x14ac:dyDescent="0.25">
      <c r="A244" s="15"/>
    </row>
    <row r="245" spans="1:3" x14ac:dyDescent="0.25">
      <c r="A245" s="15"/>
      <c r="C245" s="3" t="s">
        <v>58</v>
      </c>
    </row>
    <row r="246" spans="1:3" x14ac:dyDescent="0.25">
      <c r="A246" s="15"/>
    </row>
    <row r="247" spans="1:3" x14ac:dyDescent="0.25">
      <c r="A247" s="15"/>
      <c r="B247" s="34" t="s">
        <v>72</v>
      </c>
      <c r="C247" s="3" t="str">
        <f>B247</f>
        <v>Symptoms may improve after removal of cataracts, and should be monitored carefully to prevent further lens and iris adhesion due to [incorrect surgery](https://www.ncbi.nlm.nih.gov/pubmed/19246951).</v>
      </c>
    </row>
    <row r="249" spans="1:3" s="18" customFormat="1" x14ac:dyDescent="0.25">
      <c r="B249" s="37"/>
    </row>
    <row r="251" spans="1:3" x14ac:dyDescent="0.25">
      <c r="A251" s="3" t="s">
        <v>73</v>
      </c>
      <c r="B251" s="34" t="s">
        <v>74</v>
      </c>
      <c r="C251" s="3" t="str">
        <f>CONCATENATE("&lt;symptoms ",B251," /&gt;")</f>
        <v>&lt;symptoms  vision problems D014786 pain D010146 chills and night sweats D023341 multiple chemical sensitivity/allergies D018777 inflamation D007249 /&gt;</v>
      </c>
    </row>
    <row r="923" spans="3:3" x14ac:dyDescent="0.25">
      <c r="C923" s="3" t="str">
        <f>CONCATENATE("    This variant is a change at a specific point in the ",B914," gene from ",B923," to ",B924,"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9" spans="3:3" x14ac:dyDescent="0.25">
      <c r="C929" s="3" t="str">
        <f>CONCATENATE("    This variant is a change at a specific point in the ",B914," gene from ",B929," to ",B930," resulting in incorrect ",B917,"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9" spans="3:3" x14ac:dyDescent="0.25">
      <c r="C1059" s="3" t="str">
        <f>CONCATENATE("    This variant is a change at a specific point in the ",B1050," gene from ",B1059," to ",B1060,"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65" spans="3:3" x14ac:dyDescent="0.25">
      <c r="C1065" s="3" t="str">
        <f>CONCATENATE("    This variant is a change at a specific point in the ",B1050," gene from ",B1065," to ",B1066," resulting in incorrect ",B1053,"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7" spans="3:3" x14ac:dyDescent="0.25">
      <c r="C1467" s="3" t="str">
        <f>CONCATENATE("    This variant is a change at a specific point in the ",B1458," gene from ",B1467," to ",B1468,"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73" spans="3:3" x14ac:dyDescent="0.25">
      <c r="C1473" s="3" t="str">
        <f>CONCATENATE("    This variant is a change at a specific point in the ",B1458," gene from ",B1473," to ",B1474," resulting in incorrect ",B1461,"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3" spans="3:3" x14ac:dyDescent="0.25">
      <c r="C1603" s="3" t="str">
        <f>CONCATENATE("    This variant is a change at a specific point in the ",B1594," gene from ",B1603," to ",B1604,"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9" spans="3:3" x14ac:dyDescent="0.25">
      <c r="C1609" s="3" t="str">
        <f>CONCATENATE("    This variant is a change at a specific point in the ",B1594," gene from ",B1609," to ",B1610," resulting in incorrect ",B1597,"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9" spans="3:3" x14ac:dyDescent="0.25">
      <c r="C1739" s="3" t="str">
        <f>CONCATENATE("    This variant is a change at a specific point in the ",B1730," gene from ",B1739," to ",B1740,"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45" spans="3:3" x14ac:dyDescent="0.25">
      <c r="C1745" s="3" t="str">
        <f>CONCATENATE("    This variant is a change at a specific point in the ",B1730," gene from ",B1745," to ",B1746," resulting in incorrect ",B1733,"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5" spans="3:3" x14ac:dyDescent="0.25">
      <c r="C1875" s="3" t="str">
        <f>CONCATENATE("    This variant is a change at a specific point in the ",B1866," gene from ",B1875," to ",B1876,"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81" spans="3:3" x14ac:dyDescent="0.25">
      <c r="C1881" s="3" t="str">
        <f>CONCATENATE("    This variant is a change at a specific point in the ",B1866," gene from ",B1881," to ",B1882," resulting in incorrect ",B1869,"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1" spans="3:3" x14ac:dyDescent="0.25">
      <c r="C2011" s="3" t="str">
        <f>CONCATENATE("    This variant is a change at a specific point in the ",B2002," gene from ",B2011," to ",B2012,"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7" spans="3:3" x14ac:dyDescent="0.25">
      <c r="C2017" s="3" t="str">
        <f>CONCATENATE("    This variant is a change at a specific point in the ",B2002," gene from ",B2017," to ",B2018," resulting in incorrect ",B2005,"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7" spans="3:3" x14ac:dyDescent="0.25">
      <c r="C2147" s="3" t="str">
        <f>CONCATENATE("    This variant is a change at a specific point in the ",B2138," gene from ",B2147," to ",B2148,"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53" spans="3:3" x14ac:dyDescent="0.25">
      <c r="C2153" s="3" t="str">
        <f>CONCATENATE("    This variant is a change at a specific point in the ",B2138," gene from ",B2153," to ",B2154," resulting in incorrect ",B2141,"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3" spans="3:3" x14ac:dyDescent="0.25">
      <c r="C2283" s="3" t="str">
        <f>CONCATENATE("    This variant is a change at a specific point in the ",B2274," gene from ",B2283," to ",B2284,"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9" spans="3:3" x14ac:dyDescent="0.25">
      <c r="C2289" s="3" t="str">
        <f>CONCATENATE("    This variant is a change at a specific point in the ",B2274," gene from ",B2289," to ",B2290," resulting in incorrect ",B2277,"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9" spans="3:3" x14ac:dyDescent="0.25">
      <c r="C2419" s="3" t="str">
        <f>CONCATENATE("    This variant is a change at a specific point in the ",B2410," gene from ",B2419," to ",B2420,"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25" spans="3:3" x14ac:dyDescent="0.25">
      <c r="C2425" s="3" t="str">
        <f>CONCATENATE("    This variant is a change at a specific point in the ",B2410," gene from ",B2425," to ",B2426," resulting in incorrect ",B2413,"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5C080-F7E3-4876-9655-BA4DCF4AF34A}">
  <dimension ref="A1:AJ2340"/>
  <sheetViews>
    <sheetView topLeftCell="A164" workbookViewId="0">
      <selection activeCell="C2" sqref="C2:C166"/>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9" t="s">
        <v>425</v>
      </c>
      <c r="C2" s="3" t="str">
        <f>CONCATENATE("# What does the ",B2," gene do?")</f>
        <v># What does the TRPC2 gene do?</v>
      </c>
      <c r="H2" s="4"/>
      <c r="I2" s="5"/>
      <c r="J2" s="4"/>
      <c r="K2" s="4"/>
      <c r="L2" s="4"/>
      <c r="Y2" s="10"/>
      <c r="Z2" s="10"/>
      <c r="AA2" s="10"/>
      <c r="AC2" s="10"/>
      <c r="AF2" s="7"/>
      <c r="AJ2" s="7"/>
    </row>
    <row r="3" spans="1:36" x14ac:dyDescent="0.25">
      <c r="A3" s="8"/>
      <c r="B3" s="9"/>
      <c r="H3" s="3" t="s">
        <v>4</v>
      </c>
      <c r="I3" s="11" t="s">
        <v>5</v>
      </c>
      <c r="J3" s="3">
        <v>78.900000000000006</v>
      </c>
      <c r="K3" s="3">
        <v>21.1</v>
      </c>
      <c r="L3" s="3">
        <f t="shared" ref="L3:L9" si="0">J3/K3</f>
        <v>3.7393364928909953</v>
      </c>
      <c r="Y3" s="10"/>
      <c r="Z3" s="10"/>
      <c r="AA3" s="10"/>
      <c r="AC3" s="10"/>
      <c r="AF3" s="7"/>
      <c r="AJ3" s="7"/>
    </row>
    <row r="4" spans="1:36" x14ac:dyDescent="0.25">
      <c r="A4" s="8" t="s">
        <v>7</v>
      </c>
      <c r="B4" s="12" t="s">
        <v>513</v>
      </c>
      <c r="C4" s="3" t="str">
        <f>B4</f>
        <v>TPRC [(transient receptor potential cation channel, subfamily C, member 2)](https://www.ncbi.nlm.nih.gov/gene/7221) is a pseudogene, or partially functional gene found in other species such as mouse and monkey, that encodes a protein. This may help form [permeable calcium cation channels](https://www.ncbi.nlm.nih.gov/pubmed/17517433) that are active in [neurons and sperm cells](https://www.ncbi.nlm.nih.gov/pubmed/17217050). These pathways are activated by pheromones and moderate [aggression and the immune system](https://www.ncbi.nlm.nih.gov/pubmed/17217050). Variants have been linked to [ME/CFS](https://www.ncbi.nlm.nih.gov/pubmed/27099524) due to impaired natural killer cell activity.</v>
      </c>
      <c r="H4" s="3" t="s">
        <v>8</v>
      </c>
      <c r="I4" s="11" t="s">
        <v>9</v>
      </c>
      <c r="J4" s="3">
        <v>0.34620000000000001</v>
      </c>
      <c r="K4" s="3">
        <v>0.18329999999999999</v>
      </c>
      <c r="L4" s="3">
        <f t="shared" si="0"/>
        <v>1.888707037643208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11</v>
      </c>
      <c r="C6" s="3" t="str">
        <f>CONCATENATE("This gene is located on chromosome ",B6,". The ",B7," it creates acts in your ",B8)</f>
        <v>This gene is located on chromosome 11. The protein it creates acts in your bone marrow and lungs.</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426</v>
      </c>
      <c r="H8" s="3" t="s">
        <v>19</v>
      </c>
      <c r="I8" s="11" t="s">
        <v>20</v>
      </c>
      <c r="J8" s="3">
        <v>0.17299999999999999</v>
      </c>
      <c r="K8" s="3">
        <v>0.1</v>
      </c>
      <c r="L8" s="3">
        <f t="shared" si="0"/>
        <v>1.7299999999999998</v>
      </c>
      <c r="Y8" s="6"/>
      <c r="AC8" s="10"/>
    </row>
    <row r="9" spans="1:36" x14ac:dyDescent="0.25">
      <c r="A9" s="15" t="s">
        <v>21</v>
      </c>
      <c r="B9" s="9" t="s">
        <v>427</v>
      </c>
      <c r="C9" s="3" t="str">
        <f>CONCATENATE("&lt;TissueList ",B9," /&gt;")</f>
        <v>&lt;TissueList respiratory system and lung D012137  bone marrow and immune system D007107   /&gt;</v>
      </c>
      <c r="H9" s="3" t="s">
        <v>22</v>
      </c>
      <c r="I9" s="11" t="s">
        <v>23</v>
      </c>
      <c r="J9" s="3">
        <v>0.435</v>
      </c>
      <c r="K9" s="3">
        <v>0.33500000000000002</v>
      </c>
      <c r="L9" s="3">
        <f t="shared" si="0"/>
        <v>1.2985074626865671</v>
      </c>
      <c r="Y9" s="6"/>
      <c r="AC9" s="10"/>
    </row>
    <row r="10" spans="1:36" s="18" customFormat="1" x14ac:dyDescent="0.25">
      <c r="A10" s="16"/>
      <c r="B10" s="37"/>
      <c r="H10" s="18" t="str">
        <f>B19</f>
        <v>G3628856T</v>
      </c>
      <c r="I10" s="18" t="str">
        <f>B25</f>
        <v>G3638061A</v>
      </c>
    </row>
    <row r="11" spans="1:36" x14ac:dyDescent="0.25">
      <c r="A11" s="8" t="s">
        <v>3</v>
      </c>
      <c r="B11" s="9" t="s">
        <v>425</v>
      </c>
      <c r="C11" s="3" t="str">
        <f>CONCATENATE("&lt;GeneAnalysis gene=",CHAR(34),B11,CHAR(34)," interval=",CHAR(34),B12,CHAR(34),"&gt; ")</f>
        <v xml:space="preserve">&lt;GeneAnalysis gene="TRPC2" interval="NC_000011.10:g.3626460_3637559"&gt; </v>
      </c>
      <c r="H11" s="19" t="s">
        <v>169</v>
      </c>
      <c r="I11" s="19" t="s">
        <v>180</v>
      </c>
      <c r="J11" s="19"/>
      <c r="K11" s="19"/>
      <c r="L11" s="19"/>
      <c r="M11" s="19"/>
      <c r="N11" s="19"/>
      <c r="O11" s="20"/>
      <c r="P11" s="20"/>
      <c r="Q11" s="20"/>
      <c r="R11" s="20"/>
      <c r="S11" s="20"/>
      <c r="T11" s="20"/>
      <c r="U11" s="20"/>
      <c r="V11" s="20"/>
      <c r="W11" s="20"/>
      <c r="X11" s="20"/>
      <c r="Y11" s="20"/>
      <c r="Z11" s="20"/>
    </row>
    <row r="12" spans="1:36" x14ac:dyDescent="0.25">
      <c r="A12" s="8" t="s">
        <v>24</v>
      </c>
      <c r="B12" s="9" t="s">
        <v>428</v>
      </c>
      <c r="H12" s="9" t="s">
        <v>422</v>
      </c>
      <c r="I12" s="9" t="s">
        <v>505</v>
      </c>
      <c r="J12" s="9"/>
      <c r="K12" s="9"/>
      <c r="L12" s="9"/>
      <c r="M12" s="9"/>
      <c r="N12" s="9"/>
      <c r="O12" s="9"/>
      <c r="P12" s="9"/>
      <c r="Q12" s="9"/>
      <c r="R12" s="9"/>
      <c r="S12" s="9"/>
      <c r="T12" s="9"/>
      <c r="U12" s="9"/>
      <c r="V12" s="9"/>
      <c r="W12" s="9"/>
      <c r="X12" s="9"/>
      <c r="Y12" s="9"/>
      <c r="Z12" s="9"/>
    </row>
    <row r="13" spans="1:36" x14ac:dyDescent="0.25">
      <c r="A13" s="8" t="s">
        <v>25</v>
      </c>
      <c r="B13" s="9" t="s">
        <v>479</v>
      </c>
      <c r="C13" s="3" t="str">
        <f>CONCATENATE("# What are some common mutations of ",B11,"?")</f>
        <v># What are some common mutations of TRPC2?</v>
      </c>
      <c r="H13" s="9" t="s">
        <v>423</v>
      </c>
      <c r="I13" s="9" t="s">
        <v>506</v>
      </c>
      <c r="J13" s="9"/>
      <c r="K13" s="9"/>
      <c r="L13" s="9"/>
      <c r="M13" s="9"/>
      <c r="N13" s="9"/>
      <c r="O13" s="9"/>
      <c r="P13" s="9"/>
      <c r="Q13" s="9"/>
      <c r="R13" s="9"/>
      <c r="S13" s="9"/>
      <c r="T13" s="9"/>
      <c r="U13" s="9"/>
      <c r="V13" s="9"/>
      <c r="W13" s="9"/>
      <c r="X13" s="9"/>
      <c r="Y13" s="9"/>
      <c r="Z13" s="9"/>
    </row>
    <row r="14" spans="1:36" x14ac:dyDescent="0.25">
      <c r="A14" s="8"/>
      <c r="B14" s="9"/>
      <c r="C14" s="3" t="s">
        <v>26</v>
      </c>
      <c r="H14" s="9" t="str">
        <f>CONCATENATE("People with this variant have one copy of the ",B22," variant. This substitution of a single nucleotide is known as a missense mutation.")</f>
        <v>People with this variant have one copy of the [G3628856T](https://www.ncbi.nlm.nih.gov/projects/SNP/snp_ref.cgi?rs=7108612)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[G3638061A](https://www.ncbi.nlm.nih.gov/projects/SNP/snp_ref.cgi?rs=6578398) variant. This substitution of a single nucleotide is known as a missense mutation.</v>
      </c>
      <c r="J14" s="9"/>
      <c r="K14" s="9"/>
      <c r="L14" s="9"/>
      <c r="M14" s="9"/>
      <c r="N14" s="9"/>
      <c r="O14" s="9"/>
      <c r="P14" s="9"/>
      <c r="Q14" s="9"/>
      <c r="R14" s="9"/>
      <c r="S14" s="9"/>
      <c r="T14" s="9"/>
      <c r="U14" s="9"/>
      <c r="V14" s="9"/>
      <c r="W14" s="9"/>
      <c r="X14" s="9"/>
      <c r="Y14" s="9"/>
      <c r="Z14" s="9"/>
    </row>
    <row r="15" spans="1:36" x14ac:dyDescent="0.25">
      <c r="B15" s="9"/>
      <c r="C15" s="3" t="str">
        <f>CONCATENATE("There are ",B13," common variants in ",B11,": ",B22," and ",B28,".")</f>
        <v>There are two common variants in TRPC2: [G3628856T](https://www.ncbi.nlm.nih.gov/projects/SNP/snp_ref.cgi?rs=7108612) and [G3638061A](https://www.ncbi.nlm.nih.gov/projects/SNP/snp_ref.cgi?rs=6578398).</v>
      </c>
      <c r="H15" s="9" t="s">
        <v>27</v>
      </c>
      <c r="I15" s="9" t="s">
        <v>28</v>
      </c>
      <c r="J15" s="9"/>
      <c r="K15" s="9"/>
      <c r="L15" s="9"/>
      <c r="M15" s="9"/>
      <c r="N15" s="9"/>
      <c r="O15" s="9"/>
      <c r="P15" s="9"/>
      <c r="Q15" s="9"/>
      <c r="R15" s="9"/>
      <c r="S15" s="9"/>
      <c r="T15" s="9"/>
      <c r="U15" s="9"/>
      <c r="V15" s="9"/>
      <c r="W15" s="9"/>
      <c r="X15" s="9"/>
      <c r="Y15" s="9"/>
      <c r="Z15" s="9"/>
    </row>
    <row r="16" spans="1:36" x14ac:dyDescent="0.25">
      <c r="B16" s="9"/>
      <c r="H16" s="9">
        <v>26.7</v>
      </c>
      <c r="I16" s="9">
        <v>45.6</v>
      </c>
      <c r="J16" s="9"/>
      <c r="K16" s="9"/>
      <c r="L16" s="9"/>
      <c r="M16" s="9"/>
      <c r="N16" s="9"/>
      <c r="O16" s="9"/>
      <c r="P16" s="9"/>
      <c r="Q16" s="9"/>
      <c r="R16" s="9"/>
      <c r="S16" s="9"/>
      <c r="T16" s="9"/>
      <c r="U16" s="9"/>
      <c r="V16" s="9"/>
      <c r="W16" s="9"/>
      <c r="X16" s="9"/>
      <c r="Y16" s="9"/>
      <c r="Z16" s="9"/>
    </row>
    <row r="17" spans="1:26" x14ac:dyDescent="0.25">
      <c r="B17" s="9"/>
      <c r="C17" s="3" t="str">
        <f>CONCATENATE("&lt;# ",B19," #&gt;")</f>
        <v>&lt;# G3628856T #&gt;</v>
      </c>
      <c r="H17" s="9" t="str">
        <f>CONCATENATE("People with this variant have two copies of the ",B22," variant. This substitution of a single nucleotide is known as a missense mutation.")</f>
        <v>People with this variant have two copies of the [G3628856T](https://www.ncbi.nlm.nih.gov/projects/SNP/snp_ref.cgi?rs=7108612)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[G3638061A](https://www.ncbi.nlm.nih.gov/projects/SNP/snp_ref.cgi?rs=6578398)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A18" s="8" t="s">
        <v>29</v>
      </c>
      <c r="B18" s="19" t="s">
        <v>421</v>
      </c>
      <c r="C18" s="3" t="str">
        <f>CONCATENATE("  &lt;Variant hgvs=",CHAR(34),B18,CHAR(34)," name=",CHAR(34),B19,CHAR(34),"&gt; ")</f>
        <v xml:space="preserve">  &lt;Variant hgvs="NC_000011.10:g.3628856G&gt;T" name="G3628856T"&gt; </v>
      </c>
      <c r="H18" s="9" t="s">
        <v>28</v>
      </c>
      <c r="I18" s="9" t="s">
        <v>27</v>
      </c>
      <c r="J18" s="9"/>
      <c r="K18" s="9"/>
      <c r="L18" s="9"/>
      <c r="M18" s="9"/>
      <c r="N18" s="9"/>
      <c r="O18" s="9"/>
      <c r="P18" s="9"/>
      <c r="Q18" s="9"/>
      <c r="R18" s="9"/>
      <c r="S18" s="9"/>
      <c r="T18" s="9"/>
      <c r="U18" s="9"/>
      <c r="V18" s="9"/>
      <c r="W18" s="9"/>
      <c r="X18" s="9"/>
      <c r="Y18" s="9"/>
      <c r="Z18" s="9"/>
    </row>
    <row r="19" spans="1:26" x14ac:dyDescent="0.25">
      <c r="A19" s="15" t="s">
        <v>30</v>
      </c>
      <c r="B19" s="21" t="s">
        <v>308</v>
      </c>
      <c r="H19" s="9">
        <v>9.1999999999999993</v>
      </c>
      <c r="I19" s="9">
        <v>23.8</v>
      </c>
      <c r="J19" s="9"/>
      <c r="K19" s="9"/>
      <c r="L19" s="9"/>
      <c r="M19" s="9"/>
      <c r="N19" s="9"/>
      <c r="O19" s="9"/>
      <c r="P19" s="9"/>
      <c r="Q19" s="9"/>
      <c r="R19" s="9"/>
      <c r="S19" s="9"/>
      <c r="T19" s="9"/>
      <c r="U19" s="9"/>
      <c r="V19" s="9"/>
      <c r="W19" s="9"/>
      <c r="X19" s="9"/>
      <c r="Y19" s="9"/>
      <c r="Z19" s="9"/>
    </row>
    <row r="20" spans="1:26"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TRPC2 gene from guanine (G) to thymine (T) resulting in incorrect protein function. This substitution of a single nucleotide is known as a missense variant.</v>
      </c>
      <c r="H20" s="9" t="str">
        <f>CONCATENATE("Your ",B11," gene has no variants. A normal gene is referred to as a ",CHAR(34),"wild-type",CHAR(34)," gene.")</f>
        <v>Your TRPC2 gene has no variants. A normal gene is referred to as a "wild-type" gene.</v>
      </c>
      <c r="I20" s="9" t="str">
        <f>CONCATENATE("Your ",B11," gene has no variants. A normal gene is referred to as a ",CHAR(34),"wild-type",CHAR(34)," gene.")</f>
        <v>Your TRPC2 gene has no variants. A normal gene is referred to as a "wild-type" gene.</v>
      </c>
      <c r="J20" s="9"/>
      <c r="K20" s="9"/>
      <c r="L20" s="9"/>
      <c r="M20" s="9"/>
      <c r="N20" s="9"/>
      <c r="O20" s="9"/>
      <c r="P20" s="9"/>
      <c r="Q20" s="9"/>
      <c r="R20" s="9"/>
      <c r="S20" s="9"/>
      <c r="T20" s="9"/>
      <c r="U20" s="9"/>
      <c r="V20" s="9"/>
      <c r="W20" s="9"/>
      <c r="X20" s="9"/>
      <c r="Y20" s="9"/>
      <c r="Z20" s="9"/>
    </row>
    <row r="21" spans="1:26" x14ac:dyDescent="0.25">
      <c r="A21" s="15" t="s">
        <v>33</v>
      </c>
      <c r="B21" s="9" t="s">
        <v>36</v>
      </c>
      <c r="H21" s="9" t="s">
        <v>28</v>
      </c>
      <c r="I21" s="9" t="s">
        <v>28</v>
      </c>
      <c r="J21" s="9"/>
      <c r="K21" s="9"/>
      <c r="L21" s="9"/>
      <c r="M21" s="9"/>
      <c r="N21" s="9"/>
      <c r="O21" s="9"/>
      <c r="P21" s="9"/>
      <c r="Q21" s="9"/>
      <c r="R21" s="9"/>
      <c r="S21" s="9"/>
      <c r="T21" s="9"/>
      <c r="U21" s="9"/>
      <c r="V21" s="9"/>
      <c r="W21" s="9"/>
      <c r="X21" s="9"/>
      <c r="Y21" s="9"/>
      <c r="Z21" s="9"/>
    </row>
    <row r="22" spans="1:26" x14ac:dyDescent="0.25">
      <c r="A22" s="15" t="s">
        <v>35</v>
      </c>
      <c r="B22" s="9" t="s">
        <v>424</v>
      </c>
      <c r="C22" s="3" t="str">
        <f>"  &lt;/Variant&gt;"</f>
        <v xml:space="preserve">  &lt;/Variant&gt;</v>
      </c>
      <c r="H22" s="9">
        <v>64.099999999999994</v>
      </c>
      <c r="I22" s="9">
        <v>30.6</v>
      </c>
      <c r="J22" s="9"/>
      <c r="K22" s="9"/>
      <c r="L22" s="9"/>
      <c r="M22" s="9"/>
      <c r="N22" s="9"/>
      <c r="O22" s="9"/>
      <c r="P22" s="9"/>
      <c r="Q22" s="9"/>
      <c r="R22" s="9"/>
      <c r="S22" s="9"/>
      <c r="T22" s="9"/>
      <c r="U22" s="9"/>
      <c r="V22" s="9"/>
      <c r="W22" s="9"/>
      <c r="X22" s="9"/>
      <c r="Y22" s="9"/>
      <c r="Z22" s="9"/>
    </row>
    <row r="23" spans="1:26" x14ac:dyDescent="0.25">
      <c r="A23" s="15"/>
      <c r="C23" s="3" t="str">
        <f>CONCATENATE("&lt;# ",B25," #&gt;")</f>
        <v>&lt;# G3638061A #&gt;</v>
      </c>
    </row>
    <row r="24" spans="1:26" x14ac:dyDescent="0.25">
      <c r="A24" s="8" t="s">
        <v>29</v>
      </c>
      <c r="B24" s="38" t="s">
        <v>503</v>
      </c>
      <c r="C24" s="3" t="str">
        <f>CONCATENATE("  &lt;Variant hgvs=",CHAR(34),B24,CHAR(34)," name=",CHAR(34),B25,CHAR(34),"&gt; ")</f>
        <v xml:space="preserve">  &lt;Variant hgvs="NC_000011.9:g.3638061G&gt;A" name="G3638061A"&gt; </v>
      </c>
    </row>
    <row r="25" spans="1:26" x14ac:dyDescent="0.25">
      <c r="A25" s="15" t="s">
        <v>30</v>
      </c>
      <c r="B25" s="34" t="s">
        <v>504</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TRPC2 gene from guanine (G) to adenine (A) resulting in incorrect protein function. This substitution of a single nucleotide is known as a missense variant.</v>
      </c>
    </row>
    <row r="27" spans="1:26" x14ac:dyDescent="0.25">
      <c r="A27" s="15" t="s">
        <v>33</v>
      </c>
      <c r="B27" s="34" t="s">
        <v>32</v>
      </c>
    </row>
    <row r="28" spans="1:26" x14ac:dyDescent="0.25">
      <c r="A28" s="15" t="s">
        <v>35</v>
      </c>
      <c r="B28" s="34" t="s">
        <v>507</v>
      </c>
      <c r="C28" s="3" t="str">
        <f>"  &lt;/Variant&gt;"</f>
        <v xml:space="preserve">  &lt;/Variant&gt;</v>
      </c>
    </row>
    <row r="29" spans="1:26" s="18" customFormat="1" x14ac:dyDescent="0.25">
      <c r="A29" s="27"/>
      <c r="B29" s="37"/>
    </row>
    <row r="30" spans="1:26" s="18" customFormat="1" x14ac:dyDescent="0.25">
      <c r="A30" s="27"/>
      <c r="B30" s="37"/>
      <c r="C30" s="18" t="str">
        <f>C17</f>
        <v>&lt;# G3628856T #&gt;</v>
      </c>
    </row>
    <row r="31" spans="1:26" x14ac:dyDescent="0.25">
      <c r="A31" s="15" t="s">
        <v>37</v>
      </c>
      <c r="B31" s="39" t="str">
        <f>H11</f>
        <v>NC_000011.10:g.</v>
      </c>
      <c r="C31" s="3" t="str">
        <f>CONCATENATE("  &lt;Genotype hgvs=",CHAR(34),B31,B32,";",B33,CHAR(34)," name=",CHAR(34),B19,CHAR(34),"&gt; ")</f>
        <v xml:space="preserve">  &lt;Genotype hgvs="NC_000011.10:g.[3628856G&gt;T];[3628856=]" name="G3628856T"&gt; </v>
      </c>
    </row>
    <row r="32" spans="1:26" x14ac:dyDescent="0.25">
      <c r="A32" s="15" t="s">
        <v>35</v>
      </c>
      <c r="B32" s="39" t="str">
        <f t="shared" ref="B32:B36" si="1">H12</f>
        <v>[3628856G&gt;T]</v>
      </c>
    </row>
    <row r="33" spans="1:3" x14ac:dyDescent="0.25">
      <c r="A33" s="15" t="s">
        <v>31</v>
      </c>
      <c r="B33" s="39" t="str">
        <f t="shared" si="1"/>
        <v>[3628856=]</v>
      </c>
      <c r="C33" s="3" t="s">
        <v>38</v>
      </c>
    </row>
    <row r="34" spans="1:3" x14ac:dyDescent="0.25">
      <c r="A34" s="15" t="s">
        <v>39</v>
      </c>
      <c r="B34" s="39" t="str">
        <f t="shared" si="1"/>
        <v>People with this variant have one copy of the [G3628856T](https://www.ncbi.nlm.nih.gov/projects/SNP/snp_ref.cgi?rs=7108612) variant. This substitution of a single nucleotide is known as a missense mutation.</v>
      </c>
      <c r="C34" s="3" t="s">
        <v>26</v>
      </c>
    </row>
    <row r="35" spans="1:3" x14ac:dyDescent="0.25">
      <c r="A35" s="8" t="s">
        <v>40</v>
      </c>
      <c r="B35" s="39" t="str">
        <f t="shared" si="1"/>
        <v>You are in the Moderate Loss of Function category. See below for more information.</v>
      </c>
      <c r="C35" s="3" t="str">
        <f>CONCATENATE("    ",B34)</f>
        <v xml:space="preserve">    People with this variant have one copy of the [G3628856T](https://www.ncbi.nlm.nih.gov/projects/SNP/snp_ref.cgi?rs=7108612) variant. This substitution of a single nucleotide is known as a missense mutation.</v>
      </c>
    </row>
    <row r="36" spans="1:3" x14ac:dyDescent="0.25">
      <c r="A36" s="8" t="s">
        <v>41</v>
      </c>
      <c r="B36" s="39">
        <f t="shared" si="1"/>
        <v>26.7</v>
      </c>
    </row>
    <row r="37" spans="1:3" x14ac:dyDescent="0.25">
      <c r="A37" s="15"/>
      <c r="C37" s="3" t="s">
        <v>42</v>
      </c>
    </row>
    <row r="38" spans="1:3" x14ac:dyDescent="0.25">
      <c r="A38" s="8"/>
    </row>
    <row r="39" spans="1:3" x14ac:dyDescent="0.25">
      <c r="A39" s="8"/>
      <c r="C39" s="3" t="str">
        <f>CONCATENATE("    ",B35)</f>
        <v xml:space="preserve">    You are in the Moderate Loss of Function category. See below for more information.</v>
      </c>
    </row>
    <row r="40" spans="1:3" x14ac:dyDescent="0.25">
      <c r="A40" s="8"/>
    </row>
    <row r="41" spans="1:3" x14ac:dyDescent="0.25">
      <c r="A41" s="8"/>
      <c r="C41" s="3" t="s">
        <v>43</v>
      </c>
    </row>
    <row r="42" spans="1:3" x14ac:dyDescent="0.25">
      <c r="A42" s="15"/>
    </row>
    <row r="43" spans="1:3" x14ac:dyDescent="0.25">
      <c r="A43" s="15"/>
      <c r="C43" s="3" t="str">
        <f>CONCATENATE( "    &lt;piechart percentage=",B36," /&gt;")</f>
        <v xml:space="preserve">    &lt;piechart percentage=26.7 /&gt;</v>
      </c>
    </row>
    <row r="44" spans="1:3" x14ac:dyDescent="0.25">
      <c r="A44" s="15"/>
      <c r="C44" s="3" t="str">
        <f>"  &lt;/Genotype&gt;"</f>
        <v xml:space="preserve">  &lt;/Genotype&gt;</v>
      </c>
    </row>
    <row r="45" spans="1:3" x14ac:dyDescent="0.25">
      <c r="A45" s="15" t="s">
        <v>44</v>
      </c>
      <c r="B45" s="34" t="str">
        <f>H17</f>
        <v>People with this variant have two copies of the [G3628856T](https://www.ncbi.nlm.nih.gov/projects/SNP/snp_ref.cgi?rs=7108612) variant. This substitution of a single nucleotide is known as a missense mutation.</v>
      </c>
      <c r="C45" s="3" t="str">
        <f>CONCATENATE("  &lt;Genotype hgvs=",CHAR(34),B31,B32,";",B32,CHAR(34)," name=",CHAR(34),B19,CHAR(34),"&gt; ")</f>
        <v xml:space="preserve">  &lt;Genotype hgvs="NC_000011.10:g.[3628856G&gt;T];[3628856G&gt;T]" name="G3628856T"&gt; </v>
      </c>
    </row>
    <row r="46" spans="1:3" x14ac:dyDescent="0.25">
      <c r="A46" s="8" t="s">
        <v>45</v>
      </c>
      <c r="B46" s="34" t="str">
        <f t="shared" ref="B46:B47" si="2">H18</f>
        <v>This variant is not associated with increased risk.</v>
      </c>
      <c r="C46" s="3" t="s">
        <v>26</v>
      </c>
    </row>
    <row r="47" spans="1:3" x14ac:dyDescent="0.25">
      <c r="A47" s="8" t="s">
        <v>41</v>
      </c>
      <c r="B47" s="34">
        <f t="shared" si="2"/>
        <v>9.1999999999999993</v>
      </c>
      <c r="C47" s="3" t="s">
        <v>38</v>
      </c>
    </row>
    <row r="48" spans="1:3" x14ac:dyDescent="0.25">
      <c r="A48" s="8"/>
    </row>
    <row r="49" spans="1:3" x14ac:dyDescent="0.25">
      <c r="A49" s="15"/>
      <c r="C49" s="3" t="str">
        <f>CONCATENATE("    ",B45)</f>
        <v xml:space="preserve">    People with this variant have two copies of the [G3628856T](https://www.ncbi.nlm.nih.gov/projects/SNP/snp_ref.cgi?rs=7108612) variant. This substitution of a single nucleotide is known as a missense mutation.</v>
      </c>
    </row>
    <row r="50" spans="1:3" x14ac:dyDescent="0.25">
      <c r="A50" s="8"/>
    </row>
    <row r="51" spans="1:3" x14ac:dyDescent="0.25">
      <c r="A51" s="8"/>
      <c r="C51" s="3" t="s">
        <v>42</v>
      </c>
    </row>
    <row r="52" spans="1:3" x14ac:dyDescent="0.25">
      <c r="A52" s="8"/>
    </row>
    <row r="53" spans="1:3" x14ac:dyDescent="0.25">
      <c r="A53" s="8"/>
      <c r="C53" s="3" t="str">
        <f>CONCATENATE("    ",B46)</f>
        <v xml:space="preserve">    This variant is not associated with increased risk.</v>
      </c>
    </row>
    <row r="54" spans="1:3" x14ac:dyDescent="0.25">
      <c r="A54" s="8"/>
    </row>
    <row r="55" spans="1:3" x14ac:dyDescent="0.25">
      <c r="A55" s="15"/>
      <c r="C55" s="3" t="s">
        <v>43</v>
      </c>
    </row>
    <row r="56" spans="1:3" x14ac:dyDescent="0.25">
      <c r="A56" s="15"/>
    </row>
    <row r="57" spans="1:3" x14ac:dyDescent="0.25">
      <c r="A57" s="15"/>
      <c r="C57" s="3" t="str">
        <f>CONCATENATE( "    &lt;piechart percentage=",B47," /&gt;")</f>
        <v xml:space="preserve">    &lt;piechart percentage=9.2 /&gt;</v>
      </c>
    </row>
    <row r="58" spans="1:3" x14ac:dyDescent="0.25">
      <c r="A58" s="15"/>
      <c r="C58" s="3" t="str">
        <f>"  &lt;/Genotype&gt;"</f>
        <v xml:space="preserve">  &lt;/Genotype&gt;</v>
      </c>
    </row>
    <row r="59" spans="1:3" x14ac:dyDescent="0.25">
      <c r="A59" s="15" t="s">
        <v>46</v>
      </c>
      <c r="B59" s="34" t="str">
        <f>H20</f>
        <v>Your TRPC2 gene has no variants. A normal gene is referred to as a "wild-type" gene.</v>
      </c>
      <c r="C59" s="3" t="str">
        <f>CONCATENATE("  &lt;Genotype hgvs=",CHAR(34),B31,B33,";",B33,CHAR(34)," name=",CHAR(34),B19,CHAR(34),"&gt; ")</f>
        <v xml:space="preserve">  &lt;Genotype hgvs="NC_000011.10:g.[3628856=];[3628856=]" name="G3628856T"&gt; </v>
      </c>
    </row>
    <row r="60" spans="1:3" x14ac:dyDescent="0.25">
      <c r="A60" s="8" t="s">
        <v>47</v>
      </c>
      <c r="B60" s="34" t="str">
        <f t="shared" ref="B60:B61" si="3">H21</f>
        <v>This variant is not associated with increased risk.</v>
      </c>
      <c r="C60" s="3" t="s">
        <v>26</v>
      </c>
    </row>
    <row r="61" spans="1:3" x14ac:dyDescent="0.25">
      <c r="A61" s="8" t="s">
        <v>41</v>
      </c>
      <c r="B61" s="34">
        <f t="shared" si="3"/>
        <v>64.099999999999994</v>
      </c>
      <c r="C61" s="3" t="s">
        <v>38</v>
      </c>
    </row>
    <row r="62" spans="1:3" x14ac:dyDescent="0.25">
      <c r="A62" s="15"/>
    </row>
    <row r="63" spans="1:3" x14ac:dyDescent="0.25">
      <c r="A63" s="8"/>
      <c r="C63" s="3" t="str">
        <f>CONCATENATE("    ",B59)</f>
        <v xml:space="preserve">    Your TRPC2 gene has no variants. A normal gene is referred to as a "wild-type" gene.</v>
      </c>
    </row>
    <row r="64" spans="1:3" x14ac:dyDescent="0.25">
      <c r="A64" s="8"/>
    </row>
    <row r="65" spans="1:3" x14ac:dyDescent="0.25">
      <c r="A65" s="8"/>
      <c r="C65" s="3" t="s">
        <v>42</v>
      </c>
    </row>
    <row r="66" spans="1:3" x14ac:dyDescent="0.25">
      <c r="A66" s="8"/>
    </row>
    <row r="67" spans="1:3" x14ac:dyDescent="0.25">
      <c r="A67" s="8"/>
      <c r="C67" s="3" t="str">
        <f>CONCATENATE("    ",B60)</f>
        <v xml:space="preserve">    This variant is not associated with increased risk.</v>
      </c>
    </row>
    <row r="68" spans="1:3" x14ac:dyDescent="0.25">
      <c r="A68" s="15"/>
    </row>
    <row r="69" spans="1:3" x14ac:dyDescent="0.25">
      <c r="A69" s="15"/>
      <c r="C69" s="3" t="s">
        <v>43</v>
      </c>
    </row>
    <row r="70" spans="1:3" x14ac:dyDescent="0.25">
      <c r="A70" s="15"/>
    </row>
    <row r="71" spans="1:3" x14ac:dyDescent="0.25">
      <c r="A71" s="15"/>
      <c r="C71" s="3" t="str">
        <f>CONCATENATE( "    &lt;piechart percentage=",B61," /&gt;")</f>
        <v xml:space="preserve">    &lt;piechart percentage=64.1 /&gt;</v>
      </c>
    </row>
    <row r="72" spans="1:3" x14ac:dyDescent="0.25">
      <c r="A72" s="15"/>
      <c r="C72" s="3" t="str">
        <f>"  &lt;/Genotype&gt;"</f>
        <v xml:space="preserve">  &lt;/Genotype&gt;</v>
      </c>
    </row>
    <row r="73" spans="1:3" x14ac:dyDescent="0.25">
      <c r="A73" s="15"/>
      <c r="C73" s="3" t="str">
        <f>C23</f>
        <v>&lt;# G3638061A #&gt;</v>
      </c>
    </row>
    <row r="74" spans="1:3" x14ac:dyDescent="0.25">
      <c r="A74" s="15" t="s">
        <v>37</v>
      </c>
      <c r="B74" s="39" t="str">
        <f>I11</f>
        <v>NC_000011.9:g.</v>
      </c>
      <c r="C74" s="3" t="str">
        <f>CONCATENATE("  &lt;Genotype hgvs=",CHAR(34),B74,B75,";",B76,CHAR(34)," name=",CHAR(34),B25,CHAR(34),"&gt; ")</f>
        <v xml:space="preserve">  &lt;Genotype hgvs="NC_000011.9:g.[3638061G&gt;A];[3638061=]" name="G3638061A"&gt; </v>
      </c>
    </row>
    <row r="75" spans="1:3" x14ac:dyDescent="0.25">
      <c r="A75" s="15" t="s">
        <v>35</v>
      </c>
      <c r="B75" s="39" t="str">
        <f t="shared" ref="B75:B79" si="4">I12</f>
        <v>[3638061G&gt;A]</v>
      </c>
    </row>
    <row r="76" spans="1:3" x14ac:dyDescent="0.25">
      <c r="A76" s="15" t="s">
        <v>31</v>
      </c>
      <c r="B76" s="39" t="str">
        <f t="shared" si="4"/>
        <v>[3638061=]</v>
      </c>
      <c r="C76" s="3" t="s">
        <v>38</v>
      </c>
    </row>
    <row r="77" spans="1:3" x14ac:dyDescent="0.25">
      <c r="A77" s="15" t="s">
        <v>39</v>
      </c>
      <c r="B77" s="39" t="str">
        <f t="shared" si="4"/>
        <v>People with this variant have one copy of the [G3638061A](https://www.ncbi.nlm.nih.gov/projects/SNP/snp_ref.cgi?rs=6578398) variant. This substitution of a single nucleotide is known as a missense mutation.</v>
      </c>
      <c r="C77" s="3" t="s">
        <v>26</v>
      </c>
    </row>
    <row r="78" spans="1:3" x14ac:dyDescent="0.25">
      <c r="A78" s="8" t="s">
        <v>40</v>
      </c>
      <c r="B78" s="39" t="str">
        <f t="shared" si="4"/>
        <v>This variant is not associated with increased risk.</v>
      </c>
      <c r="C78" s="3" t="str">
        <f>CONCATENATE("    ",B77)</f>
        <v xml:space="preserve">    People with this variant have one copy of the [G3638061A](https://www.ncbi.nlm.nih.gov/projects/SNP/snp_ref.cgi?rs=6578398) variant. This substitution of a single nucleotide is known as a missense mutation.</v>
      </c>
    </row>
    <row r="79" spans="1:3" x14ac:dyDescent="0.25">
      <c r="A79" s="8" t="s">
        <v>41</v>
      </c>
      <c r="B79" s="39">
        <f t="shared" si="4"/>
        <v>45.6</v>
      </c>
    </row>
    <row r="80" spans="1:3" x14ac:dyDescent="0.25">
      <c r="A80" s="15"/>
      <c r="C80" s="3" t="s">
        <v>42</v>
      </c>
    </row>
    <row r="81" spans="1:3" x14ac:dyDescent="0.25">
      <c r="A81" s="8"/>
    </row>
    <row r="82" spans="1:3" x14ac:dyDescent="0.25">
      <c r="A82" s="8"/>
      <c r="C82" s="3" t="str">
        <f>CONCATENATE("    ",B78)</f>
        <v xml:space="preserve">    This variant is not associated with increased risk.</v>
      </c>
    </row>
    <row r="83" spans="1:3" x14ac:dyDescent="0.25">
      <c r="A83" s="8"/>
    </row>
    <row r="84" spans="1:3" x14ac:dyDescent="0.25">
      <c r="A84" s="8"/>
      <c r="C84" s="3" t="s">
        <v>43</v>
      </c>
    </row>
    <row r="85" spans="1:3" x14ac:dyDescent="0.25">
      <c r="A85" s="15"/>
    </row>
    <row r="86" spans="1:3" x14ac:dyDescent="0.25">
      <c r="A86" s="15"/>
      <c r="C86" s="3" t="str">
        <f>CONCATENATE( "    &lt;piechart percentage=",B79," /&gt;")</f>
        <v xml:space="preserve">    &lt;piechart percentage=45.6 /&gt;</v>
      </c>
    </row>
    <row r="87" spans="1:3" x14ac:dyDescent="0.25">
      <c r="A87" s="15"/>
      <c r="C87" s="3" t="str">
        <f>"  &lt;/Genotype&gt;"</f>
        <v xml:space="preserve">  &lt;/Genotype&gt;</v>
      </c>
    </row>
    <row r="88" spans="1:3" x14ac:dyDescent="0.25">
      <c r="A88" s="15" t="s">
        <v>44</v>
      </c>
      <c r="B88" s="34" t="str">
        <f>I17</f>
        <v>People with this variant have two copies of the [G3638061A](https://www.ncbi.nlm.nih.gov/projects/SNP/snp_ref.cgi?rs=6578398) variant. This substitution of a single nucleotide is known as a missense mutation.</v>
      </c>
      <c r="C88" s="3" t="str">
        <f>CONCATENATE("  &lt;Genotype hgvs=",CHAR(34),B74,B75,";",B75,CHAR(34)," name=",CHAR(34),B25,CHAR(34),"&gt; ")</f>
        <v xml:space="preserve">  &lt;Genotype hgvs="NC_000011.9:g.[3638061G&gt;A];[3638061G&gt;A]" name="G3638061A"&gt; </v>
      </c>
    </row>
    <row r="89" spans="1:3" x14ac:dyDescent="0.25">
      <c r="A89" s="8" t="s">
        <v>45</v>
      </c>
      <c r="B89" s="34" t="str">
        <f t="shared" ref="B89:B90" si="5">I18</f>
        <v>You are in the Moderate Loss of Function category. See below for more information.</v>
      </c>
      <c r="C89" s="3" t="s">
        <v>26</v>
      </c>
    </row>
    <row r="90" spans="1:3" x14ac:dyDescent="0.25">
      <c r="A90" s="8" t="s">
        <v>41</v>
      </c>
      <c r="B90" s="34">
        <f t="shared" si="5"/>
        <v>23.8</v>
      </c>
      <c r="C90" s="3" t="s">
        <v>38</v>
      </c>
    </row>
    <row r="91" spans="1:3" x14ac:dyDescent="0.25">
      <c r="A91" s="8"/>
    </row>
    <row r="92" spans="1:3" x14ac:dyDescent="0.25">
      <c r="A92" s="15"/>
      <c r="C92" s="3" t="str">
        <f>CONCATENATE("    ",B88)</f>
        <v xml:space="preserve">    People with this variant have two copies of the [G3638061A](https://www.ncbi.nlm.nih.gov/projects/SNP/snp_ref.cgi?rs=6578398) variant. This substitution of a single nucleotide is known as a missense mutation.</v>
      </c>
    </row>
    <row r="93" spans="1:3" x14ac:dyDescent="0.25">
      <c r="A93" s="8"/>
    </row>
    <row r="94" spans="1:3" x14ac:dyDescent="0.25">
      <c r="A94" s="8"/>
      <c r="C94" s="3" t="s">
        <v>42</v>
      </c>
    </row>
    <row r="95" spans="1:3" x14ac:dyDescent="0.25">
      <c r="A95" s="8"/>
    </row>
    <row r="96" spans="1:3" x14ac:dyDescent="0.25">
      <c r="A96" s="8"/>
      <c r="C96" s="3" t="str">
        <f>CONCATENATE("    ",B89)</f>
        <v xml:space="preserve">    You are in the Moderate Loss of Function category. See below for more information.</v>
      </c>
    </row>
    <row r="97" spans="1:3" x14ac:dyDescent="0.25">
      <c r="A97" s="8"/>
    </row>
    <row r="98" spans="1:3" x14ac:dyDescent="0.25">
      <c r="A98" s="15"/>
      <c r="C98" s="3" t="s">
        <v>43</v>
      </c>
    </row>
    <row r="99" spans="1:3" x14ac:dyDescent="0.25">
      <c r="A99" s="15"/>
    </row>
    <row r="100" spans="1:3" x14ac:dyDescent="0.25">
      <c r="A100" s="15"/>
      <c r="C100" s="3" t="str">
        <f>CONCATENATE( "    &lt;piechart percentage=",B90," /&gt;")</f>
        <v xml:space="preserve">    &lt;piechart percentage=23.8 /&gt;</v>
      </c>
    </row>
    <row r="101" spans="1:3" x14ac:dyDescent="0.25">
      <c r="A101" s="15"/>
      <c r="C101" s="3" t="str">
        <f>"  &lt;/Genotype&gt;"</f>
        <v xml:space="preserve">  &lt;/Genotype&gt;</v>
      </c>
    </row>
    <row r="102" spans="1:3" x14ac:dyDescent="0.25">
      <c r="A102" s="15" t="s">
        <v>46</v>
      </c>
      <c r="B102" s="34" t="str">
        <f>I20</f>
        <v>Your TRPC2 gene has no variants. A normal gene is referred to as a "wild-type" gene.</v>
      </c>
      <c r="C102" s="3" t="str">
        <f>CONCATENATE("  &lt;Genotype hgvs=",CHAR(34),B74,B76,";",B76,CHAR(34)," name=",CHAR(34),B25,CHAR(34),"&gt; ")</f>
        <v xml:space="preserve">  &lt;Genotype hgvs="NC_000011.9:g.[3638061=];[3638061=]" name="G3638061A"&gt; </v>
      </c>
    </row>
    <row r="103" spans="1:3" x14ac:dyDescent="0.25">
      <c r="A103" s="8" t="s">
        <v>47</v>
      </c>
      <c r="B103" s="34" t="str">
        <f t="shared" ref="B103:B104" si="6">I21</f>
        <v>This variant is not associated with increased risk.</v>
      </c>
      <c r="C103" s="3" t="s">
        <v>26</v>
      </c>
    </row>
    <row r="104" spans="1:3" x14ac:dyDescent="0.25">
      <c r="A104" s="8" t="s">
        <v>41</v>
      </c>
      <c r="B104" s="34">
        <f t="shared" si="6"/>
        <v>30.6</v>
      </c>
      <c r="C104" s="3" t="s">
        <v>38</v>
      </c>
    </row>
    <row r="105" spans="1:3" x14ac:dyDescent="0.25">
      <c r="A105" s="15"/>
    </row>
    <row r="106" spans="1:3" x14ac:dyDescent="0.25">
      <c r="A106" s="8"/>
      <c r="C106" s="3" t="str">
        <f>CONCATENATE("    ",B102)</f>
        <v xml:space="preserve">    Your TRPC2 gene has no variants. A normal gene is referred to as a "wild-type" gene.</v>
      </c>
    </row>
    <row r="107" spans="1:3" x14ac:dyDescent="0.25">
      <c r="A107" s="8"/>
    </row>
    <row r="108" spans="1:3" x14ac:dyDescent="0.25">
      <c r="A108" s="8"/>
      <c r="C108" s="3" t="s">
        <v>42</v>
      </c>
    </row>
    <row r="109" spans="1:3" x14ac:dyDescent="0.25">
      <c r="A109" s="8"/>
    </row>
    <row r="110" spans="1:3" x14ac:dyDescent="0.25">
      <c r="A110" s="8"/>
      <c r="C110" s="3" t="str">
        <f>CONCATENATE("    ",B103)</f>
        <v xml:space="preserve">    This variant is not associated with increased risk.</v>
      </c>
    </row>
    <row r="111" spans="1:3" x14ac:dyDescent="0.25">
      <c r="A111" s="15"/>
    </row>
    <row r="112" spans="1:3" x14ac:dyDescent="0.25">
      <c r="A112" s="15"/>
      <c r="C112" s="3" t="s">
        <v>43</v>
      </c>
    </row>
    <row r="113" spans="1:3" x14ac:dyDescent="0.25">
      <c r="A113" s="15"/>
    </row>
    <row r="114" spans="1:3" x14ac:dyDescent="0.25">
      <c r="A114" s="15"/>
      <c r="C114" s="3" t="str">
        <f>CONCATENATE( "    &lt;piechart percentage=",B104," /&gt;")</f>
        <v xml:space="preserve">    &lt;piechart percentage=30.6 /&gt;</v>
      </c>
    </row>
    <row r="115" spans="1:3" x14ac:dyDescent="0.25">
      <c r="A115" s="15"/>
      <c r="C115" s="3" t="str">
        <f>"  &lt;/Genotype&gt;"</f>
        <v xml:space="preserve">  &lt;/Genotype&gt;</v>
      </c>
    </row>
    <row r="116" spans="1:3" x14ac:dyDescent="0.25">
      <c r="A116" s="15"/>
      <c r="C116" s="3" t="s">
        <v>48</v>
      </c>
    </row>
    <row r="117" spans="1:3" x14ac:dyDescent="0.25">
      <c r="A117" s="15" t="s">
        <v>49</v>
      </c>
      <c r="B117" s="34" t="str">
        <f>CONCATENATE("Your ",B11," gene has an unknown variant.")</f>
        <v>Your TRPC2 gene has an unknown variant.</v>
      </c>
      <c r="C117" s="3" t="str">
        <f>CONCATENATE("  &lt;Genotype hgvs=",CHAR(34),"unknown",CHAR(34),"&gt; ")</f>
        <v xml:space="preserve">  &lt;Genotype hgvs="unknown"&gt; </v>
      </c>
    </row>
    <row r="118" spans="1:3" x14ac:dyDescent="0.25">
      <c r="A118" s="8" t="s">
        <v>49</v>
      </c>
      <c r="B118" s="34" t="s">
        <v>50</v>
      </c>
      <c r="C118" s="3" t="s">
        <v>26</v>
      </c>
    </row>
    <row r="119" spans="1:3" x14ac:dyDescent="0.25">
      <c r="A119" s="8" t="s">
        <v>41</v>
      </c>
      <c r="C119" s="3" t="s">
        <v>38</v>
      </c>
    </row>
    <row r="120" spans="1:3" x14ac:dyDescent="0.25">
      <c r="A120" s="8"/>
    </row>
    <row r="121" spans="1:3" x14ac:dyDescent="0.25">
      <c r="A121" s="8"/>
      <c r="C121" s="3" t="str">
        <f>CONCATENATE("    ",B117)</f>
        <v xml:space="preserve">    Your TRPC2 gene has an unknown variant.</v>
      </c>
    </row>
    <row r="122" spans="1:3" x14ac:dyDescent="0.25">
      <c r="A122" s="8"/>
    </row>
    <row r="123" spans="1:3" x14ac:dyDescent="0.25">
      <c r="A123" s="8"/>
      <c r="C123" s="3" t="s">
        <v>42</v>
      </c>
    </row>
    <row r="124" spans="1:3" x14ac:dyDescent="0.25">
      <c r="A124" s="8"/>
    </row>
    <row r="125" spans="1:3" x14ac:dyDescent="0.25">
      <c r="A125" s="15"/>
      <c r="C125" s="3" t="str">
        <f>CONCATENATE("    ",B118)</f>
        <v xml:space="preserve">    The effect is unknown.</v>
      </c>
    </row>
    <row r="126" spans="1:3" x14ac:dyDescent="0.25">
      <c r="A126" s="8"/>
    </row>
    <row r="127" spans="1:3" x14ac:dyDescent="0.25">
      <c r="A127" s="15"/>
      <c r="C127" s="3" t="s">
        <v>43</v>
      </c>
    </row>
    <row r="128" spans="1:3" x14ac:dyDescent="0.25">
      <c r="A128" s="15"/>
    </row>
    <row r="129" spans="1:3" x14ac:dyDescent="0.25">
      <c r="A129" s="15"/>
      <c r="C129" s="3" t="str">
        <f>CONCATENATE( "    &lt;piechart percentage=",B119," /&gt;")</f>
        <v xml:space="preserve">    &lt;piechart percentage= /&gt;</v>
      </c>
    </row>
    <row r="130" spans="1:3" x14ac:dyDescent="0.25">
      <c r="A130" s="15"/>
      <c r="C130" s="3" t="str">
        <f>"  &lt;/Genotype&gt;"</f>
        <v xml:space="preserve">  &lt;/Genotype&gt;</v>
      </c>
    </row>
    <row r="131" spans="1:3" x14ac:dyDescent="0.25">
      <c r="A131" s="15"/>
      <c r="C131" s="3" t="s">
        <v>51</v>
      </c>
    </row>
    <row r="132" spans="1:3" x14ac:dyDescent="0.25">
      <c r="A132" s="15" t="s">
        <v>46</v>
      </c>
      <c r="B132" s="34" t="str">
        <f>CONCATENATE("Your ",B11," gene has no variants. A normal gene is referred to as a ",CHAR(34),"wild-type",CHAR(34)," gene.")</f>
        <v>Your TRPC2 gene has no variants. A normal gene is referred to as a "wild-type" gene.</v>
      </c>
      <c r="C132" s="3" t="str">
        <f>CONCATENATE("  &lt;Genotype hgvs=",CHAR(34),"wildtype",CHAR(34),"&gt;")</f>
        <v xml:space="preserve">  &lt;Genotype hgvs="wildtype"&gt;</v>
      </c>
    </row>
    <row r="133" spans="1:3" x14ac:dyDescent="0.25">
      <c r="A133" s="8" t="s">
        <v>47</v>
      </c>
      <c r="B133" s="34" t="s">
        <v>52</v>
      </c>
      <c r="C133" s="3" t="s">
        <v>26</v>
      </c>
    </row>
    <row r="134" spans="1:3" x14ac:dyDescent="0.25">
      <c r="A134" s="8" t="s">
        <v>41</v>
      </c>
      <c r="C134" s="3" t="s">
        <v>38</v>
      </c>
    </row>
    <row r="135" spans="1:3" x14ac:dyDescent="0.25">
      <c r="A135" s="8"/>
    </row>
    <row r="136" spans="1:3" x14ac:dyDescent="0.25">
      <c r="A136" s="8"/>
      <c r="C136" s="3" t="str">
        <f>CONCATENATE("    ",B132)</f>
        <v xml:space="preserve">    Your TRPC2 gene has no variants. A normal gene is referred to as a "wild-type" gene.</v>
      </c>
    </row>
    <row r="137" spans="1:3" x14ac:dyDescent="0.25">
      <c r="A137" s="8"/>
    </row>
    <row r="138" spans="1:3" x14ac:dyDescent="0.25">
      <c r="A138" s="8"/>
      <c r="C138" s="3" t="s">
        <v>42</v>
      </c>
    </row>
    <row r="139" spans="1:3" x14ac:dyDescent="0.25">
      <c r="A139" s="8"/>
    </row>
    <row r="140" spans="1:3" x14ac:dyDescent="0.25">
      <c r="A140" s="8"/>
      <c r="C140" s="3" t="str">
        <f>CONCATENATE("    ",B133)</f>
        <v xml:space="preserve">    Your variant is not associated with any loss of function.</v>
      </c>
    </row>
    <row r="141" spans="1:3" x14ac:dyDescent="0.25">
      <c r="A141" s="8"/>
    </row>
    <row r="142" spans="1:3" x14ac:dyDescent="0.25">
      <c r="A142" s="8"/>
      <c r="C142" s="3" t="s">
        <v>43</v>
      </c>
    </row>
    <row r="143" spans="1:3" x14ac:dyDescent="0.25">
      <c r="A143" s="15"/>
    </row>
    <row r="144" spans="1:3" x14ac:dyDescent="0.25">
      <c r="A144" s="8"/>
      <c r="C144" s="3" t="str">
        <f>CONCATENATE( "    &lt;piechart percentage=",B134," /&gt;")</f>
        <v xml:space="preserve">    &lt;piechart percentage= /&gt;</v>
      </c>
    </row>
    <row r="145" spans="1:3" x14ac:dyDescent="0.25">
      <c r="A145" s="8"/>
      <c r="C145" s="3" t="str">
        <f>"  &lt;/Genotype&gt;"</f>
        <v xml:space="preserve">  &lt;/Genotype&gt;</v>
      </c>
    </row>
    <row r="146" spans="1:3" x14ac:dyDescent="0.25">
      <c r="A146" s="8"/>
      <c r="C146" s="3" t="str">
        <f>"&lt;/GeneAnalysis&gt;"</f>
        <v>&lt;/GeneAnalysis&gt;</v>
      </c>
    </row>
    <row r="147" spans="1:3" s="18" customFormat="1" x14ac:dyDescent="0.25">
      <c r="A147" s="27"/>
      <c r="B147" s="37"/>
    </row>
    <row r="148" spans="1:3" x14ac:dyDescent="0.25">
      <c r="A148" s="15"/>
      <c r="C148" s="3" t="str">
        <f>CONCATENATE("# How do changes in ",B11," affect people?")</f>
        <v># How do changes in TRPC2 affect people?</v>
      </c>
    </row>
    <row r="149" spans="1:3" x14ac:dyDescent="0.25">
      <c r="A149" s="15"/>
    </row>
    <row r="150" spans="1:3" x14ac:dyDescent="0.25">
      <c r="A150" s="15" t="s">
        <v>53</v>
      </c>
      <c r="B150"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TRPC2 variants is small and does not impact treatment. It is possible that variants in this gene interact with other gene variants, which is the reason for our inclusion of this gene.</v>
      </c>
      <c r="C150" s="3" t="str">
        <f>B150</f>
        <v>For the vast majority of people, the overall risk associated with the common TRPC2 variants is small and does not impact treatment. It is possible that variants in this gene interact with other gene variants, which is the reason for our inclusion of this gene.</v>
      </c>
    </row>
    <row r="151" spans="1:3" x14ac:dyDescent="0.25">
      <c r="A151" s="15"/>
    </row>
    <row r="152" spans="1:3" s="18" customFormat="1" x14ac:dyDescent="0.25">
      <c r="A152" s="27"/>
      <c r="B152" s="37"/>
      <c r="C152" s="16" t="s">
        <v>509</v>
      </c>
    </row>
    <row r="153" spans="1:3" s="18" customFormat="1" x14ac:dyDescent="0.25">
      <c r="A153" s="27"/>
      <c r="B153" s="37"/>
      <c r="C153" s="16"/>
    </row>
    <row r="154" spans="1:3" s="18" customFormat="1" x14ac:dyDescent="0.25">
      <c r="A154" s="16"/>
      <c r="B154" s="37"/>
      <c r="C154" s="16" t="s">
        <v>508</v>
      </c>
    </row>
    <row r="155" spans="1:3" s="18" customFormat="1" x14ac:dyDescent="0.25">
      <c r="A155" s="16"/>
      <c r="B155" s="37"/>
      <c r="C155" s="16"/>
    </row>
    <row r="156" spans="1:3" x14ac:dyDescent="0.25">
      <c r="A156" s="15"/>
      <c r="C156" s="3" t="s">
        <v>56</v>
      </c>
    </row>
    <row r="157" spans="1:3" x14ac:dyDescent="0.25">
      <c r="A157" s="15"/>
    </row>
    <row r="158" spans="1:3" x14ac:dyDescent="0.25">
      <c r="A158" s="15" t="s">
        <v>26</v>
      </c>
      <c r="B158" s="3" t="s">
        <v>512</v>
      </c>
      <c r="C158" s="3" t="str">
        <f>B158</f>
        <v xml:space="preserve">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v>
      </c>
    </row>
    <row r="159" spans="1:3" x14ac:dyDescent="0.25">
      <c r="A159" s="15"/>
    </row>
    <row r="160" spans="1:3" x14ac:dyDescent="0.25">
      <c r="A160" s="15"/>
      <c r="C160" s="3" t="s">
        <v>58</v>
      </c>
    </row>
    <row r="161" spans="1:3" x14ac:dyDescent="0.25">
      <c r="A161" s="15"/>
    </row>
    <row r="162" spans="1:3" x14ac:dyDescent="0.25">
      <c r="B162" s="3" t="s">
        <v>510</v>
      </c>
      <c r="C162" s="3" t="str">
        <f>B162</f>
        <v xml:space="preserve">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v>
      </c>
    </row>
    <row r="163" spans="1:3" x14ac:dyDescent="0.25">
      <c r="A163" s="15"/>
    </row>
    <row r="164" spans="1:3" s="18" customFormat="1" x14ac:dyDescent="0.25">
      <c r="B164" s="37"/>
    </row>
    <row r="166" spans="1:3" x14ac:dyDescent="0.25">
      <c r="A166" s="3" t="s">
        <v>73</v>
      </c>
      <c r="B166" s="34" t="s">
        <v>511</v>
      </c>
      <c r="C166" s="3" t="str">
        <f>CONCATENATE("&lt;symptoms ",B166," /&gt;")</f>
        <v>&lt;symptoms fatigue D005221 pain D010146 tender lymph nodes D000072281 inflamation D007249 /&gt;</v>
      </c>
    </row>
    <row r="838" spans="3:3" x14ac:dyDescent="0.25">
      <c r="C838" s="3" t="str">
        <f>CONCATENATE("    This variant is a change at a specific point in the ",B829," gene from ",B838," to ",B839," resulting in incorrect ",B832,"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44" spans="3:3" x14ac:dyDescent="0.25">
      <c r="C844" s="3" t="str">
        <f>CONCATENATE("    This variant is a change at a specific point in the ",B829," gene from ",B844," to ",B845," resulting in incorrect ",B832,"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4" spans="3:3" x14ac:dyDescent="0.25">
      <c r="C974" s="3" t="str">
        <f>CONCATENATE("    This variant is a change at a specific point in the ",B965," gene from ",B974," to ",B975," resulting in incorrect ",B968,"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80" spans="3:3" x14ac:dyDescent="0.25">
      <c r="C980" s="3" t="str">
        <f>CONCATENATE("    This variant is a change at a specific point in the ",B965," gene from ",B980," to ",B981," resulting in incorrect ",B968,"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82" spans="3:3" x14ac:dyDescent="0.25">
      <c r="C1382" s="3" t="str">
        <f>CONCATENATE("    This variant is a change at a specific point in the ",B1373," gene from ",B1382," to ",B1383," resulting in incorrect ",B1376,"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88" spans="3:3" x14ac:dyDescent="0.25">
      <c r="C1388" s="3" t="str">
        <f>CONCATENATE("    This variant is a change at a specific point in the ",B1373," gene from ",B1388," to ",B1389," resulting in incorrect ",B1376,"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8" spans="3:3" x14ac:dyDescent="0.25">
      <c r="C1518" s="3" t="str">
        <f>CONCATENATE("    This variant is a change at a specific point in the ",B1509," gene from ",B1518," to ",B1519," resulting in incorrect ",B1512,"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4" spans="3:3" x14ac:dyDescent="0.25">
      <c r="C1524" s="3" t="str">
        <f>CONCATENATE("    This variant is a change at a specific point in the ",B1509," gene from ",B1524," to ",B1525," resulting in incorrect ",B1512,"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4" spans="3:3" x14ac:dyDescent="0.25">
      <c r="C1654" s="3" t="str">
        <f>CONCATENATE("    This variant is a change at a specific point in the ",B1645," gene from ",B1654," to ",B1655," resulting in incorrect ",B1648,"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60" spans="3:3" x14ac:dyDescent="0.25">
      <c r="C1660" s="3" t="str">
        <f>CONCATENATE("    This variant is a change at a specific point in the ",B1645," gene from ",B1660," to ",B1661," resulting in incorrect ",B1648,"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0" spans="3:3" x14ac:dyDescent="0.25">
      <c r="C1790" s="3" t="str">
        <f>CONCATENATE("    This variant is a change at a specific point in the ",B1781," gene from ",B1790," to ",B1791," resulting in incorrect ",B1784,"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6" spans="3:3" x14ac:dyDescent="0.25">
      <c r="C1796" s="3" t="str">
        <f>CONCATENATE("    This variant is a change at a specific point in the ",B1781," gene from ",B1796," to ",B1797," resulting in incorrect ",B1784,"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6" spans="3:3" x14ac:dyDescent="0.25">
      <c r="C1926" s="3" t="str">
        <f>CONCATENATE("    This variant is a change at a specific point in the ",B1917," gene from ",B1926," to ",B1927," resulting in incorrect ",B1920,"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2" spans="3:3" x14ac:dyDescent="0.25">
      <c r="C1932" s="3" t="str">
        <f>CONCATENATE("    This variant is a change at a specific point in the ",B1917," gene from ",B1932," to ",B1933," resulting in incorrect ",B1920,"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2" spans="3:3" x14ac:dyDescent="0.25">
      <c r="C2062" s="3" t="str">
        <f>CONCATENATE("    This variant is a change at a specific point in the ",B2053," gene from ",B2062," to ",B2063," resulting in incorrect ",B2056,"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8" spans="3:3" x14ac:dyDescent="0.25">
      <c r="C2068" s="3" t="str">
        <f>CONCATENATE("    This variant is a change at a specific point in the ",B2053," gene from ",B2068," to ",B2069," resulting in incorrect ",B2056,"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8" spans="3:3" x14ac:dyDescent="0.25">
      <c r="C2198" s="3" t="str">
        <f>CONCATENATE("    This variant is a change at a specific point in the ",B2189," gene from ",B2198," to ",B2199," resulting in incorrect ",B2192,"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4" spans="3:3" x14ac:dyDescent="0.25">
      <c r="C2204" s="3" t="str">
        <f>CONCATENATE("    This variant is a change at a specific point in the ",B2189," gene from ",B2204," to ",B2205," resulting in incorrect ",B2192,"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4" spans="3:3" x14ac:dyDescent="0.25">
      <c r="C2334" s="3" t="str">
        <f>CONCATENATE("    This variant is a change at a specific point in the ",B2325," gene from ",B2334," to ",B2335," resulting in incorrect ",B2328,"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40" spans="3:3" x14ac:dyDescent="0.25">
      <c r="C2340" s="3" t="str">
        <f>CONCATENATE("    This variant is a change at a specific point in the ",B2325," gene from ",B2340," to ",B2341," resulting in incorrect ",B2328,"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CFC69-4513-41EC-918C-B55259FAE93A}">
  <dimension ref="A1:AJ2327"/>
  <sheetViews>
    <sheetView topLeftCell="C7" workbookViewId="0">
      <selection activeCell="H11" sqref="H11:H22"/>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410</v>
      </c>
      <c r="C2" s="3" t="str">
        <f>CONCATENATE("# What does the ",B2," gene do?")</f>
        <v># What does the GRIK2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6</v>
      </c>
      <c r="C6" s="3" t="str">
        <f>CONCATENATE("This gene is located on chromosome ",B6,". The ",B7," it creates acts in your ",B8)</f>
        <v>This gene is located on chromosome 6. The protein it creates acts in your brain and heart.</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418</v>
      </c>
      <c r="H8" s="3" t="s">
        <v>19</v>
      </c>
      <c r="I8" s="11" t="s">
        <v>20</v>
      </c>
      <c r="J8" s="3">
        <v>0.17299999999999999</v>
      </c>
      <c r="K8" s="3">
        <v>0.1</v>
      </c>
      <c r="L8" s="3">
        <f t="shared" si="0"/>
        <v>1.7299999999999998</v>
      </c>
      <c r="Y8" s="6"/>
      <c r="AC8" s="10"/>
    </row>
    <row r="9" spans="1:36" x14ac:dyDescent="0.25">
      <c r="A9" s="15" t="s">
        <v>21</v>
      </c>
      <c r="B9" s="9" t="s">
        <v>419</v>
      </c>
      <c r="C9" s="3" t="str">
        <f>CONCATENATE("&lt;TissueList ",B9," /&gt;")</f>
        <v>&lt;TissueList brain D001921 circulatory and cardiovascular system D002319    /&gt;</v>
      </c>
      <c r="H9" s="3" t="s">
        <v>22</v>
      </c>
      <c r="I9" s="11" t="s">
        <v>23</v>
      </c>
      <c r="J9" s="3">
        <v>0.435</v>
      </c>
      <c r="K9" s="3">
        <v>0.33500000000000002</v>
      </c>
      <c r="L9" s="3">
        <f t="shared" si="0"/>
        <v>1.2985074626865671</v>
      </c>
      <c r="Y9" s="6"/>
      <c r="AC9" s="10"/>
    </row>
    <row r="10" spans="1:36" s="18" customFormat="1" x14ac:dyDescent="0.25">
      <c r="A10" s="16"/>
      <c r="B10" s="17"/>
      <c r="H10" s="18" t="str">
        <f>B19</f>
        <v>A101518578G</v>
      </c>
    </row>
    <row r="11" spans="1:36" x14ac:dyDescent="0.25">
      <c r="A11" s="8" t="s">
        <v>3</v>
      </c>
      <c r="B11" s="9" t="s">
        <v>410</v>
      </c>
      <c r="C11" s="3" t="str">
        <f>CONCATENATE("&lt;GeneAnalysis gene=",CHAR(34),B11,CHAR(34)," interval=",CHAR(34),B12,CHAR(34),"&gt; ")</f>
        <v xml:space="preserve">&lt;GeneAnalysis gene="GRIK2" interval="NC_000006.12:g.101393708_102070083"&gt; </v>
      </c>
      <c r="H11" s="19" t="s">
        <v>412</v>
      </c>
      <c r="I11" s="19"/>
      <c r="J11" s="19"/>
      <c r="K11" s="19"/>
      <c r="L11" s="19"/>
      <c r="M11" s="19"/>
      <c r="N11" s="19"/>
      <c r="O11" s="20"/>
      <c r="P11" s="20"/>
      <c r="Q11" s="20"/>
      <c r="R11" s="20"/>
      <c r="S11" s="20"/>
      <c r="T11" s="20"/>
      <c r="U11" s="20"/>
      <c r="V11" s="20"/>
      <c r="W11" s="20"/>
      <c r="X11" s="20"/>
      <c r="Y11" s="20"/>
      <c r="Z11" s="20"/>
    </row>
    <row r="12" spans="1:36" x14ac:dyDescent="0.25">
      <c r="A12" s="8" t="s">
        <v>24</v>
      </c>
      <c r="B12" s="9" t="s">
        <v>420</v>
      </c>
      <c r="H12" s="9" t="s">
        <v>413</v>
      </c>
      <c r="I12" s="9"/>
      <c r="J12" s="9"/>
      <c r="K12" s="9"/>
      <c r="L12" s="9"/>
      <c r="M12" s="9"/>
      <c r="N12" s="9"/>
      <c r="O12" s="9"/>
      <c r="P12" s="9"/>
      <c r="Q12" s="9"/>
      <c r="R12" s="9"/>
      <c r="S12" s="9"/>
      <c r="T12" s="9"/>
      <c r="U12" s="9"/>
      <c r="V12" s="9"/>
      <c r="W12" s="9"/>
      <c r="X12" s="9"/>
      <c r="Y12" s="9"/>
      <c r="Z12" s="9"/>
    </row>
    <row r="13" spans="1:36" x14ac:dyDescent="0.25">
      <c r="A13" s="8" t="s">
        <v>25</v>
      </c>
      <c r="B13" s="9" t="s">
        <v>119</v>
      </c>
      <c r="C13" s="3" t="str">
        <f>CONCATENATE("# What are some common mutations of ",B11,"?")</f>
        <v># What are some common mutations of GRIK2?</v>
      </c>
      <c r="H13" s="9" t="s">
        <v>414</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[A101518578G](https://www.ncbi.nlm.nih.gov/projects/SNP/snp_ref.cgi?rs=2247215)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GRIK2: [A101518578G](https://www.ncbi.nlm.nih.gov/projects/SNP/snp_ref.cgi?rs=2247215).</v>
      </c>
      <c r="H15" s="9" t="s">
        <v>27</v>
      </c>
      <c r="I15" s="9"/>
      <c r="J15" s="9"/>
      <c r="K15" s="9"/>
      <c r="L15" s="9"/>
      <c r="M15" s="9"/>
      <c r="N15" s="9"/>
      <c r="O15" s="9"/>
      <c r="P15" s="9"/>
      <c r="Q15" s="9"/>
      <c r="R15" s="9"/>
      <c r="S15" s="9"/>
      <c r="T15" s="9"/>
      <c r="U15" s="9"/>
      <c r="V15" s="9"/>
      <c r="W15" s="9"/>
      <c r="X15" s="9"/>
      <c r="Y15" s="9"/>
      <c r="Z15" s="9"/>
    </row>
    <row r="16" spans="1:36" x14ac:dyDescent="0.25">
      <c r="H16" s="9">
        <v>49.2</v>
      </c>
      <c r="I16" s="9"/>
      <c r="J16" s="9"/>
      <c r="K16" s="9"/>
      <c r="L16" s="9"/>
      <c r="M16" s="9"/>
      <c r="N16" s="9"/>
      <c r="O16" s="9"/>
      <c r="P16" s="9"/>
      <c r="Q16" s="9"/>
      <c r="R16" s="9"/>
      <c r="S16" s="9"/>
      <c r="T16" s="9"/>
      <c r="U16" s="9"/>
      <c r="V16" s="9"/>
      <c r="W16" s="9"/>
      <c r="X16" s="9"/>
      <c r="Y16" s="9"/>
      <c r="Z16" s="9"/>
    </row>
    <row r="17" spans="1:26" x14ac:dyDescent="0.25">
      <c r="C17" s="3" t="str">
        <f>CONCATENATE("&lt;# ",B19," #&gt;")</f>
        <v>&lt;# A101518578G #&gt;</v>
      </c>
      <c r="H17" s="9" t="str">
        <f>CONCATENATE("People with this variant have two copies of the ",B22," variant. This substitution of a single nucleotide is known as a missense mutation.")</f>
        <v>People with this variant have two copies of the [A101518578G](https://www.ncbi.nlm.nih.gov/projects/SNP/snp_ref.cgi?rs=2247215)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411</v>
      </c>
      <c r="C18" s="3" t="str">
        <f>CONCATENATE("  &lt;Variant hgvs=",CHAR(34),B18,CHAR(34)," name=",CHAR(34),B19,CHAR(34),"&gt; ")</f>
        <v xml:space="preserve">  &lt;Variant hgvs="NC_000006.12:g.101518578A&gt;G" name="A101518578G"&gt; </v>
      </c>
      <c r="H18" s="9" t="s">
        <v>415</v>
      </c>
      <c r="I18" s="9"/>
      <c r="J18" s="9"/>
      <c r="K18" s="9"/>
      <c r="L18" s="9"/>
      <c r="M18" s="9"/>
      <c r="N18" s="9"/>
      <c r="O18" s="9"/>
      <c r="P18" s="9"/>
      <c r="Q18" s="9"/>
      <c r="R18" s="9"/>
      <c r="S18" s="9"/>
      <c r="T18" s="9"/>
      <c r="U18" s="9"/>
      <c r="V18" s="9"/>
      <c r="W18" s="9"/>
      <c r="X18" s="9"/>
      <c r="Y18" s="9"/>
      <c r="Z18" s="9"/>
    </row>
    <row r="19" spans="1:26" x14ac:dyDescent="0.25">
      <c r="A19" s="15" t="s">
        <v>30</v>
      </c>
      <c r="B19" s="21" t="s">
        <v>416</v>
      </c>
      <c r="H19" s="9">
        <v>31.6</v>
      </c>
      <c r="I19" s="9"/>
      <c r="J19" s="9"/>
      <c r="K19" s="9"/>
      <c r="L19" s="9"/>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GRIK2 gene from adenine (A) to guanine (G) resulting in incorrect protein function. This substitution of a single nucleotide is known as a missense variant.</v>
      </c>
      <c r="H20" s="9" t="str">
        <f>CONCATENATE("Your ",B11," gene has no variants. A normal gene is referred to as a ",CHAR(34),"wild-type",CHAR(34)," gene.")</f>
        <v>Your GRIK2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34</v>
      </c>
      <c r="H21" s="9" t="s">
        <v>28</v>
      </c>
      <c r="I21" s="9"/>
      <c r="J21" s="9"/>
      <c r="K21" s="9"/>
      <c r="L21" s="9"/>
      <c r="M21" s="9"/>
      <c r="N21" s="9"/>
      <c r="O21" s="9"/>
      <c r="P21" s="9"/>
      <c r="Q21" s="9"/>
      <c r="R21" s="9"/>
      <c r="S21" s="9"/>
      <c r="T21" s="9"/>
      <c r="U21" s="9"/>
      <c r="V21" s="9"/>
      <c r="W21" s="9"/>
      <c r="X21" s="9"/>
      <c r="Y21" s="9"/>
      <c r="Z21" s="9"/>
    </row>
    <row r="22" spans="1:26" x14ac:dyDescent="0.25">
      <c r="A22" s="15" t="s">
        <v>35</v>
      </c>
      <c r="B22" s="9" t="s">
        <v>417</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A101518578G #&gt;</v>
      </c>
    </row>
    <row r="25" spans="1:26" x14ac:dyDescent="0.25">
      <c r="A25" s="15" t="s">
        <v>37</v>
      </c>
      <c r="B25" s="21" t="str">
        <f>H11</f>
        <v>NC_000006.12:g.</v>
      </c>
      <c r="C25" s="3" t="str">
        <f>CONCATENATE("  &lt;Genotype hgvs=",CHAR(34),B25,B26,";",B27,CHAR(34)," name=",CHAR(34),B19,CHAR(34),"&gt; ")</f>
        <v xml:space="preserve">  &lt;Genotype hgvs="NC_000006.12:g.[101518578A&gt;G];[101518578=]" name="A101518578G"&gt; </v>
      </c>
    </row>
    <row r="26" spans="1:26" x14ac:dyDescent="0.25">
      <c r="A26" s="15" t="s">
        <v>35</v>
      </c>
      <c r="B26" s="21" t="str">
        <f t="shared" ref="B26:B30" si="1">H12</f>
        <v>[101518578A&gt;G]</v>
      </c>
    </row>
    <row r="27" spans="1:26" x14ac:dyDescent="0.25">
      <c r="A27" s="15" t="s">
        <v>31</v>
      </c>
      <c r="B27" s="21" t="str">
        <f t="shared" si="1"/>
        <v>[101518578=]</v>
      </c>
      <c r="C27" s="3" t="s">
        <v>38</v>
      </c>
    </row>
    <row r="28" spans="1:26" x14ac:dyDescent="0.25">
      <c r="A28" s="15" t="s">
        <v>39</v>
      </c>
      <c r="B28" s="21" t="str">
        <f t="shared" si="1"/>
        <v>People with this variant have one copy of the [A101518578G](https://www.ncbi.nlm.nih.gov/projects/SNP/snp_ref.cgi?rs=2247215)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[A101518578G](https://www.ncbi.nlm.nih.gov/projects/SNP/snp_ref.cgi?rs=2247215) variant. This substitution of a single nucleotide is known as a missense mutation.</v>
      </c>
    </row>
    <row r="30" spans="1:26" x14ac:dyDescent="0.25">
      <c r="A30" s="8" t="s">
        <v>41</v>
      </c>
      <c r="B30" s="21">
        <f t="shared" si="1"/>
        <v>49.2</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percentage=49.2 /&gt;</v>
      </c>
    </row>
    <row r="38" spans="1:3" x14ac:dyDescent="0.25">
      <c r="A38" s="15"/>
      <c r="C38" s="3" t="str">
        <f>"  &lt;/Genotype&gt;"</f>
        <v xml:space="preserve">  &lt;/Genotype&gt;</v>
      </c>
    </row>
    <row r="39" spans="1:3" x14ac:dyDescent="0.25">
      <c r="A39" s="15" t="s">
        <v>44</v>
      </c>
      <c r="B39" s="9" t="str">
        <f>H17</f>
        <v>People with this variant have two copies of the [A101518578G](https://www.ncbi.nlm.nih.gov/projects/SNP/snp_ref.cgi?rs=2247215) variant. This substitution of a single nucleotide is known as a missense mutation.</v>
      </c>
      <c r="C39" s="3" t="str">
        <f>CONCATENATE("  &lt;Genotype hgvs=",CHAR(34),B25,B26,";",B26,CHAR(34)," name=",CHAR(34),B19,CHAR(34),"&gt; ")</f>
        <v xml:space="preserve">  &lt;Genotype hgvs="NC_000006.12:g.[101518578A&gt;G];[101518578A&gt;G]" name="A101518578G"&gt; </v>
      </c>
    </row>
    <row r="40" spans="1:3" x14ac:dyDescent="0.25">
      <c r="A40" s="8" t="s">
        <v>45</v>
      </c>
      <c r="B40" s="9" t="str">
        <f t="shared" ref="B40:B41" si="2">H18</f>
        <v>You are in the Severe Loss of Function category. See below for more information.</v>
      </c>
      <c r="C40" s="3" t="s">
        <v>26</v>
      </c>
    </row>
    <row r="41" spans="1:3" x14ac:dyDescent="0.25">
      <c r="A41" s="8" t="s">
        <v>41</v>
      </c>
      <c r="B41" s="9">
        <f t="shared" si="2"/>
        <v>31.6</v>
      </c>
      <c r="C41" s="3" t="s">
        <v>38</v>
      </c>
    </row>
    <row r="42" spans="1:3" x14ac:dyDescent="0.25">
      <c r="A42" s="8"/>
    </row>
    <row r="43" spans="1:3" x14ac:dyDescent="0.25">
      <c r="A43" s="15"/>
      <c r="C43" s="3" t="str">
        <f>CONCATENATE("    ",B39)</f>
        <v xml:space="preserve">    People with this variant have two copies of the [A101518578G](https://www.ncbi.nlm.nih.gov/projects/SNP/snp_ref.cgi?rs=2247215)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You are in the Severe Loss of Function category. See below for more information.</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percentage=31.6 /&gt;</v>
      </c>
    </row>
    <row r="52" spans="1:3" x14ac:dyDescent="0.25">
      <c r="A52" s="15"/>
      <c r="C52" s="3" t="str">
        <f>"  &lt;/Genotype&gt;"</f>
        <v xml:space="preserve">  &lt;/Genotype&gt;</v>
      </c>
    </row>
    <row r="53" spans="1:3" x14ac:dyDescent="0.25">
      <c r="A53" s="15" t="s">
        <v>46</v>
      </c>
      <c r="B53" s="9" t="str">
        <f>H20</f>
        <v>Your GRIK2 gene has no variants. A normal gene is referred to as a "wild-type" gene.</v>
      </c>
      <c r="C53" s="3" t="str">
        <f>CONCATENATE("  &lt;Genotype hgvs=",CHAR(34),B25,B27,";",B27,CHAR(34)," name=",CHAR(34),B19,CHAR(34),"&gt; ")</f>
        <v xml:space="preserve">  &lt;Genotype hgvs="NC_000006.12:g.[101518578=];[101518578=]" name="A101518578G"&gt; </v>
      </c>
    </row>
    <row r="54" spans="1:3" x14ac:dyDescent="0.25">
      <c r="A54" s="8" t="s">
        <v>47</v>
      </c>
      <c r="B54" s="9" t="str">
        <f t="shared" ref="B54:B55" si="3">H21</f>
        <v>This variant is not associated with increased risk.</v>
      </c>
      <c r="C54" s="3" t="s">
        <v>26</v>
      </c>
    </row>
    <row r="55" spans="1:3" x14ac:dyDescent="0.25">
      <c r="A55" s="8" t="s">
        <v>41</v>
      </c>
      <c r="B55" s="9">
        <f t="shared" si="3"/>
        <v>19.3</v>
      </c>
      <c r="C55" s="3" t="s">
        <v>38</v>
      </c>
    </row>
    <row r="56" spans="1:3" x14ac:dyDescent="0.25">
      <c r="A56" s="15"/>
    </row>
    <row r="57" spans="1:3" x14ac:dyDescent="0.25">
      <c r="A57" s="8"/>
      <c r="C57" s="3" t="str">
        <f>CONCATENATE("    ",B53)</f>
        <v xml:space="preserve">    Your GRIK2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percentage=19.3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GRIK2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GRIK2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GRIK2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GRIK2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GRIK2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GRIK2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GRIK2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F655-504B-4860-B8CD-F21B4E36E43F}">
  <dimension ref="A1:AJ2474"/>
  <sheetViews>
    <sheetView workbookViewId="0">
      <selection activeCell="B211" sqref="B211"/>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32" t="s">
        <v>292</v>
      </c>
      <c r="C2" s="3" t="str">
        <f>CONCATENATE("# What does the ",B2," gene do?")</f>
        <v># What does the TRPC4 gene do?</v>
      </c>
      <c r="H2" s="4"/>
      <c r="I2" s="5"/>
      <c r="J2" s="4"/>
      <c r="K2" s="4"/>
      <c r="L2" s="4"/>
      <c r="Y2" s="10"/>
      <c r="Z2" s="10"/>
      <c r="AA2" s="10"/>
      <c r="AC2" s="10"/>
      <c r="AF2" s="7"/>
      <c r="AJ2" s="7"/>
    </row>
    <row r="3" spans="1:36" x14ac:dyDescent="0.25">
      <c r="A3" s="8"/>
      <c r="B3" s="34"/>
      <c r="H3" s="3" t="s">
        <v>4</v>
      </c>
      <c r="I3" s="11" t="s">
        <v>5</v>
      </c>
      <c r="J3" s="3">
        <v>0.47</v>
      </c>
      <c r="K3" s="3">
        <v>0.33300000000000002</v>
      </c>
      <c r="L3" s="3">
        <f t="shared" ref="L3:L9" si="0">J3/K3</f>
        <v>1.4114114114114114</v>
      </c>
      <c r="Y3" s="10"/>
      <c r="Z3" s="10"/>
      <c r="AA3" s="10"/>
      <c r="AC3" s="10"/>
      <c r="AF3" s="7"/>
      <c r="AJ3" s="7"/>
    </row>
    <row r="4" spans="1:36" x14ac:dyDescent="0.25">
      <c r="A4" s="8" t="s">
        <v>7</v>
      </c>
      <c r="B4" s="33"/>
      <c r="C4" s="3">
        <f>B4</f>
        <v>0</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13</v>
      </c>
      <c r="C6" s="3" t="str">
        <f>CONCATENATE("This gene is located on chromosome ",B6,". The ",B7," it creates acts in your ",B8)</f>
        <v>This gene is located on chromosome 13. The protein it creates acts in your endometrium and prostate.</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304</v>
      </c>
      <c r="H8" s="3" t="s">
        <v>19</v>
      </c>
      <c r="I8" s="11" t="s">
        <v>20</v>
      </c>
      <c r="J8" s="3">
        <v>0.17299999999999999</v>
      </c>
      <c r="K8" s="3">
        <v>0.1</v>
      </c>
      <c r="L8" s="3">
        <f t="shared" si="0"/>
        <v>1.7299999999999998</v>
      </c>
      <c r="Y8" s="6"/>
      <c r="AC8" s="10"/>
    </row>
    <row r="9" spans="1:36" x14ac:dyDescent="0.25">
      <c r="A9" s="15" t="s">
        <v>21</v>
      </c>
      <c r="B9" s="34" t="s">
        <v>306</v>
      </c>
      <c r="C9" s="3" t="str">
        <f>CONCATENATE("&lt;TissueList ",B9," /&gt;")</f>
        <v>&lt;TissueList male tissue D005837 female tissue D005836 /&gt;</v>
      </c>
      <c r="H9" s="3" t="s">
        <v>22</v>
      </c>
      <c r="I9" s="11" t="s">
        <v>23</v>
      </c>
      <c r="J9" s="3">
        <v>0.435</v>
      </c>
      <c r="K9" s="3">
        <v>0.33500000000000002</v>
      </c>
      <c r="L9" s="3">
        <f t="shared" si="0"/>
        <v>1.2985074626865671</v>
      </c>
      <c r="Y9" s="6"/>
      <c r="AC9" s="10"/>
    </row>
    <row r="10" spans="1:36" s="18" customFormat="1" x14ac:dyDescent="0.25">
      <c r="A10" s="16"/>
      <c r="B10" s="37"/>
      <c r="H10" s="18" t="str">
        <f>B19</f>
        <v>G37668344T</v>
      </c>
      <c r="I10" s="18" t="str">
        <f>B25</f>
        <v>T159323005C</v>
      </c>
      <c r="J10" s="18" t="str">
        <f>B31</f>
        <v>G37793875T</v>
      </c>
      <c r="K10" s="18" t="str">
        <f>B37</f>
        <v>C37793812T</v>
      </c>
    </row>
    <row r="11" spans="1:36" x14ac:dyDescent="0.25">
      <c r="A11" s="8" t="s">
        <v>3</v>
      </c>
      <c r="B11" s="32" t="s">
        <v>292</v>
      </c>
      <c r="C11" s="3" t="str">
        <f>CONCATENATE("&lt;GeneAnalysis gene=",CHAR(34),B11,CHAR(34)," interval=",CHAR(34),B12,CHAR(34),"&gt; ")</f>
        <v xml:space="preserve">&lt;GeneAnalysis gene="TRPC4" interval="NC_000013.11:g.37632063_37870425"&gt; </v>
      </c>
      <c r="H11" s="31" t="s">
        <v>254</v>
      </c>
      <c r="I11" s="19" t="s">
        <v>254</v>
      </c>
      <c r="J11" s="19" t="s">
        <v>254</v>
      </c>
      <c r="K11" s="19" t="s">
        <v>254</v>
      </c>
      <c r="L11" s="19"/>
      <c r="M11" s="19"/>
      <c r="N11" s="19"/>
      <c r="O11" s="20"/>
      <c r="P11" s="20"/>
      <c r="Q11" s="20"/>
      <c r="R11" s="20"/>
      <c r="S11" s="20"/>
      <c r="T11" s="20"/>
      <c r="U11" s="20"/>
      <c r="V11" s="20"/>
      <c r="W11" s="20"/>
      <c r="X11" s="20"/>
      <c r="Y11" s="20"/>
      <c r="Z11" s="20"/>
    </row>
    <row r="12" spans="1:36" x14ac:dyDescent="0.25">
      <c r="A12" s="8" t="s">
        <v>24</v>
      </c>
      <c r="B12" s="34" t="s">
        <v>305</v>
      </c>
      <c r="H12" s="9" t="s">
        <v>296</v>
      </c>
      <c r="I12" s="9" t="s">
        <v>298</v>
      </c>
      <c r="J12" s="9" t="s">
        <v>300</v>
      </c>
      <c r="K12" s="9" t="s">
        <v>489</v>
      </c>
      <c r="L12" s="9"/>
      <c r="M12" s="9"/>
      <c r="N12" s="9"/>
      <c r="O12" s="9"/>
      <c r="P12" s="9"/>
      <c r="Q12" s="9"/>
      <c r="R12" s="9"/>
      <c r="S12" s="9"/>
      <c r="T12" s="9"/>
      <c r="U12" s="9"/>
      <c r="V12" s="9"/>
      <c r="W12" s="9"/>
      <c r="X12" s="9"/>
      <c r="Y12" s="9"/>
      <c r="Z12" s="9"/>
    </row>
    <row r="13" spans="1:36" x14ac:dyDescent="0.25">
      <c r="A13" s="8" t="s">
        <v>25</v>
      </c>
      <c r="B13" s="34" t="s">
        <v>451</v>
      </c>
      <c r="C13" s="3" t="str">
        <f>CONCATENATE("# What are some common mutations of ",B11,"?")</f>
        <v># What are some common mutations of TRPC4?</v>
      </c>
      <c r="H13" s="9" t="s">
        <v>297</v>
      </c>
      <c r="I13" s="9" t="s">
        <v>299</v>
      </c>
      <c r="J13" s="9" t="s">
        <v>301</v>
      </c>
      <c r="K13" s="9" t="s">
        <v>490</v>
      </c>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[G37668344T](https://www.ncbi.nlm.nih.gov/projects/SNP/snp_ref.cgi?rs=1570612)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[T159323005C](https://www.ncbi.nlm.nih.gov/projects/SNP/snp_ref.cgi?rs=2985167)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[G37793875T](https://www.ncbi.nlm.nih.gov/projects/SNP/snp_ref.cgi?rs=655207)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[C37793812T](https://www.ncbi.nlm.nih.gov/SNP/snp_ref.cgi?rs=6650469) variant. This substitution of a single nucleotide is known as a missense mutation.</v>
      </c>
      <c r="L14" s="9"/>
      <c r="M14" s="9"/>
      <c r="N14" s="9"/>
      <c r="O14" s="9"/>
      <c r="P14" s="9"/>
      <c r="Q14" s="9"/>
      <c r="R14" s="9"/>
      <c r="S14" s="9"/>
      <c r="T14" s="9"/>
      <c r="U14" s="9"/>
      <c r="V14" s="9"/>
      <c r="W14" s="9"/>
      <c r="X14" s="9"/>
      <c r="Y14" s="9"/>
      <c r="Z14" s="9"/>
    </row>
    <row r="15" spans="1:36" x14ac:dyDescent="0.25">
      <c r="C15" s="3" t="str">
        <f>CONCATENATE("There are ",B13," common variants in ",B11,": ",B22,", ",B28,", ",B34,", and ",B40,".")</f>
        <v>There are four common variants in TRPC4: [G37668344T](https://www.ncbi.nlm.nih.gov/projects/SNP/snp_ref.cgi?rs=1570612), [T159323005C](https://www.ncbi.nlm.nih.gov/projects/SNP/snp_ref.cgi?rs=2985167), [G37793875T](https://www.ncbi.nlm.nih.gov/projects/SNP/snp_ref.cgi?rs=655207), and [C37793812T](https://www.ncbi.nlm.nih.gov/SNP/snp_ref.cgi?rs=6650469).</v>
      </c>
      <c r="H15" s="9" t="s">
        <v>28</v>
      </c>
      <c r="I15" s="9" t="s">
        <v>28</v>
      </c>
      <c r="J15" s="9" t="s">
        <v>28</v>
      </c>
      <c r="K15" s="9" t="s">
        <v>28</v>
      </c>
      <c r="L15" s="9"/>
      <c r="M15" s="9"/>
      <c r="N15" s="9"/>
      <c r="O15" s="9"/>
      <c r="P15" s="9"/>
      <c r="Q15" s="9"/>
      <c r="R15" s="9"/>
      <c r="S15" s="9"/>
      <c r="T15" s="9"/>
      <c r="U15" s="9"/>
      <c r="V15" s="9"/>
      <c r="W15" s="9"/>
      <c r="X15" s="9"/>
      <c r="Y15" s="9"/>
      <c r="Z15" s="9"/>
    </row>
    <row r="16" spans="1:36" x14ac:dyDescent="0.25">
      <c r="H16" s="9">
        <v>46.2</v>
      </c>
      <c r="I16" s="9">
        <v>49.8</v>
      </c>
      <c r="J16" s="9">
        <v>47.5</v>
      </c>
      <c r="K16" s="9">
        <v>48</v>
      </c>
      <c r="L16" s="9"/>
      <c r="M16" s="9"/>
      <c r="N16" s="9"/>
      <c r="O16" s="9"/>
      <c r="P16" s="9"/>
      <c r="Q16" s="9"/>
      <c r="R16" s="9"/>
      <c r="S16" s="9"/>
      <c r="T16" s="9"/>
      <c r="U16" s="9"/>
      <c r="V16" s="9"/>
      <c r="W16" s="9"/>
      <c r="X16" s="9"/>
      <c r="Y16" s="9"/>
      <c r="Z16" s="9"/>
    </row>
    <row r="17" spans="1:26" x14ac:dyDescent="0.25">
      <c r="C17" s="3" t="str">
        <f>CONCATENATE("&lt;# ",B19," #&gt;")</f>
        <v>&lt;# G37668344T #&gt;</v>
      </c>
      <c r="H17" s="9" t="str">
        <f>CONCATENATE("People with this variant have two copies of the ",B22," variant. This substitution of a single nucleotide is known as a missense mutation.")</f>
        <v>People with this variant have two copies of the [G37668344T](https://www.ncbi.nlm.nih.gov/projects/SNP/snp_ref.cgi?rs=1570612)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[T159323005C](https://www.ncbi.nlm.nih.gov/projects/SNP/snp_ref.cgi?rs=2985167)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[G37793875T](https://www.ncbi.nlm.nih.gov/projects/SNP/snp_ref.cgi?rs=655207)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[C37793812T](https://www.ncbi.nlm.nih.gov/SNP/snp_ref.cgi?rs=6650469) variant. This substitution of a single nucleotide is known as a missense mutation.</v>
      </c>
      <c r="L17" s="9"/>
      <c r="M17" s="9"/>
      <c r="N17" s="9"/>
      <c r="O17" s="9"/>
      <c r="P17" s="9"/>
      <c r="Q17" s="9"/>
      <c r="R17" s="9"/>
      <c r="S17" s="9"/>
      <c r="T17" s="9"/>
      <c r="U17" s="9"/>
      <c r="V17" s="9"/>
      <c r="W17" s="9"/>
      <c r="X17" s="9"/>
      <c r="Y17" s="9"/>
      <c r="Z17" s="9"/>
    </row>
    <row r="18" spans="1:26" x14ac:dyDescent="0.25">
      <c r="A18" s="8" t="s">
        <v>29</v>
      </c>
      <c r="B18" s="38" t="s">
        <v>293</v>
      </c>
      <c r="C18" s="3" t="str">
        <f>CONCATENATE("  &lt;Variant hgvs=",CHAR(34),B18,CHAR(34)," name=",CHAR(34),B19,CHAR(34),"&gt; ")</f>
        <v xml:space="preserve">  &lt;Variant hgvs="NC_000013.11:g.37668344G&gt;T" name="G37668344T"&gt; </v>
      </c>
      <c r="H18" s="9" t="s">
        <v>28</v>
      </c>
      <c r="I18" s="9" t="s">
        <v>28</v>
      </c>
      <c r="J18" s="9" t="s">
        <v>27</v>
      </c>
      <c r="K18" s="9" t="s">
        <v>27</v>
      </c>
      <c r="L18" s="9"/>
      <c r="M18" s="9"/>
      <c r="N18" s="9"/>
      <c r="O18" s="9"/>
      <c r="P18" s="9"/>
      <c r="Q18" s="9"/>
      <c r="R18" s="9"/>
      <c r="S18" s="9"/>
      <c r="T18" s="9"/>
      <c r="U18" s="9"/>
      <c r="V18" s="9"/>
      <c r="W18" s="9"/>
      <c r="X18" s="9"/>
      <c r="Y18" s="9"/>
      <c r="Z18" s="9"/>
    </row>
    <row r="19" spans="1:26" x14ac:dyDescent="0.25">
      <c r="A19" s="15" t="s">
        <v>30</v>
      </c>
      <c r="B19" s="39" t="s">
        <v>310</v>
      </c>
      <c r="H19" s="9">
        <v>24.7</v>
      </c>
      <c r="I19" s="9">
        <v>34.4</v>
      </c>
      <c r="J19" s="9">
        <v>26.9</v>
      </c>
      <c r="K19" s="9">
        <v>28</v>
      </c>
      <c r="L19" s="9"/>
      <c r="M19" s="9"/>
      <c r="N19" s="9"/>
      <c r="O19" s="9"/>
      <c r="P19" s="9"/>
      <c r="Q19" s="9"/>
      <c r="R19" s="9"/>
      <c r="S19" s="9"/>
      <c r="T19" s="9"/>
      <c r="U19" s="9"/>
      <c r="V19" s="9"/>
      <c r="W19" s="9"/>
      <c r="X19" s="9"/>
      <c r="Y19" s="9"/>
      <c r="Z19" s="9"/>
    </row>
    <row r="20" spans="1:26" x14ac:dyDescent="0.25">
      <c r="A20" s="15" t="s">
        <v>31</v>
      </c>
      <c r="B20" s="34"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TRPC4 gene from guanine (G) to thymine (T) resulting in incorrect protein function. This substitution of a single nucleotide is known as a missense variant.</v>
      </c>
      <c r="H20" s="9" t="str">
        <f>CONCATENATE("Your ",B11," gene has no variants. A normal gene is referred to as a ",CHAR(34),"wild-type",CHAR(34)," gene.")</f>
        <v>Your TRPC4 gene has no variants. A normal gene is referred to as a "wild-type" gene.</v>
      </c>
      <c r="I20" s="9" t="str">
        <f>CONCATENATE("Your ",B11," gene has no variants. A normal gene is referred to as a ",CHAR(34),"wild-type",CHAR(34)," gene.")</f>
        <v>Your TRPC4 gene has no variants. A normal gene is referred to as a "wild-type" gene.</v>
      </c>
      <c r="J20" s="9" t="str">
        <f>CONCATENATE("Your ",B11," gene has no variants. A normal gene is referred to as a ",CHAR(34),"wild-type",CHAR(34)," gene.")</f>
        <v>Your TRPC4 gene has no variants. A normal gene is referred to as a "wild-type" gene.</v>
      </c>
      <c r="K20" s="9" t="str">
        <f>CONCATENATE("Your ",B11," gene has no variants. A normal gene is referred to as a ",CHAR(34),"wild-type",CHAR(34)," gene.")</f>
        <v>Your TRPC4 gene has no variants. A normal gene is referred to as a "wild-type" gene.</v>
      </c>
      <c r="L20" s="9"/>
      <c r="M20" s="9"/>
      <c r="N20" s="9"/>
      <c r="O20" s="9"/>
      <c r="P20" s="9"/>
      <c r="Q20" s="9"/>
      <c r="R20" s="9"/>
      <c r="S20" s="9"/>
      <c r="T20" s="9"/>
      <c r="U20" s="9"/>
      <c r="V20" s="9"/>
      <c r="W20" s="9"/>
      <c r="X20" s="9"/>
      <c r="Y20" s="9"/>
      <c r="Z20" s="9"/>
    </row>
    <row r="21" spans="1:26" x14ac:dyDescent="0.25">
      <c r="A21" s="15" t="s">
        <v>33</v>
      </c>
      <c r="B21" s="34" t="s">
        <v>36</v>
      </c>
      <c r="H21" s="9" t="s">
        <v>27</v>
      </c>
      <c r="I21" s="9" t="s">
        <v>27</v>
      </c>
      <c r="J21" s="9" t="s">
        <v>28</v>
      </c>
      <c r="K21" s="9" t="s">
        <v>28</v>
      </c>
      <c r="L21" s="9"/>
      <c r="M21" s="9"/>
      <c r="N21" s="9"/>
      <c r="O21" s="9"/>
      <c r="P21" s="9"/>
      <c r="Q21" s="9"/>
      <c r="R21" s="9"/>
      <c r="S21" s="9"/>
      <c r="T21" s="9"/>
      <c r="U21" s="9"/>
      <c r="V21" s="9"/>
      <c r="W21" s="9"/>
      <c r="X21" s="9"/>
      <c r="Y21" s="9"/>
      <c r="Z21" s="9"/>
    </row>
    <row r="22" spans="1:26" x14ac:dyDescent="0.25">
      <c r="A22" s="15" t="s">
        <v>35</v>
      </c>
      <c r="B22" s="34" t="s">
        <v>311</v>
      </c>
      <c r="C22" s="3" t="str">
        <f>"  &lt;/Variant&gt;"</f>
        <v xml:space="preserve">  &lt;/Variant&gt;</v>
      </c>
      <c r="H22" s="9">
        <v>29.1</v>
      </c>
      <c r="I22" s="9">
        <v>15.8</v>
      </c>
      <c r="J22" s="9">
        <v>25.6</v>
      </c>
      <c r="K22" s="9">
        <v>24</v>
      </c>
      <c r="L22" s="9"/>
      <c r="M22" s="9"/>
      <c r="N22" s="9"/>
      <c r="O22" s="9"/>
      <c r="P22" s="9"/>
      <c r="Q22" s="9"/>
      <c r="R22" s="9"/>
      <c r="S22" s="9"/>
      <c r="T22" s="9"/>
      <c r="U22" s="9"/>
      <c r="V22" s="9"/>
      <c r="W22" s="9"/>
      <c r="X22" s="9"/>
      <c r="Y22" s="9"/>
      <c r="Z22" s="9"/>
    </row>
    <row r="23" spans="1:26" x14ac:dyDescent="0.25">
      <c r="A23" s="15"/>
      <c r="B23" s="34"/>
      <c r="C23" s="3" t="str">
        <f>CONCATENATE("&lt;# ",B25," #&gt;")</f>
        <v>&lt;# T159323005C #&gt;</v>
      </c>
    </row>
    <row r="24" spans="1:26" x14ac:dyDescent="0.25">
      <c r="A24" s="8" t="s">
        <v>29</v>
      </c>
      <c r="B24" s="38" t="s">
        <v>294</v>
      </c>
      <c r="C24" s="3" t="str">
        <f>CONCATENATE("  &lt;Variant hgvs=",CHAR(34),B24,CHAR(34)," name=",CHAR(34),B25,CHAR(34),"&gt; ")</f>
        <v xml:space="preserve">  &lt;Variant hgvs="NC_000013.11:g.37656405G&gt;A" name="T159323005C"&gt; </v>
      </c>
    </row>
    <row r="25" spans="1:26" x14ac:dyDescent="0.25">
      <c r="A25" s="15" t="s">
        <v>30</v>
      </c>
      <c r="B25" s="34" t="s">
        <v>288</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TRPC4 gene from guanine (G) to adenine (A) resulting in incorrect protein function. This substitution of a single nucleotide is known as a missense variant.</v>
      </c>
    </row>
    <row r="27" spans="1:26" x14ac:dyDescent="0.25">
      <c r="A27" s="15" t="s">
        <v>33</v>
      </c>
      <c r="B27" s="34" t="s">
        <v>32</v>
      </c>
    </row>
    <row r="28" spans="1:26" x14ac:dyDescent="0.25">
      <c r="A28" s="15" t="s">
        <v>35</v>
      </c>
      <c r="B28" s="34" t="s">
        <v>312</v>
      </c>
      <c r="C28" s="3" t="str">
        <f>"  &lt;/Variant&gt;"</f>
        <v xml:space="preserve">  &lt;/Variant&gt;</v>
      </c>
    </row>
    <row r="29" spans="1:26" x14ac:dyDescent="0.25">
      <c r="A29" s="8"/>
      <c r="B29" s="34"/>
      <c r="C29" s="3" t="str">
        <f>CONCATENATE("&lt;# ",B31," #&gt;")</f>
        <v>&lt;# G37793875T #&gt;</v>
      </c>
    </row>
    <row r="30" spans="1:26" x14ac:dyDescent="0.25">
      <c r="A30" s="8" t="s">
        <v>29</v>
      </c>
      <c r="B30" s="38" t="s">
        <v>295</v>
      </c>
      <c r="C30" s="3" t="str">
        <f>CONCATENATE("  &lt;Variant hgvs=",CHAR(34),B30,CHAR(34)," name=",CHAR(34),B31,CHAR(34),"&gt; ")</f>
        <v xml:space="preserve">  &lt;Variant hgvs="NC_000013.11:g.37793875G&gt;T" name="G37793875T"&gt; </v>
      </c>
    </row>
    <row r="31" spans="1:26" x14ac:dyDescent="0.25">
      <c r="A31" s="15" t="s">
        <v>30</v>
      </c>
      <c r="B31" s="34" t="s">
        <v>309</v>
      </c>
    </row>
    <row r="32" spans="1:26" x14ac:dyDescent="0.25">
      <c r="A32" s="15" t="s">
        <v>31</v>
      </c>
      <c r="B32" s="34" t="str">
        <f>"cytosine (C)"</f>
        <v>cytosine (C)</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TRPC4 gene from cytosine (C) to adenine (A) resulting in incorrect protein function. This substitution of a single nucleotide is known as a missense variant.</v>
      </c>
    </row>
    <row r="33" spans="1:3" x14ac:dyDescent="0.25">
      <c r="A33" s="15" t="s">
        <v>33</v>
      </c>
      <c r="B33" s="34" t="s">
        <v>32</v>
      </c>
    </row>
    <row r="34" spans="1:3" x14ac:dyDescent="0.25">
      <c r="A34" s="15" t="s">
        <v>35</v>
      </c>
      <c r="B34" s="34" t="s">
        <v>313</v>
      </c>
      <c r="C34" s="3" t="str">
        <f>"  &lt;/Variant&gt;"</f>
        <v xml:space="preserve">  &lt;/Variant&gt;</v>
      </c>
    </row>
    <row r="35" spans="1:3" x14ac:dyDescent="0.25">
      <c r="A35" s="15"/>
      <c r="C35" s="3" t="str">
        <f>CONCATENATE("&lt;# ",B37," #&gt;")</f>
        <v>&lt;# C37793812T #&gt;</v>
      </c>
    </row>
    <row r="36" spans="1:3" x14ac:dyDescent="0.25">
      <c r="A36" s="8" t="s">
        <v>29</v>
      </c>
      <c r="B36" s="31" t="s">
        <v>488</v>
      </c>
      <c r="C36" s="3" t="str">
        <f>CONCATENATE("  &lt;Variant hgvs=",CHAR(34),B36,CHAR(34)," name=",CHAR(34),B37,CHAR(34),"&gt; ")</f>
        <v xml:space="preserve">  &lt;Variant hgvs="NC_000013.11:g.37793812C&gt;T" name="C37793812T"&gt; </v>
      </c>
    </row>
    <row r="37" spans="1:3" x14ac:dyDescent="0.25">
      <c r="A37" s="15" t="s">
        <v>30</v>
      </c>
      <c r="B37" s="9" t="s">
        <v>491</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TRPC4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492</v>
      </c>
      <c r="C40" s="3" t="str">
        <f>"  &lt;/Variant&gt;"</f>
        <v xml:space="preserve">  &lt;/Variant&gt;</v>
      </c>
    </row>
    <row r="41" spans="1:3" s="18" customFormat="1" x14ac:dyDescent="0.25">
      <c r="A41" s="27"/>
      <c r="B41" s="17"/>
    </row>
    <row r="42" spans="1:3" s="18" customFormat="1" x14ac:dyDescent="0.25">
      <c r="A42" s="27"/>
      <c r="B42" s="17"/>
      <c r="C42" s="18" t="str">
        <f>C17</f>
        <v>&lt;# G37668344T #&gt;</v>
      </c>
    </row>
    <row r="43" spans="1:3" x14ac:dyDescent="0.25">
      <c r="A43" s="15" t="s">
        <v>37</v>
      </c>
      <c r="B43" s="21" t="str">
        <f>H11</f>
        <v>NC_000013.11:g.</v>
      </c>
      <c r="C43" s="3" t="str">
        <f>CONCATENATE("  &lt;Genotype hgvs=",CHAR(34),B43,B44,";",B45,CHAR(34)," name=",CHAR(34),B19,CHAR(34),"&gt; ")</f>
        <v xml:space="preserve">  &lt;Genotype hgvs="NC_000013.11:g.[37668344G&gt;T];[37668344=]" name="G37668344T"&gt; </v>
      </c>
    </row>
    <row r="44" spans="1:3" x14ac:dyDescent="0.25">
      <c r="A44" s="15" t="s">
        <v>35</v>
      </c>
      <c r="B44" s="21" t="str">
        <f t="shared" ref="B44:B48" si="1">H12</f>
        <v>[37668344G&gt;T]</v>
      </c>
    </row>
    <row r="45" spans="1:3" x14ac:dyDescent="0.25">
      <c r="A45" s="15" t="s">
        <v>31</v>
      </c>
      <c r="B45" s="21" t="str">
        <f t="shared" si="1"/>
        <v>[37668344=]</v>
      </c>
      <c r="C45" s="3" t="s">
        <v>38</v>
      </c>
    </row>
    <row r="46" spans="1:3" x14ac:dyDescent="0.25">
      <c r="A46" s="15" t="s">
        <v>39</v>
      </c>
      <c r="B46" s="21" t="str">
        <f t="shared" si="1"/>
        <v>People with this variant have one copy of the [G37668344T](https://www.ncbi.nlm.nih.gov/projects/SNP/snp_ref.cgi?rs=1570612) variant. This substitution of a single nucleotide is known as a missense mutation.</v>
      </c>
      <c r="C46" s="3" t="s">
        <v>26</v>
      </c>
    </row>
    <row r="47" spans="1:3" x14ac:dyDescent="0.25">
      <c r="A47" s="8" t="s">
        <v>40</v>
      </c>
      <c r="B47" s="21" t="str">
        <f t="shared" si="1"/>
        <v>This variant is not associated with increased risk.</v>
      </c>
      <c r="C47" s="3" t="str">
        <f>CONCATENATE("    ",B46)</f>
        <v xml:space="preserve">    People with this variant have one copy of the [G37668344T](https://www.ncbi.nlm.nih.gov/projects/SNP/snp_ref.cgi?rs=1570612) variant. This substitution of a single nucleotide is known as a missense mutation.</v>
      </c>
    </row>
    <row r="48" spans="1:3" x14ac:dyDescent="0.25">
      <c r="A48" s="8" t="s">
        <v>41</v>
      </c>
      <c r="B48" s="21">
        <f t="shared" si="1"/>
        <v>46.2</v>
      </c>
    </row>
    <row r="49" spans="1:3" x14ac:dyDescent="0.25">
      <c r="A49" s="15"/>
      <c r="C49" s="3" t="s">
        <v>42</v>
      </c>
    </row>
    <row r="50" spans="1:3" x14ac:dyDescent="0.25">
      <c r="A50" s="8"/>
    </row>
    <row r="51" spans="1:3" x14ac:dyDescent="0.25">
      <c r="A51" s="8"/>
      <c r="C51" s="3" t="str">
        <f>CONCATENATE("    ",B47)</f>
        <v xml:space="preserve">    This variant is not associated with increased risk.</v>
      </c>
    </row>
    <row r="52" spans="1:3" x14ac:dyDescent="0.25">
      <c r="A52" s="8"/>
    </row>
    <row r="53" spans="1:3" x14ac:dyDescent="0.25">
      <c r="A53" s="8"/>
      <c r="C53" s="3" t="s">
        <v>43</v>
      </c>
    </row>
    <row r="54" spans="1:3" x14ac:dyDescent="0.25">
      <c r="A54" s="15"/>
    </row>
    <row r="55" spans="1:3" x14ac:dyDescent="0.25">
      <c r="A55" s="15"/>
      <c r="C55" s="3" t="str">
        <f>CONCATENATE( "    &lt;piechart percentage=",B48," /&gt;")</f>
        <v xml:space="preserve">    &lt;piechart percentage=46.2 /&gt;</v>
      </c>
    </row>
    <row r="56" spans="1:3" x14ac:dyDescent="0.25">
      <c r="A56" s="15"/>
      <c r="C56" s="3" t="str">
        <f>"  &lt;/Genotype&gt;"</f>
        <v xml:space="preserve">  &lt;/Genotype&gt;</v>
      </c>
    </row>
    <row r="57" spans="1:3" x14ac:dyDescent="0.25">
      <c r="A57" s="15" t="s">
        <v>44</v>
      </c>
      <c r="B57" s="9" t="str">
        <f>H17</f>
        <v>People with this variant have two copies of the [G37668344T](https://www.ncbi.nlm.nih.gov/projects/SNP/snp_ref.cgi?rs=1570612) variant. This substitution of a single nucleotide is known as a missense mutation.</v>
      </c>
      <c r="C57" s="3" t="str">
        <f>CONCATENATE("  &lt;Genotype hgvs=",CHAR(34),B43,B44,";",B44,CHAR(34)," name=",CHAR(34),B19,CHAR(34),"&gt; ")</f>
        <v xml:space="preserve">  &lt;Genotype hgvs="NC_000013.11:g.[37668344G&gt;T];[37668344G&gt;T]" name="G37668344T"&gt; </v>
      </c>
    </row>
    <row r="58" spans="1:3" x14ac:dyDescent="0.25">
      <c r="A58" s="8" t="s">
        <v>45</v>
      </c>
      <c r="B58" s="9" t="str">
        <f t="shared" ref="B58:B59" si="2">H18</f>
        <v>This variant is not associated with increased risk.</v>
      </c>
      <c r="C58" s="3" t="s">
        <v>26</v>
      </c>
    </row>
    <row r="59" spans="1:3" x14ac:dyDescent="0.25">
      <c r="A59" s="8" t="s">
        <v>41</v>
      </c>
      <c r="B59" s="9">
        <f t="shared" si="2"/>
        <v>24.7</v>
      </c>
      <c r="C59" s="3" t="s">
        <v>38</v>
      </c>
    </row>
    <row r="60" spans="1:3" x14ac:dyDescent="0.25">
      <c r="A60" s="8"/>
    </row>
    <row r="61" spans="1:3" x14ac:dyDescent="0.25">
      <c r="A61" s="15"/>
      <c r="C61" s="3" t="str">
        <f>CONCATENATE("    ",B57)</f>
        <v xml:space="preserve">    People with this variant have two copies of the [G37668344T](https://www.ncbi.nlm.nih.gov/projects/SNP/snp_ref.cgi?rs=1570612) variant. This substitution of a single nucleotide is known as a missense mutation.</v>
      </c>
    </row>
    <row r="62" spans="1:3" x14ac:dyDescent="0.25">
      <c r="A62" s="8"/>
    </row>
    <row r="63" spans="1:3" x14ac:dyDescent="0.25">
      <c r="A63" s="8"/>
      <c r="C63" s="3" t="s">
        <v>42</v>
      </c>
    </row>
    <row r="64" spans="1:3" x14ac:dyDescent="0.25">
      <c r="A64" s="8"/>
    </row>
    <row r="65" spans="1:3" x14ac:dyDescent="0.25">
      <c r="A65" s="8"/>
      <c r="C65" s="3" t="str">
        <f>CONCATENATE("    ",B58)</f>
        <v xml:space="preserve">    This variant is not associated with increased risk.</v>
      </c>
    </row>
    <row r="66" spans="1:3" x14ac:dyDescent="0.25">
      <c r="A66" s="8"/>
    </row>
    <row r="67" spans="1:3" x14ac:dyDescent="0.25">
      <c r="A67" s="15"/>
      <c r="C67" s="3" t="s">
        <v>43</v>
      </c>
    </row>
    <row r="68" spans="1:3" x14ac:dyDescent="0.25">
      <c r="A68" s="15"/>
    </row>
    <row r="69" spans="1:3" x14ac:dyDescent="0.25">
      <c r="A69" s="15"/>
      <c r="C69" s="3" t="str">
        <f>CONCATENATE( "    &lt;piechart percentage=",B59," /&gt;")</f>
        <v xml:space="preserve">    &lt;piechart percentage=24.7 /&gt;</v>
      </c>
    </row>
    <row r="70" spans="1:3" x14ac:dyDescent="0.25">
      <c r="A70" s="15"/>
      <c r="C70" s="3" t="str">
        <f>"  &lt;/Genotype&gt;"</f>
        <v xml:space="preserve">  &lt;/Genotype&gt;</v>
      </c>
    </row>
    <row r="71" spans="1:3" x14ac:dyDescent="0.25">
      <c r="A71" s="15" t="s">
        <v>46</v>
      </c>
      <c r="B71" s="9" t="str">
        <f>H20</f>
        <v>Your TRPC4 gene has no variants. A normal gene is referred to as a "wild-type" gene.</v>
      </c>
      <c r="C71" s="3" t="str">
        <f>CONCATENATE("  &lt;Genotype hgvs=",CHAR(34),B43,B45,";",B45,CHAR(34)," name=",CHAR(34),B19,CHAR(34),"&gt; ")</f>
        <v xml:space="preserve">  &lt;Genotype hgvs="NC_000013.11:g.[37668344=];[37668344=]" name="G37668344T"&gt; </v>
      </c>
    </row>
    <row r="72" spans="1:3" x14ac:dyDescent="0.25">
      <c r="A72" s="8" t="s">
        <v>47</v>
      </c>
      <c r="B72" s="9" t="str">
        <f t="shared" ref="B72:B73" si="3">H21</f>
        <v>You are in the Moderate Loss of Function category. See below for more information.</v>
      </c>
      <c r="C72" s="3" t="s">
        <v>26</v>
      </c>
    </row>
    <row r="73" spans="1:3" x14ac:dyDescent="0.25">
      <c r="A73" s="8" t="s">
        <v>41</v>
      </c>
      <c r="B73" s="9">
        <f t="shared" si="3"/>
        <v>29.1</v>
      </c>
      <c r="C73" s="3" t="s">
        <v>38</v>
      </c>
    </row>
    <row r="74" spans="1:3" x14ac:dyDescent="0.25">
      <c r="A74" s="15"/>
    </row>
    <row r="75" spans="1:3" x14ac:dyDescent="0.25">
      <c r="A75" s="8"/>
      <c r="C75" s="3" t="str">
        <f>CONCATENATE("    ",B71)</f>
        <v xml:space="preserve">    Your TRPC4 gene has no variants. A normal gene is referred to as a "wild-type" gene.</v>
      </c>
    </row>
    <row r="76" spans="1:3" x14ac:dyDescent="0.25">
      <c r="A76" s="8"/>
    </row>
    <row r="77" spans="1:3" x14ac:dyDescent="0.25">
      <c r="A77" s="8"/>
      <c r="C77" s="3" t="s">
        <v>42</v>
      </c>
    </row>
    <row r="78" spans="1:3" x14ac:dyDescent="0.25">
      <c r="A78" s="8"/>
    </row>
    <row r="79" spans="1:3" x14ac:dyDescent="0.25">
      <c r="A79" s="8"/>
      <c r="C79" s="3" t="str">
        <f>CONCATENATE("    ",B72)</f>
        <v xml:space="preserve">    You are in the Moderate Loss of Function category. See below for more information.</v>
      </c>
    </row>
    <row r="80" spans="1:3" x14ac:dyDescent="0.25">
      <c r="A80" s="15"/>
    </row>
    <row r="81" spans="1:3" x14ac:dyDescent="0.25">
      <c r="A81" s="15"/>
      <c r="C81" s="3" t="s">
        <v>43</v>
      </c>
    </row>
    <row r="82" spans="1:3" x14ac:dyDescent="0.25">
      <c r="A82" s="15"/>
    </row>
    <row r="83" spans="1:3" x14ac:dyDescent="0.25">
      <c r="A83" s="15"/>
      <c r="C83" s="3" t="str">
        <f>CONCATENATE( "    &lt;piechart percentage=",B73," /&gt;")</f>
        <v xml:space="preserve">    &lt;piechart percentage=29.1 /&gt;</v>
      </c>
    </row>
    <row r="84" spans="1:3" x14ac:dyDescent="0.25">
      <c r="A84" s="15"/>
      <c r="C84" s="3" t="str">
        <f>"  &lt;/Genotype&gt;"</f>
        <v xml:space="preserve">  &lt;/Genotype&gt;</v>
      </c>
    </row>
    <row r="85" spans="1:3" x14ac:dyDescent="0.25">
      <c r="A85" s="15"/>
      <c r="C85" s="3" t="str">
        <f>C23</f>
        <v>&lt;# T159323005C #&gt;</v>
      </c>
    </row>
    <row r="86" spans="1:3" x14ac:dyDescent="0.25">
      <c r="A86" s="15" t="s">
        <v>37</v>
      </c>
      <c r="B86" s="21" t="str">
        <f>I11</f>
        <v>NC_000013.11:g.</v>
      </c>
      <c r="C86" s="3" t="str">
        <f>CONCATENATE("  &lt;Genotype hgvs=",CHAR(34),B86,B87,";",B88,CHAR(34)," name=",CHAR(34),B25,CHAR(34),"&gt; ")</f>
        <v xml:space="preserve">  &lt;Genotype hgvs="NC_000013.11:g.[37656405G&gt;A];[37656405=]" name="T159323005C"&gt; </v>
      </c>
    </row>
    <row r="87" spans="1:3" x14ac:dyDescent="0.25">
      <c r="A87" s="15" t="s">
        <v>35</v>
      </c>
      <c r="B87" s="21" t="str">
        <f t="shared" ref="B87:B91" si="4">I12</f>
        <v>[37656405G&gt;A]</v>
      </c>
    </row>
    <row r="88" spans="1:3" x14ac:dyDescent="0.25">
      <c r="A88" s="15" t="s">
        <v>31</v>
      </c>
      <c r="B88" s="21" t="str">
        <f t="shared" si="4"/>
        <v>[37656405=]</v>
      </c>
      <c r="C88" s="3" t="s">
        <v>38</v>
      </c>
    </row>
    <row r="89" spans="1:3" x14ac:dyDescent="0.25">
      <c r="A89" s="15" t="s">
        <v>39</v>
      </c>
      <c r="B89" s="21" t="str">
        <f t="shared" si="4"/>
        <v>People with this variant have one copy of the [T159323005C](https://www.ncbi.nlm.nih.gov/projects/SNP/snp_ref.cgi?rs=2985167) variant. This substitution of a single nucleotide is known as a missense mutation.</v>
      </c>
      <c r="C89" s="3" t="s">
        <v>26</v>
      </c>
    </row>
    <row r="90" spans="1:3" x14ac:dyDescent="0.25">
      <c r="A90" s="8" t="s">
        <v>40</v>
      </c>
      <c r="B90" s="21" t="str">
        <f t="shared" si="4"/>
        <v>This variant is not associated with increased risk.</v>
      </c>
      <c r="C90" s="3" t="str">
        <f>CONCATENATE("    ",B89)</f>
        <v xml:space="preserve">    People with this variant have one copy of the [T159323005C](https://www.ncbi.nlm.nih.gov/projects/SNP/snp_ref.cgi?rs=2985167) variant. This substitution of a single nucleotide is known as a missense mutation.</v>
      </c>
    </row>
    <row r="91" spans="1:3" x14ac:dyDescent="0.25">
      <c r="A91" s="8" t="s">
        <v>41</v>
      </c>
      <c r="B91" s="21">
        <f t="shared" si="4"/>
        <v>49.8</v>
      </c>
    </row>
    <row r="92" spans="1:3" x14ac:dyDescent="0.25">
      <c r="A92" s="15"/>
      <c r="C92" s="3" t="s">
        <v>42</v>
      </c>
    </row>
    <row r="93" spans="1:3" x14ac:dyDescent="0.25">
      <c r="A93" s="8"/>
    </row>
    <row r="94" spans="1:3" x14ac:dyDescent="0.25">
      <c r="A94" s="8"/>
      <c r="C94" s="3" t="str">
        <f>CONCATENATE("    ",B90)</f>
        <v xml:space="preserve">    This variant is not associated with increased risk.</v>
      </c>
    </row>
    <row r="95" spans="1:3" x14ac:dyDescent="0.25">
      <c r="A95" s="8"/>
    </row>
    <row r="96" spans="1:3" x14ac:dyDescent="0.25">
      <c r="A96" s="8"/>
      <c r="C96" s="3" t="s">
        <v>43</v>
      </c>
    </row>
    <row r="97" spans="1:3" x14ac:dyDescent="0.25">
      <c r="A97" s="15"/>
    </row>
    <row r="98" spans="1:3" x14ac:dyDescent="0.25">
      <c r="A98" s="15"/>
      <c r="C98" s="3" t="str">
        <f>CONCATENATE( "    &lt;piechart percentage=",B91," /&gt;")</f>
        <v xml:space="preserve">    &lt;piechart percentage=49.8 /&gt;</v>
      </c>
    </row>
    <row r="99" spans="1:3" x14ac:dyDescent="0.25">
      <c r="A99" s="15"/>
      <c r="C99" s="3" t="str">
        <f>"  &lt;/Genotype&gt;"</f>
        <v xml:space="preserve">  &lt;/Genotype&gt;</v>
      </c>
    </row>
    <row r="100" spans="1:3" x14ac:dyDescent="0.25">
      <c r="A100" s="15" t="s">
        <v>44</v>
      </c>
      <c r="B100" s="9" t="str">
        <f>I17</f>
        <v>People with this variant have two copies of the [T159323005C](https://www.ncbi.nlm.nih.gov/projects/SNP/snp_ref.cgi?rs=2985167) variant. This substitution of a single nucleotide is known as a missense mutation.</v>
      </c>
      <c r="C100" s="3" t="str">
        <f>CONCATENATE("  &lt;Genotype hgvs=",CHAR(34),B86,B87,";",B87,CHAR(34)," name=",CHAR(34),B25,CHAR(34),"&gt; ")</f>
        <v xml:space="preserve">  &lt;Genotype hgvs="NC_000013.11:g.[37656405G&gt;A];[37656405G&gt;A]" name="T159323005C"&gt; </v>
      </c>
    </row>
    <row r="101" spans="1:3" x14ac:dyDescent="0.25">
      <c r="A101" s="8" t="s">
        <v>45</v>
      </c>
      <c r="B101" s="9" t="str">
        <f t="shared" ref="B101:B102" si="5">I18</f>
        <v>This variant is not associated with increased risk.</v>
      </c>
      <c r="C101" s="3" t="s">
        <v>26</v>
      </c>
    </row>
    <row r="102" spans="1:3" x14ac:dyDescent="0.25">
      <c r="A102" s="8" t="s">
        <v>41</v>
      </c>
      <c r="B102" s="9">
        <f t="shared" si="5"/>
        <v>34.4</v>
      </c>
      <c r="C102" s="3" t="s">
        <v>38</v>
      </c>
    </row>
    <row r="103" spans="1:3" x14ac:dyDescent="0.25">
      <c r="A103" s="8"/>
    </row>
    <row r="104" spans="1:3" x14ac:dyDescent="0.25">
      <c r="A104" s="15"/>
      <c r="C104" s="3" t="str">
        <f>CONCATENATE("    ",B100)</f>
        <v xml:space="preserve">    People with this variant have two copies of the [T159323005C](https://www.ncbi.nlm.nih.gov/projects/SNP/snp_ref.cgi?rs=2985167) variant. This substitution of a single nucleotide is known as a missense mutation.</v>
      </c>
    </row>
    <row r="105" spans="1:3" x14ac:dyDescent="0.25">
      <c r="A105" s="8"/>
    </row>
    <row r="106" spans="1:3" x14ac:dyDescent="0.25">
      <c r="A106" s="8"/>
      <c r="C106" s="3" t="s">
        <v>42</v>
      </c>
    </row>
    <row r="107" spans="1:3" x14ac:dyDescent="0.25">
      <c r="A107" s="8"/>
    </row>
    <row r="108" spans="1:3" x14ac:dyDescent="0.25">
      <c r="A108" s="8"/>
      <c r="C108" s="3" t="str">
        <f>CONCATENATE("    ",B101)</f>
        <v xml:space="preserve">    This variant is not associated with increased risk.</v>
      </c>
    </row>
    <row r="109" spans="1:3" x14ac:dyDescent="0.25">
      <c r="A109" s="8"/>
    </row>
    <row r="110" spans="1:3" x14ac:dyDescent="0.25">
      <c r="A110" s="15"/>
      <c r="C110" s="3" t="s">
        <v>43</v>
      </c>
    </row>
    <row r="111" spans="1:3" x14ac:dyDescent="0.25">
      <c r="A111" s="15"/>
    </row>
    <row r="112" spans="1:3" x14ac:dyDescent="0.25">
      <c r="A112" s="15"/>
      <c r="C112" s="3" t="str">
        <f>CONCATENATE( "    &lt;piechart percentage=",B102," /&gt;")</f>
        <v xml:space="preserve">    &lt;piechart percentage=34.4 /&gt;</v>
      </c>
    </row>
    <row r="113" spans="1:3" x14ac:dyDescent="0.25">
      <c r="A113" s="15"/>
      <c r="C113" s="3" t="str">
        <f>"  &lt;/Genotype&gt;"</f>
        <v xml:space="preserve">  &lt;/Genotype&gt;</v>
      </c>
    </row>
    <row r="114" spans="1:3" x14ac:dyDescent="0.25">
      <c r="A114" s="15" t="s">
        <v>46</v>
      </c>
      <c r="B114" s="9" t="str">
        <f>I20</f>
        <v>Your TRPC4 gene has no variants. A normal gene is referred to as a "wild-type" gene.</v>
      </c>
      <c r="C114" s="3" t="str">
        <f>CONCATENATE("  &lt;Genotype hgvs=",CHAR(34),B86,B88,";",B88,CHAR(34)," name=",CHAR(34),B25,CHAR(34),"&gt; ")</f>
        <v xml:space="preserve">  &lt;Genotype hgvs="NC_000013.11:g.[37656405=];[37656405=]" name="T159323005C"&gt; </v>
      </c>
    </row>
    <row r="115" spans="1:3" x14ac:dyDescent="0.25">
      <c r="A115" s="8" t="s">
        <v>47</v>
      </c>
      <c r="B115" s="9" t="str">
        <f t="shared" ref="B115:B116" si="6">I21</f>
        <v>You are in the Moderate Loss of Function category. See below for more information.</v>
      </c>
      <c r="C115" s="3" t="s">
        <v>26</v>
      </c>
    </row>
    <row r="116" spans="1:3" x14ac:dyDescent="0.25">
      <c r="A116" s="8" t="s">
        <v>41</v>
      </c>
      <c r="B116" s="9">
        <f t="shared" si="6"/>
        <v>15.8</v>
      </c>
      <c r="C116" s="3" t="s">
        <v>38</v>
      </c>
    </row>
    <row r="117" spans="1:3" x14ac:dyDescent="0.25">
      <c r="A117" s="15"/>
    </row>
    <row r="118" spans="1:3" x14ac:dyDescent="0.25">
      <c r="A118" s="8"/>
      <c r="C118" s="3" t="str">
        <f>CONCATENATE("    ",B114)</f>
        <v xml:space="preserve">    Your TRPC4 gene has no variants. A normal gene is referred to as a "wild-type" gene.</v>
      </c>
    </row>
    <row r="119" spans="1:3" x14ac:dyDescent="0.25">
      <c r="A119" s="8"/>
    </row>
    <row r="120" spans="1:3" x14ac:dyDescent="0.25">
      <c r="A120" s="8"/>
      <c r="C120" s="3" t="s">
        <v>42</v>
      </c>
    </row>
    <row r="121" spans="1:3" x14ac:dyDescent="0.25">
      <c r="A121" s="8"/>
    </row>
    <row r="122" spans="1:3" x14ac:dyDescent="0.25">
      <c r="A122" s="8"/>
      <c r="C122" s="3" t="str">
        <f>CONCATENATE("    ",B115)</f>
        <v xml:space="preserve">    You are in the Moderate Loss of Function category. See below for more information.</v>
      </c>
    </row>
    <row r="123" spans="1:3" x14ac:dyDescent="0.25">
      <c r="A123" s="15"/>
    </row>
    <row r="124" spans="1:3" x14ac:dyDescent="0.25">
      <c r="A124" s="15"/>
      <c r="C124" s="3" t="s">
        <v>43</v>
      </c>
    </row>
    <row r="125" spans="1:3" x14ac:dyDescent="0.25">
      <c r="A125" s="15"/>
    </row>
    <row r="126" spans="1:3" x14ac:dyDescent="0.25">
      <c r="A126" s="15"/>
      <c r="C126" s="3" t="str">
        <f>CONCATENATE( "    &lt;piechart percentage=",B116," /&gt;")</f>
        <v xml:space="preserve">    &lt;piechart percentage=15.8 /&gt;</v>
      </c>
    </row>
    <row r="127" spans="1:3" x14ac:dyDescent="0.25">
      <c r="A127" s="15"/>
      <c r="C127" s="3" t="str">
        <f>"  &lt;/Genotype&gt;"</f>
        <v xml:space="preserve">  &lt;/Genotype&gt;</v>
      </c>
    </row>
    <row r="128" spans="1:3" x14ac:dyDescent="0.25">
      <c r="A128" s="15"/>
      <c r="C128" s="3" t="str">
        <f>C29</f>
        <v>&lt;# G37793875T #&gt;</v>
      </c>
    </row>
    <row r="129" spans="1:3" x14ac:dyDescent="0.25">
      <c r="A129" s="15" t="s">
        <v>37</v>
      </c>
      <c r="B129" s="21" t="str">
        <f>J11</f>
        <v>NC_000013.11:g.</v>
      </c>
      <c r="C129" s="3" t="str">
        <f>CONCATENATE("  &lt;Genotype hgvs=",CHAR(34),B129,B130,";",B131,CHAR(34)," name=",CHAR(34),B31,CHAR(34),"&gt; ")</f>
        <v xml:space="preserve">  &lt;Genotype hgvs="NC_000013.11:g.[37793875G&gt;T];[37793875=]" name="G37793875T"&gt; </v>
      </c>
    </row>
    <row r="130" spans="1:3" x14ac:dyDescent="0.25">
      <c r="A130" s="15" t="s">
        <v>35</v>
      </c>
      <c r="B130" s="21" t="str">
        <f t="shared" ref="B130:B134" si="7">J12</f>
        <v>[37793875G&gt;T]</v>
      </c>
    </row>
    <row r="131" spans="1:3" x14ac:dyDescent="0.25">
      <c r="A131" s="15" t="s">
        <v>31</v>
      </c>
      <c r="B131" s="21" t="str">
        <f t="shared" si="7"/>
        <v>[37793875=]</v>
      </c>
      <c r="C131" s="3" t="s">
        <v>38</v>
      </c>
    </row>
    <row r="132" spans="1:3" x14ac:dyDescent="0.25">
      <c r="A132" s="15" t="s">
        <v>39</v>
      </c>
      <c r="B132" s="21" t="str">
        <f t="shared" si="7"/>
        <v>People with this variant have one copy of the [G37793875T](https://www.ncbi.nlm.nih.gov/projects/SNP/snp_ref.cgi?rs=655207) variant. This substitution of a single nucleotide is known as a missense mutation.</v>
      </c>
      <c r="C132" s="3" t="s">
        <v>26</v>
      </c>
    </row>
    <row r="133" spans="1:3" x14ac:dyDescent="0.25">
      <c r="A133" s="8" t="s">
        <v>40</v>
      </c>
      <c r="B133" s="21" t="str">
        <f t="shared" si="7"/>
        <v>This variant is not associated with increased risk.</v>
      </c>
      <c r="C133" s="3" t="str">
        <f>CONCATENATE("    ",B132)</f>
        <v xml:space="preserve">    People with this variant have one copy of the [G37793875T](https://www.ncbi.nlm.nih.gov/projects/SNP/snp_ref.cgi?rs=655207) variant. This substitution of a single nucleotide is known as a missense mutation.</v>
      </c>
    </row>
    <row r="134" spans="1:3" x14ac:dyDescent="0.25">
      <c r="A134" s="8" t="s">
        <v>41</v>
      </c>
      <c r="B134" s="21">
        <f t="shared" si="7"/>
        <v>47.5</v>
      </c>
    </row>
    <row r="135" spans="1:3" x14ac:dyDescent="0.25">
      <c r="A135" s="15"/>
      <c r="C135" s="3" t="s">
        <v>42</v>
      </c>
    </row>
    <row r="136" spans="1:3" x14ac:dyDescent="0.25">
      <c r="A136" s="8"/>
    </row>
    <row r="137" spans="1:3" x14ac:dyDescent="0.25">
      <c r="A137" s="8"/>
      <c r="C137" s="3" t="str">
        <f>CONCATENATE("    ",B133)</f>
        <v xml:space="preserve">    This variant is not associated with increased risk.</v>
      </c>
    </row>
    <row r="138" spans="1:3" x14ac:dyDescent="0.25">
      <c r="A138" s="8"/>
    </row>
    <row r="139" spans="1:3" x14ac:dyDescent="0.25">
      <c r="A139" s="8"/>
      <c r="C139" s="3" t="s">
        <v>43</v>
      </c>
    </row>
    <row r="140" spans="1:3" x14ac:dyDescent="0.25">
      <c r="A140" s="15"/>
    </row>
    <row r="141" spans="1:3" x14ac:dyDescent="0.25">
      <c r="A141" s="15"/>
      <c r="C141" s="3" t="str">
        <f>CONCATENATE( "    &lt;piechart percentage=",B134," /&gt;")</f>
        <v xml:space="preserve">    &lt;piechart percentage=47.5 /&gt;</v>
      </c>
    </row>
    <row r="142" spans="1:3" x14ac:dyDescent="0.25">
      <c r="A142" s="15"/>
      <c r="C142" s="3" t="str">
        <f>"  &lt;/Genotype&gt;"</f>
        <v xml:space="preserve">  &lt;/Genotype&gt;</v>
      </c>
    </row>
    <row r="143" spans="1:3" x14ac:dyDescent="0.25">
      <c r="A143" s="15" t="s">
        <v>44</v>
      </c>
      <c r="B143" s="9" t="str">
        <f>J17</f>
        <v>People with this variant have two copies of the [G37793875T](https://www.ncbi.nlm.nih.gov/projects/SNP/snp_ref.cgi?rs=655207) variant. This substitution of a single nucleotide is known as a missense mutation.</v>
      </c>
      <c r="C143" s="3" t="str">
        <f>CONCATENATE("  &lt;Genotype hgvs=",CHAR(34),B129,B130,";",B130,CHAR(34)," name=",CHAR(34),B31,CHAR(34),"&gt; ")</f>
        <v xml:space="preserve">  &lt;Genotype hgvs="NC_000013.11:g.[37793875G&gt;T];[37793875G&gt;T]" name="G37793875T"&gt; </v>
      </c>
    </row>
    <row r="144" spans="1:3" x14ac:dyDescent="0.25">
      <c r="A144" s="8" t="s">
        <v>45</v>
      </c>
      <c r="B144" s="9" t="str">
        <f t="shared" ref="B144:B145" si="8">J18</f>
        <v>You are in the Moderate Loss of Function category. See below for more information.</v>
      </c>
      <c r="C144" s="3" t="s">
        <v>26</v>
      </c>
    </row>
    <row r="145" spans="1:3" x14ac:dyDescent="0.25">
      <c r="A145" s="8" t="s">
        <v>41</v>
      </c>
      <c r="B145" s="9">
        <f t="shared" si="8"/>
        <v>26.9</v>
      </c>
      <c r="C145" s="3" t="s">
        <v>38</v>
      </c>
    </row>
    <row r="146" spans="1:3" x14ac:dyDescent="0.25">
      <c r="A146" s="8"/>
    </row>
    <row r="147" spans="1:3" x14ac:dyDescent="0.25">
      <c r="A147" s="15"/>
      <c r="C147" s="3" t="str">
        <f>CONCATENATE("    ",B143)</f>
        <v xml:space="preserve">    People with this variant have two copies of the [G37793875T](https://www.ncbi.nlm.nih.gov/projects/SNP/snp_ref.cgi?rs=655207) variant. This substitution of a single nucleotide is known as a missense mutation.</v>
      </c>
    </row>
    <row r="148" spans="1:3" x14ac:dyDescent="0.25">
      <c r="A148" s="8"/>
    </row>
    <row r="149" spans="1:3" x14ac:dyDescent="0.25">
      <c r="A149" s="8"/>
      <c r="C149" s="3" t="s">
        <v>42</v>
      </c>
    </row>
    <row r="150" spans="1:3" x14ac:dyDescent="0.25">
      <c r="A150" s="8"/>
    </row>
    <row r="151" spans="1:3" x14ac:dyDescent="0.25">
      <c r="A151" s="8"/>
      <c r="C151" s="3" t="str">
        <f>CONCATENATE("    ",B144)</f>
        <v xml:space="preserve">    You are in the Moderate Loss of Function category. See below for more information.</v>
      </c>
    </row>
    <row r="152" spans="1:3" x14ac:dyDescent="0.25">
      <c r="A152" s="8"/>
    </row>
    <row r="153" spans="1:3" x14ac:dyDescent="0.25">
      <c r="A153" s="15"/>
      <c r="C153" s="3" t="s">
        <v>43</v>
      </c>
    </row>
    <row r="154" spans="1:3" x14ac:dyDescent="0.25">
      <c r="A154" s="15"/>
    </row>
    <row r="155" spans="1:3" x14ac:dyDescent="0.25">
      <c r="A155" s="15"/>
      <c r="C155" s="3" t="str">
        <f>CONCATENATE( "    &lt;piechart percentage=",B145," /&gt;")</f>
        <v xml:space="preserve">    &lt;piechart percentage=26.9 /&gt;</v>
      </c>
    </row>
    <row r="156" spans="1:3" x14ac:dyDescent="0.25">
      <c r="A156" s="15"/>
      <c r="C156" s="3" t="str">
        <f>"  &lt;/Genotype&gt;"</f>
        <v xml:space="preserve">  &lt;/Genotype&gt;</v>
      </c>
    </row>
    <row r="157" spans="1:3" x14ac:dyDescent="0.25">
      <c r="A157" s="15" t="s">
        <v>46</v>
      </c>
      <c r="B157" s="9" t="str">
        <f>J20</f>
        <v>Your TRPC4 gene has no variants. A normal gene is referred to as a "wild-type" gene.</v>
      </c>
      <c r="C157" s="3" t="str">
        <f>CONCATENATE("  &lt;Genotype hgvs=",CHAR(34),B129,B131,";",B131,CHAR(34)," name=",CHAR(34),B31,CHAR(34),"&gt; ")</f>
        <v xml:space="preserve">  &lt;Genotype hgvs="NC_000013.11:g.[37793875=];[37793875=]" name="G37793875T"&gt; </v>
      </c>
    </row>
    <row r="158" spans="1:3" x14ac:dyDescent="0.25">
      <c r="A158" s="8" t="s">
        <v>47</v>
      </c>
      <c r="B158" s="9" t="str">
        <f t="shared" ref="B158:B159" si="9">J21</f>
        <v>This variant is not associated with increased risk.</v>
      </c>
      <c r="C158" s="3" t="s">
        <v>26</v>
      </c>
    </row>
    <row r="159" spans="1:3" x14ac:dyDescent="0.25">
      <c r="A159" s="8" t="s">
        <v>41</v>
      </c>
      <c r="B159" s="9">
        <f t="shared" si="9"/>
        <v>25.6</v>
      </c>
      <c r="C159" s="3" t="s">
        <v>38</v>
      </c>
    </row>
    <row r="160" spans="1:3" x14ac:dyDescent="0.25">
      <c r="A160" s="15"/>
    </row>
    <row r="161" spans="1:3" x14ac:dyDescent="0.25">
      <c r="A161" s="8"/>
      <c r="C161" s="3" t="str">
        <f>CONCATENATE("    ",B157)</f>
        <v xml:space="preserve">    Your TRPC4 gene has no variants. A normal gene is referred to as a "wild-type" gene.</v>
      </c>
    </row>
    <row r="162" spans="1:3" x14ac:dyDescent="0.25">
      <c r="A162" s="8"/>
    </row>
    <row r="163" spans="1:3" x14ac:dyDescent="0.25">
      <c r="A163" s="8"/>
      <c r="C163" s="3" t="s">
        <v>42</v>
      </c>
    </row>
    <row r="164" spans="1:3" x14ac:dyDescent="0.25">
      <c r="A164" s="8"/>
    </row>
    <row r="165" spans="1:3" x14ac:dyDescent="0.25">
      <c r="A165" s="8"/>
      <c r="C165" s="3" t="str">
        <f>CONCATENATE("    ",B158)</f>
        <v xml:space="preserve">    This variant is not associated with increased risk.</v>
      </c>
    </row>
    <row r="166" spans="1:3" x14ac:dyDescent="0.25">
      <c r="A166" s="15"/>
    </row>
    <row r="167" spans="1:3" x14ac:dyDescent="0.25">
      <c r="A167" s="15"/>
      <c r="C167" s="3" t="s">
        <v>43</v>
      </c>
    </row>
    <row r="168" spans="1:3" x14ac:dyDescent="0.25">
      <c r="A168" s="15"/>
    </row>
    <row r="169" spans="1:3" x14ac:dyDescent="0.25">
      <c r="A169" s="15"/>
      <c r="C169" s="3" t="str">
        <f>CONCATENATE( "    &lt;piechart percentage=",B159," /&gt;")</f>
        <v xml:space="preserve">    &lt;piechart percentage=25.6 /&gt;</v>
      </c>
    </row>
    <row r="170" spans="1:3" x14ac:dyDescent="0.25">
      <c r="A170" s="15"/>
      <c r="C170" s="3" t="str">
        <f>"  &lt;/Genotype&gt;"</f>
        <v xml:space="preserve">  &lt;/Genotype&gt;</v>
      </c>
    </row>
    <row r="171" spans="1:3" x14ac:dyDescent="0.25">
      <c r="A171" s="15"/>
      <c r="C171" s="3" t="str">
        <f>C35</f>
        <v>&lt;# C37793812T #&gt;</v>
      </c>
    </row>
    <row r="172" spans="1:3" x14ac:dyDescent="0.25">
      <c r="A172" s="15" t="s">
        <v>37</v>
      </c>
      <c r="B172" s="21" t="str">
        <f>K11</f>
        <v>NC_000013.11:g.</v>
      </c>
      <c r="C172" s="3" t="str">
        <f>CONCATENATE("  &lt;Genotype hgvs=",CHAR(34),B172,B173,";",B174,CHAR(34)," name=",CHAR(34),B37,CHAR(34),"&gt; ")</f>
        <v xml:space="preserve">  &lt;Genotype hgvs="NC_000013.11:g.[37793812C&gt;T];[37793812=]" name="C37793812T"&gt; </v>
      </c>
    </row>
    <row r="173" spans="1:3" x14ac:dyDescent="0.25">
      <c r="A173" s="15" t="s">
        <v>35</v>
      </c>
      <c r="B173" s="21" t="str">
        <f t="shared" ref="B173:B177" si="10">K12</f>
        <v>[37793812C&gt;T]</v>
      </c>
    </row>
    <row r="174" spans="1:3" x14ac:dyDescent="0.25">
      <c r="A174" s="15" t="s">
        <v>31</v>
      </c>
      <c r="B174" s="21" t="str">
        <f t="shared" si="10"/>
        <v>[37793812=]</v>
      </c>
      <c r="C174" s="3" t="s">
        <v>38</v>
      </c>
    </row>
    <row r="175" spans="1:3" x14ac:dyDescent="0.25">
      <c r="A175" s="15" t="s">
        <v>39</v>
      </c>
      <c r="B175" s="21" t="str">
        <f t="shared" si="10"/>
        <v>People with this variant have one copy of the [C37793812T](https://www.ncbi.nlm.nih.gov/SNP/snp_ref.cgi?rs=6650469) variant. This substitution of a single nucleotide is known as a missense mutation.</v>
      </c>
      <c r="C175" s="3" t="s">
        <v>26</v>
      </c>
    </row>
    <row r="176" spans="1:3" x14ac:dyDescent="0.25">
      <c r="A176" s="8" t="s">
        <v>40</v>
      </c>
      <c r="B176" s="21" t="str">
        <f t="shared" si="10"/>
        <v>This variant is not associated with increased risk.</v>
      </c>
      <c r="C176" s="3" t="str">
        <f>CONCATENATE("    ",B175)</f>
        <v xml:space="preserve">    People with this variant have one copy of the [C37793812T](https://www.ncbi.nlm.nih.gov/SNP/snp_ref.cgi?rs=6650469) variant. This substitution of a single nucleotide is known as a missense mutation.</v>
      </c>
    </row>
    <row r="177" spans="1:3" x14ac:dyDescent="0.25">
      <c r="A177" s="8" t="s">
        <v>41</v>
      </c>
      <c r="B177" s="21">
        <f t="shared" si="10"/>
        <v>48</v>
      </c>
    </row>
    <row r="178" spans="1:3" x14ac:dyDescent="0.25">
      <c r="A178" s="15"/>
      <c r="C178" s="3" t="s">
        <v>42</v>
      </c>
    </row>
    <row r="179" spans="1:3" x14ac:dyDescent="0.25">
      <c r="A179" s="8"/>
    </row>
    <row r="180" spans="1:3" x14ac:dyDescent="0.25">
      <c r="A180" s="8"/>
      <c r="C180" s="3" t="str">
        <f>CONCATENATE("    ",B176)</f>
        <v xml:space="preserve">    This variant is not associated with increased risk.</v>
      </c>
    </row>
    <row r="181" spans="1:3" x14ac:dyDescent="0.25">
      <c r="A181" s="8"/>
    </row>
    <row r="182" spans="1:3" x14ac:dyDescent="0.25">
      <c r="A182" s="8"/>
      <c r="C182" s="3" t="s">
        <v>43</v>
      </c>
    </row>
    <row r="183" spans="1:3" x14ac:dyDescent="0.25">
      <c r="A183" s="15"/>
    </row>
    <row r="184" spans="1:3" x14ac:dyDescent="0.25">
      <c r="A184" s="15"/>
      <c r="C184" s="3" t="str">
        <f>CONCATENATE( "    &lt;piechart percentage=",B177," /&gt;")</f>
        <v xml:space="preserve">    &lt;piechart percentage=48 /&gt;</v>
      </c>
    </row>
    <row r="185" spans="1:3" x14ac:dyDescent="0.25">
      <c r="A185" s="15"/>
      <c r="C185" s="3" t="str">
        <f>"  &lt;/Genotype&gt;"</f>
        <v xml:space="preserve">  &lt;/Genotype&gt;</v>
      </c>
    </row>
    <row r="186" spans="1:3" x14ac:dyDescent="0.25">
      <c r="A186" s="15" t="s">
        <v>44</v>
      </c>
      <c r="B186" s="9" t="str">
        <f>K17</f>
        <v>People with this variant have two copies of the [C37793812T](https://www.ncbi.nlm.nih.gov/SNP/snp_ref.cgi?rs=6650469) variant. This substitution of a single nucleotide is known as a missense mutation.</v>
      </c>
      <c r="C186" s="3" t="str">
        <f>CONCATENATE("  &lt;Genotype hgvs=",CHAR(34),B172,B173,";",B173,CHAR(34)," name=",CHAR(34),B37,CHAR(34),"&gt; ")</f>
        <v xml:space="preserve">  &lt;Genotype hgvs="NC_000013.11:g.[37793812C&gt;T];[37793812C&gt;T]" name="C37793812T"&gt; </v>
      </c>
    </row>
    <row r="187" spans="1:3" x14ac:dyDescent="0.25">
      <c r="A187" s="8" t="s">
        <v>45</v>
      </c>
      <c r="B187" s="9" t="str">
        <f t="shared" ref="B187:B188" si="11">K18</f>
        <v>You are in the Moderate Loss of Function category. See below for more information.</v>
      </c>
      <c r="C187" s="3" t="s">
        <v>26</v>
      </c>
    </row>
    <row r="188" spans="1:3" x14ac:dyDescent="0.25">
      <c r="A188" s="8" t="s">
        <v>41</v>
      </c>
      <c r="B188" s="9">
        <f t="shared" si="11"/>
        <v>28</v>
      </c>
      <c r="C188" s="3" t="s">
        <v>38</v>
      </c>
    </row>
    <row r="189" spans="1:3" x14ac:dyDescent="0.25">
      <c r="A189" s="8"/>
    </row>
    <row r="190" spans="1:3" x14ac:dyDescent="0.25">
      <c r="A190" s="15"/>
      <c r="C190" s="3" t="str">
        <f>CONCATENATE("    ",B186)</f>
        <v xml:space="preserve">    People with this variant have two copies of the [C37793812T](https://www.ncbi.nlm.nih.gov/SNP/snp_ref.cgi?rs=6650469) variant. This substitution of a single nucleotide is known as a missense mutation.</v>
      </c>
    </row>
    <row r="191" spans="1:3" x14ac:dyDescent="0.25">
      <c r="A191" s="8"/>
    </row>
    <row r="192" spans="1:3" x14ac:dyDescent="0.25">
      <c r="A192" s="8"/>
      <c r="C192" s="3" t="s">
        <v>42</v>
      </c>
    </row>
    <row r="193" spans="1:3" x14ac:dyDescent="0.25">
      <c r="A193" s="8"/>
    </row>
    <row r="194" spans="1:3" x14ac:dyDescent="0.25">
      <c r="A194" s="8"/>
      <c r="C194" s="3" t="str">
        <f>CONCATENATE("    ",B187)</f>
        <v xml:space="preserve">    You are in the Moderate Loss of Function category. See below for more information.</v>
      </c>
    </row>
    <row r="195" spans="1:3" x14ac:dyDescent="0.25">
      <c r="A195" s="8"/>
    </row>
    <row r="196" spans="1:3" x14ac:dyDescent="0.25">
      <c r="A196" s="15"/>
      <c r="C196" s="3" t="s">
        <v>43</v>
      </c>
    </row>
    <row r="197" spans="1:3" x14ac:dyDescent="0.25">
      <c r="A197" s="15"/>
    </row>
    <row r="198" spans="1:3" x14ac:dyDescent="0.25">
      <c r="A198" s="15"/>
      <c r="C198" s="3" t="str">
        <f>CONCATENATE( "    &lt;piechart percentage=",B188," /&gt;")</f>
        <v xml:space="preserve">    &lt;piechart percentage=28 /&gt;</v>
      </c>
    </row>
    <row r="199" spans="1:3" x14ac:dyDescent="0.25">
      <c r="A199" s="15"/>
      <c r="C199" s="3" t="str">
        <f>"  &lt;/Genotype&gt;"</f>
        <v xml:space="preserve">  &lt;/Genotype&gt;</v>
      </c>
    </row>
    <row r="200" spans="1:3" x14ac:dyDescent="0.25">
      <c r="A200" s="15" t="s">
        <v>46</v>
      </c>
      <c r="B200" s="9" t="str">
        <f>K20</f>
        <v>Your TRPC4 gene has no variants. A normal gene is referred to as a "wild-type" gene.</v>
      </c>
      <c r="C200" s="3" t="str">
        <f>CONCATENATE("  &lt;Genotype hgvs=",CHAR(34),B172,B174,";",B174,CHAR(34)," name=",CHAR(34),B37,CHAR(34),"&gt; ")</f>
        <v xml:space="preserve">  &lt;Genotype hgvs="NC_000013.11:g.[37793812=];[37793812=]" name="C37793812T"&gt; </v>
      </c>
    </row>
    <row r="201" spans="1:3" x14ac:dyDescent="0.25">
      <c r="A201" s="8" t="s">
        <v>47</v>
      </c>
      <c r="B201" s="9" t="str">
        <f t="shared" ref="B201:B202" si="12">K21</f>
        <v>This variant is not associated with increased risk.</v>
      </c>
      <c r="C201" s="3" t="s">
        <v>26</v>
      </c>
    </row>
    <row r="202" spans="1:3" x14ac:dyDescent="0.25">
      <c r="A202" s="8" t="s">
        <v>41</v>
      </c>
      <c r="B202" s="9">
        <f t="shared" si="12"/>
        <v>24</v>
      </c>
      <c r="C202" s="3" t="s">
        <v>38</v>
      </c>
    </row>
    <row r="203" spans="1:3" x14ac:dyDescent="0.25">
      <c r="A203" s="15"/>
    </row>
    <row r="204" spans="1:3" x14ac:dyDescent="0.25">
      <c r="A204" s="8"/>
      <c r="C204" s="3" t="str">
        <f>CONCATENATE("    ",B200)</f>
        <v xml:space="preserve">    Your TRPC4 gene has no variants. A normal gene is referred to as a "wild-type" gene.</v>
      </c>
    </row>
    <row r="205" spans="1:3" x14ac:dyDescent="0.25">
      <c r="A205" s="8"/>
    </row>
    <row r="206" spans="1:3" x14ac:dyDescent="0.25">
      <c r="A206" s="8"/>
      <c r="C206" s="3" t="s">
        <v>42</v>
      </c>
    </row>
    <row r="207" spans="1:3" x14ac:dyDescent="0.25">
      <c r="A207" s="8"/>
    </row>
    <row r="208" spans="1:3" x14ac:dyDescent="0.25">
      <c r="A208" s="8"/>
      <c r="C208" s="3" t="str">
        <f>CONCATENATE("    ",B201)</f>
        <v xml:space="preserve">    This variant is not associated with increased risk.</v>
      </c>
    </row>
    <row r="209" spans="1:3" x14ac:dyDescent="0.25">
      <c r="A209" s="15"/>
    </row>
    <row r="210" spans="1:3" x14ac:dyDescent="0.25">
      <c r="A210" s="15"/>
      <c r="C210" s="3" t="s">
        <v>43</v>
      </c>
    </row>
    <row r="211" spans="1:3" x14ac:dyDescent="0.25">
      <c r="A211" s="15"/>
    </row>
    <row r="212" spans="1:3" x14ac:dyDescent="0.25">
      <c r="A212" s="15"/>
      <c r="C212" s="3" t="str">
        <f>CONCATENATE( "    &lt;piechart percentage=",B202," /&gt;")</f>
        <v xml:space="preserve">    &lt;piechart percentage=24 /&gt;</v>
      </c>
    </row>
    <row r="213" spans="1:3" x14ac:dyDescent="0.25">
      <c r="A213" s="15"/>
      <c r="C213" s="3" t="str">
        <f>"  &lt;/Genotype&gt;"</f>
        <v xml:space="preserve">  &lt;/Genotype&gt;</v>
      </c>
    </row>
    <row r="214" spans="1:3" x14ac:dyDescent="0.25">
      <c r="A214" s="15"/>
      <c r="C214" s="3" t="s">
        <v>48</v>
      </c>
    </row>
    <row r="215" spans="1:3" x14ac:dyDescent="0.25">
      <c r="A215" s="15" t="s">
        <v>49</v>
      </c>
      <c r="B215" s="9" t="str">
        <f>CONCATENATE("Your ",B11," gene has an unknown variant.")</f>
        <v>Your TRPC4 gene has an unknown variant.</v>
      </c>
      <c r="C215" s="3" t="str">
        <f>CONCATENATE("  &lt;Genotype hgvs=",CHAR(34),"unknown",CHAR(34),"&gt; ")</f>
        <v xml:space="preserve">  &lt;Genotype hgvs="unknown"&gt; </v>
      </c>
    </row>
    <row r="216" spans="1:3" x14ac:dyDescent="0.25">
      <c r="A216" s="8" t="s">
        <v>49</v>
      </c>
      <c r="B216" s="9" t="s">
        <v>50</v>
      </c>
      <c r="C216" s="3" t="s">
        <v>26</v>
      </c>
    </row>
    <row r="217" spans="1:3" x14ac:dyDescent="0.25">
      <c r="A217" s="8" t="s">
        <v>41</v>
      </c>
      <c r="C217" s="3" t="s">
        <v>38</v>
      </c>
    </row>
    <row r="218" spans="1:3" x14ac:dyDescent="0.25">
      <c r="A218" s="8"/>
    </row>
    <row r="219" spans="1:3" x14ac:dyDescent="0.25">
      <c r="A219" s="8"/>
      <c r="C219" s="3" t="str">
        <f>CONCATENATE("    ",B215)</f>
        <v xml:space="preserve">    Your TRPC4 gene has an unknown variant.</v>
      </c>
    </row>
    <row r="220" spans="1:3" x14ac:dyDescent="0.25">
      <c r="A220" s="8"/>
    </row>
    <row r="221" spans="1:3" x14ac:dyDescent="0.25">
      <c r="A221" s="8"/>
      <c r="C221" s="3" t="s">
        <v>42</v>
      </c>
    </row>
    <row r="222" spans="1:3" x14ac:dyDescent="0.25">
      <c r="A222" s="8"/>
    </row>
    <row r="223" spans="1:3" x14ac:dyDescent="0.25">
      <c r="A223" s="15"/>
      <c r="C223" s="3" t="str">
        <f>CONCATENATE("    ",B216)</f>
        <v xml:space="preserve">    The effect is unknown.</v>
      </c>
    </row>
    <row r="224" spans="1:3" x14ac:dyDescent="0.25">
      <c r="A224" s="8"/>
    </row>
    <row r="225" spans="1:3" x14ac:dyDescent="0.25">
      <c r="A225" s="15"/>
      <c r="C225" s="3" t="s">
        <v>43</v>
      </c>
    </row>
    <row r="226" spans="1:3" x14ac:dyDescent="0.25">
      <c r="A226" s="15"/>
    </row>
    <row r="227" spans="1:3" x14ac:dyDescent="0.25">
      <c r="A227" s="15"/>
      <c r="C227" s="3" t="str">
        <f>CONCATENATE( "    &lt;piechart percentage=",B217," /&gt;")</f>
        <v xml:space="preserve">    &lt;piechart percentage= /&gt;</v>
      </c>
    </row>
    <row r="228" spans="1:3" x14ac:dyDescent="0.25">
      <c r="A228" s="15"/>
      <c r="C228" s="3" t="str">
        <f>"  &lt;/Genotype&gt;"</f>
        <v xml:space="preserve">  &lt;/Genotype&gt;</v>
      </c>
    </row>
    <row r="229" spans="1:3" x14ac:dyDescent="0.25">
      <c r="A229" s="15"/>
      <c r="C229" s="3" t="s">
        <v>51</v>
      </c>
    </row>
    <row r="230" spans="1:3" x14ac:dyDescent="0.25">
      <c r="A230" s="15" t="s">
        <v>46</v>
      </c>
      <c r="B230" s="9" t="str">
        <f>CONCATENATE("Your ",B11," gene has no variants. A normal gene is referred to as a ",CHAR(34),"wild-type",CHAR(34)," gene.")</f>
        <v>Your TRPC4 gene has no variants. A normal gene is referred to as a "wild-type" gene.</v>
      </c>
      <c r="C230" s="3" t="str">
        <f>CONCATENATE("  &lt;Genotype hgvs=",CHAR(34),"wildtype",CHAR(34),"&gt;")</f>
        <v xml:space="preserve">  &lt;Genotype hgvs="wildtype"&gt;</v>
      </c>
    </row>
    <row r="231" spans="1:3" x14ac:dyDescent="0.25">
      <c r="A231" s="8" t="s">
        <v>47</v>
      </c>
      <c r="B231" s="9" t="s">
        <v>52</v>
      </c>
      <c r="C231" s="3" t="s">
        <v>26</v>
      </c>
    </row>
    <row r="232" spans="1:3" x14ac:dyDescent="0.25">
      <c r="A232" s="8" t="s">
        <v>41</v>
      </c>
      <c r="C232" s="3" t="s">
        <v>38</v>
      </c>
    </row>
    <row r="233" spans="1:3" x14ac:dyDescent="0.25">
      <c r="A233" s="8"/>
    </row>
    <row r="234" spans="1:3" x14ac:dyDescent="0.25">
      <c r="A234" s="8"/>
      <c r="C234" s="3" t="str">
        <f>CONCATENATE("    ",B230)</f>
        <v xml:space="preserve">    Your TRPC4 gene has no variants. A normal gene is referred to as a "wild-type" gene.</v>
      </c>
    </row>
    <row r="235" spans="1:3" x14ac:dyDescent="0.25">
      <c r="A235" s="8"/>
    </row>
    <row r="236" spans="1:3" x14ac:dyDescent="0.25">
      <c r="A236" s="8"/>
      <c r="C236" s="3" t="s">
        <v>42</v>
      </c>
    </row>
    <row r="237" spans="1:3" x14ac:dyDescent="0.25">
      <c r="A237" s="8"/>
    </row>
    <row r="238" spans="1:3" x14ac:dyDescent="0.25">
      <c r="A238" s="8"/>
      <c r="C238" s="3" t="str">
        <f>CONCATENATE("    ",B231)</f>
        <v xml:space="preserve">    Your variant is not associated with any loss of function.</v>
      </c>
    </row>
    <row r="239" spans="1:3" x14ac:dyDescent="0.25">
      <c r="A239" s="8"/>
    </row>
    <row r="240" spans="1:3" x14ac:dyDescent="0.25">
      <c r="A240" s="8"/>
      <c r="C240" s="3" t="s">
        <v>43</v>
      </c>
    </row>
    <row r="241" spans="1:3" x14ac:dyDescent="0.25">
      <c r="A241" s="15"/>
    </row>
    <row r="242" spans="1:3" x14ac:dyDescent="0.25">
      <c r="A242" s="8"/>
      <c r="C242" s="3" t="str">
        <f>CONCATENATE( "    &lt;piechart percentage=",B232," /&gt;")</f>
        <v xml:space="preserve">    &lt;piechart percentage= /&gt;</v>
      </c>
    </row>
    <row r="243" spans="1:3" x14ac:dyDescent="0.25">
      <c r="A243" s="8"/>
      <c r="C243" s="3" t="str">
        <f>"  &lt;/Genotype&gt;"</f>
        <v xml:space="preserve">  &lt;/Genotype&gt;</v>
      </c>
    </row>
    <row r="244" spans="1:3" x14ac:dyDescent="0.25">
      <c r="A244" s="8"/>
      <c r="C244" s="3" t="str">
        <f>"&lt;/GeneAnalysis&gt;"</f>
        <v>&lt;/GeneAnalysis&gt;</v>
      </c>
    </row>
    <row r="245" spans="1:3" s="18" customFormat="1" x14ac:dyDescent="0.25">
      <c r="A245" s="27"/>
      <c r="B245" s="17"/>
    </row>
    <row r="246" spans="1:3" x14ac:dyDescent="0.25">
      <c r="A246" s="15"/>
      <c r="C246" s="3" t="str">
        <f>CONCATENATE("# How do changes in ",B11," affect people?")</f>
        <v># How do changes in TRPC4 affect people?</v>
      </c>
    </row>
    <row r="247" spans="1:3" x14ac:dyDescent="0.25">
      <c r="A247" s="15"/>
    </row>
    <row r="248" spans="1:3" x14ac:dyDescent="0.25">
      <c r="A248" s="15" t="s">
        <v>53</v>
      </c>
      <c r="B248"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TRPC4 variants is small and does not impact treatment. It is possible that variants in this gene interact with other gene variants, which is the reason for our inclusion of this gene.</v>
      </c>
      <c r="C248" s="3" t="str">
        <f>B248</f>
        <v>For the vast majority of people, the overall risk associated with the common TRPC4 variants is small and does not impact treatment. It is possible that variants in this gene interact with other gene variants, which is the reason for our inclusion of this gene.</v>
      </c>
    </row>
    <row r="249" spans="1:3" x14ac:dyDescent="0.25">
      <c r="A249" s="15"/>
    </row>
    <row r="250" spans="1:3" s="18" customFormat="1" x14ac:dyDescent="0.25">
      <c r="A250" s="27"/>
      <c r="B250" s="17"/>
      <c r="C250" s="16" t="s">
        <v>54</v>
      </c>
    </row>
    <row r="251" spans="1:3" s="18" customFormat="1" x14ac:dyDescent="0.25">
      <c r="A251" s="27"/>
      <c r="B251" s="17"/>
      <c r="C251" s="16"/>
    </row>
    <row r="252" spans="1:3" s="18" customFormat="1" x14ac:dyDescent="0.25">
      <c r="A252" s="16"/>
      <c r="B252" s="17"/>
      <c r="C252" s="16" t="s">
        <v>55</v>
      </c>
    </row>
    <row r="253" spans="1:3" s="18" customFormat="1" x14ac:dyDescent="0.25">
      <c r="A253" s="16"/>
      <c r="B253" s="17"/>
      <c r="C253" s="16"/>
    </row>
    <row r="254" spans="1:3" x14ac:dyDescent="0.25">
      <c r="A254" s="15"/>
      <c r="C254" s="3" t="s">
        <v>56</v>
      </c>
    </row>
    <row r="255" spans="1:3" x14ac:dyDescent="0.25">
      <c r="A255" s="15"/>
    </row>
    <row r="256" spans="1:3" x14ac:dyDescent="0.25">
      <c r="A256" s="15" t="s">
        <v>26</v>
      </c>
      <c r="B256" s="3" t="s">
        <v>57</v>
      </c>
      <c r="C256" s="3" t="str">
        <f>B256</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57" spans="1:3" x14ac:dyDescent="0.25">
      <c r="A257" s="15"/>
    </row>
    <row r="258" spans="1:3" x14ac:dyDescent="0.25">
      <c r="A258" s="15"/>
      <c r="C258" s="3" t="s">
        <v>58</v>
      </c>
    </row>
    <row r="259" spans="1:3" x14ac:dyDescent="0.25">
      <c r="A259" s="15"/>
    </row>
    <row r="260" spans="1:3" x14ac:dyDescent="0.25">
      <c r="B260" s="3" t="s">
        <v>59</v>
      </c>
      <c r="C260" s="3" t="str">
        <f>B260</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61" spans="1:3" x14ac:dyDescent="0.25">
      <c r="A261" s="15"/>
    </row>
    <row r="262" spans="1:3" s="18" customFormat="1" x14ac:dyDescent="0.25">
      <c r="A262" s="27"/>
      <c r="B262" s="17"/>
      <c r="C262" s="16" t="s">
        <v>60</v>
      </c>
    </row>
    <row r="263" spans="1:3" s="18" customFormat="1" x14ac:dyDescent="0.25">
      <c r="A263" s="27"/>
      <c r="B263" s="17"/>
      <c r="C263" s="16"/>
    </row>
    <row r="264" spans="1:3" s="18" customFormat="1" x14ac:dyDescent="0.25">
      <c r="A264" s="16"/>
      <c r="B264" s="17"/>
      <c r="C264" s="16" t="s">
        <v>61</v>
      </c>
    </row>
    <row r="265" spans="1:3" s="18" customFormat="1" x14ac:dyDescent="0.25">
      <c r="A265" s="16"/>
      <c r="B265" s="17"/>
      <c r="C265" s="16"/>
    </row>
    <row r="266" spans="1:3" x14ac:dyDescent="0.25">
      <c r="A266" s="15"/>
      <c r="C266" s="3" t="s">
        <v>56</v>
      </c>
    </row>
    <row r="267" spans="1:3" x14ac:dyDescent="0.25">
      <c r="A267" s="15"/>
    </row>
    <row r="268" spans="1:3" x14ac:dyDescent="0.25">
      <c r="A268" s="15" t="s">
        <v>26</v>
      </c>
      <c r="B268" s="9" t="s">
        <v>62</v>
      </c>
      <c r="C268" s="3" t="str">
        <f>B268</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69" spans="1:3" x14ac:dyDescent="0.25">
      <c r="A269" s="15"/>
    </row>
    <row r="270" spans="1:3" x14ac:dyDescent="0.25">
      <c r="A270" s="15"/>
      <c r="C270" s="3" t="s">
        <v>58</v>
      </c>
    </row>
    <row r="271" spans="1:3" x14ac:dyDescent="0.25">
      <c r="A271" s="15"/>
    </row>
    <row r="272" spans="1:3" x14ac:dyDescent="0.25">
      <c r="A272" s="15"/>
      <c r="B272" s="9" t="s">
        <v>63</v>
      </c>
      <c r="C272" s="3" t="str">
        <f>B272</f>
        <v>[Anti-CD20 intervention](https://www.ncbi.nlm.nih.gov/pubmed/27834303) may help CFS patients, and has shown to increase muscarinic antibody positivity and reduced symptoms.</v>
      </c>
    </row>
    <row r="274" spans="1:3" s="18" customFormat="1" x14ac:dyDescent="0.25">
      <c r="A274" s="27"/>
      <c r="B274" s="17"/>
      <c r="C274" s="16" t="s">
        <v>64</v>
      </c>
    </row>
    <row r="275" spans="1:3" s="18" customFormat="1" x14ac:dyDescent="0.25">
      <c r="A275" s="27"/>
      <c r="B275" s="17"/>
      <c r="C275" s="16"/>
    </row>
    <row r="276" spans="1:3" s="18" customFormat="1" x14ac:dyDescent="0.25">
      <c r="A276" s="16"/>
      <c r="B276" s="17"/>
      <c r="C276" s="16" t="s">
        <v>65</v>
      </c>
    </row>
    <row r="277" spans="1:3" s="18" customFormat="1" x14ac:dyDescent="0.25">
      <c r="A277" s="16"/>
      <c r="B277" s="17"/>
      <c r="C277" s="16"/>
    </row>
    <row r="278" spans="1:3" x14ac:dyDescent="0.25">
      <c r="A278" s="15"/>
      <c r="C278" s="3" t="s">
        <v>56</v>
      </c>
    </row>
    <row r="279" spans="1:3" x14ac:dyDescent="0.25">
      <c r="A279" s="15"/>
    </row>
    <row r="280" spans="1:3" x14ac:dyDescent="0.25">
      <c r="A280" s="15" t="s">
        <v>26</v>
      </c>
      <c r="B280" s="3" t="s">
        <v>66</v>
      </c>
      <c r="C280" s="3" t="str">
        <f>B280</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81" spans="1:3" x14ac:dyDescent="0.25">
      <c r="A281" s="15"/>
    </row>
    <row r="282" spans="1:3" x14ac:dyDescent="0.25">
      <c r="A282" s="15"/>
      <c r="C282" s="3" t="s">
        <v>58</v>
      </c>
    </row>
    <row r="283" spans="1:3" x14ac:dyDescent="0.25">
      <c r="A283" s="15"/>
    </row>
    <row r="284" spans="1:3" x14ac:dyDescent="0.25">
      <c r="A284" s="15"/>
      <c r="B284" s="3" t="s">
        <v>67</v>
      </c>
      <c r="C284" s="3" t="str">
        <f>B284</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6" spans="1:3" s="18" customFormat="1" x14ac:dyDescent="0.25">
      <c r="A286" s="27"/>
      <c r="B286" s="17"/>
      <c r="C286" s="16" t="s">
        <v>68</v>
      </c>
    </row>
    <row r="287" spans="1:3" s="18" customFormat="1" x14ac:dyDescent="0.25">
      <c r="A287" s="27"/>
      <c r="B287" s="17"/>
      <c r="C287" s="16"/>
    </row>
    <row r="288" spans="1:3" s="18" customFormat="1" x14ac:dyDescent="0.25">
      <c r="A288" s="16"/>
      <c r="B288" s="17"/>
      <c r="C288" s="16" t="s">
        <v>69</v>
      </c>
    </row>
    <row r="289" spans="1:3" s="18" customFormat="1" x14ac:dyDescent="0.25">
      <c r="A289" s="16"/>
      <c r="B289" s="17"/>
      <c r="C289" s="16"/>
    </row>
    <row r="290" spans="1:3" x14ac:dyDescent="0.25">
      <c r="A290" s="15"/>
      <c r="C290" s="3" t="s">
        <v>70</v>
      </c>
    </row>
    <row r="291" spans="1:3" x14ac:dyDescent="0.25">
      <c r="A291" s="15"/>
    </row>
    <row r="292" spans="1:3" x14ac:dyDescent="0.25">
      <c r="A292" s="15" t="s">
        <v>26</v>
      </c>
      <c r="B292" s="9" t="s">
        <v>71</v>
      </c>
      <c r="C292" s="3" t="str">
        <f>B292</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93" spans="1:3" x14ac:dyDescent="0.25">
      <c r="A293" s="15"/>
    </row>
    <row r="294" spans="1:3" x14ac:dyDescent="0.25">
      <c r="A294" s="15"/>
      <c r="C294" s="3" t="s">
        <v>58</v>
      </c>
    </row>
    <row r="295" spans="1:3" x14ac:dyDescent="0.25">
      <c r="A295" s="15"/>
    </row>
    <row r="296" spans="1:3" x14ac:dyDescent="0.25">
      <c r="A296" s="15"/>
      <c r="B296" s="9" t="s">
        <v>72</v>
      </c>
      <c r="C296" s="3" t="str">
        <f>B296</f>
        <v>Symptoms may improve after removal of cataracts, and should be monitored carefully to prevent further lens and iris adhesion due to [incorrect surgery](https://www.ncbi.nlm.nih.gov/pubmed/19246951).</v>
      </c>
    </row>
    <row r="298" spans="1:3" s="18" customFormat="1" x14ac:dyDescent="0.25">
      <c r="B298" s="17"/>
    </row>
    <row r="300" spans="1:3" x14ac:dyDescent="0.25">
      <c r="A300" s="3" t="s">
        <v>73</v>
      </c>
      <c r="B300" s="9" t="s">
        <v>74</v>
      </c>
      <c r="C300" s="3" t="str">
        <f>CONCATENATE("&lt;symptoms ",B300," /&gt;")</f>
        <v>&lt;symptoms  vision problems D014786 pain D010146 chills and night sweats D023341 multiple chemical sensitivity/allergies D018777 inflamation D007249 /&gt;</v>
      </c>
    </row>
    <row r="972" spans="3:3" x14ac:dyDescent="0.25">
      <c r="C972" s="3" t="str">
        <f>CONCATENATE("    This variant is a change at a specific point in the ",B963," gene from ",B972," to ",B973,"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8" spans="3:3" x14ac:dyDescent="0.25">
      <c r="C978" s="3" t="str">
        <f>CONCATENATE("    This variant is a change at a specific point in the ",B963," gene from ",B978," to ",B979,"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8" spans="3:3" x14ac:dyDescent="0.25">
      <c r="C1108" s="3" t="str">
        <f>CONCATENATE("    This variant is a change at a specific point in the ",B1099," gene from ",B1108," to ",B1109,"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14" spans="3:3" x14ac:dyDescent="0.25">
      <c r="C1114" s="3" t="str">
        <f>CONCATENATE("    This variant is a change at a specific point in the ",B1099," gene from ",B1114," to ",B1115,"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6" spans="3:3" x14ac:dyDescent="0.25">
      <c r="C1516" s="3" t="str">
        <f>CONCATENATE("    This variant is a change at a specific point in the ",B1507," gene from ",B1516," to ",B1517,"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2" spans="3:3" x14ac:dyDescent="0.25">
      <c r="C1522" s="3" t="str">
        <f>CONCATENATE("    This variant is a change at a specific point in the ",B1507," gene from ",B1522," to ",B1523,"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2" spans="3:3" x14ac:dyDescent="0.25">
      <c r="C1652" s="3" t="str">
        <f>CONCATENATE("    This variant is a change at a specific point in the ",B1643," gene from ",B1652," to ",B1653,"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8" spans="3:3" x14ac:dyDescent="0.25">
      <c r="C1658" s="3" t="str">
        <f>CONCATENATE("    This variant is a change at a specific point in the ",B1643," gene from ",B1658," to ",B1659,"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8" spans="3:3" x14ac:dyDescent="0.25">
      <c r="C1788" s="3" t="str">
        <f>CONCATENATE("    This variant is a change at a specific point in the ",B1779," gene from ",B1788," to ",B1789,"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4" spans="3:3" x14ac:dyDescent="0.25">
      <c r="C1794" s="3" t="str">
        <f>CONCATENATE("    This variant is a change at a specific point in the ",B1779," gene from ",B1794," to ",B1795,"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4" spans="3:3" x14ac:dyDescent="0.25">
      <c r="C1924" s="3" t="str">
        <f>CONCATENATE("    This variant is a change at a specific point in the ",B1915," gene from ",B1924," to ",B1925,"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0" spans="3:3" x14ac:dyDescent="0.25">
      <c r="C1930" s="3" t="str">
        <f>CONCATENATE("    This variant is a change at a specific point in the ",B1915," gene from ",B1930," to ",B1931,"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0" spans="3:3" x14ac:dyDescent="0.25">
      <c r="C2060" s="3" t="str">
        <f>CONCATENATE("    This variant is a change at a specific point in the ",B2051," gene from ",B2060," to ",B2061,"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6" spans="3:3" x14ac:dyDescent="0.25">
      <c r="C2066" s="3" t="str">
        <f>CONCATENATE("    This variant is a change at a specific point in the ",B2051," gene from ",B2066," to ",B2067,"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6" spans="3:3" x14ac:dyDescent="0.25">
      <c r="C2196" s="3" t="str">
        <f>CONCATENATE("    This variant is a change at a specific point in the ",B2187," gene from ",B2196," to ",B2197,"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2" spans="3:3" x14ac:dyDescent="0.25">
      <c r="C2202" s="3" t="str">
        <f>CONCATENATE("    This variant is a change at a specific point in the ",B2187," gene from ",B2202," to ",B2203,"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2" spans="3:3" x14ac:dyDescent="0.25">
      <c r="C2332" s="3" t="str">
        <f>CONCATENATE("    This variant is a change at a specific point in the ",B2323," gene from ",B2332," to ",B2333,"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8" spans="3:3" x14ac:dyDescent="0.25">
      <c r="C2338" s="3" t="str">
        <f>CONCATENATE("    This variant is a change at a specific point in the ",B2323," gene from ",B2338," to ",B2339,"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8" spans="3:3" x14ac:dyDescent="0.25">
      <c r="C2468" s="3" t="str">
        <f>CONCATENATE("    This variant is a change at a specific point in the ",B2459," gene from ",B2468," to ",B2469,"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74" spans="3:3" x14ac:dyDescent="0.25">
      <c r="C2474" s="3" t="str">
        <f>CONCATENATE("    This variant is a change at a specific point in the ",B2459," gene from ",B2474," to ",B2475,"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9BCE-6867-4E5A-9087-5151692F80D8}">
  <dimension ref="A1:AJ3013"/>
  <sheetViews>
    <sheetView workbookViewId="0">
      <selection activeCell="C787" sqref="C2:C78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75</v>
      </c>
      <c r="C2" s="3" t="str">
        <f>CONCATENATE("# What does the ",B2," gene do?")</f>
        <v># What does the NR3C1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5</v>
      </c>
      <c r="C6" s="3" t="str">
        <f>CONCATENATE("This gene is located on chromosome ",B6,". The ",B7," it creates acts in your ",B8)</f>
        <v>This gene is located on chromosome 5. The glucocortisoid receptor it creates acts in your adipose tissue and lungs.</v>
      </c>
      <c r="H6" s="3" t="s">
        <v>13</v>
      </c>
      <c r="I6" s="11" t="s">
        <v>6</v>
      </c>
      <c r="J6" s="3">
        <v>0.44</v>
      </c>
      <c r="K6" s="3">
        <v>0.316</v>
      </c>
      <c r="L6" s="3">
        <f t="shared" si="0"/>
        <v>1.3924050632911393</v>
      </c>
      <c r="Y6" s="10"/>
      <c r="Z6" s="10"/>
      <c r="AA6" s="10"/>
      <c r="AC6" s="10"/>
    </row>
    <row r="7" spans="1:36" x14ac:dyDescent="0.25">
      <c r="A7" s="8" t="s">
        <v>14</v>
      </c>
      <c r="B7" s="9" t="s">
        <v>112</v>
      </c>
      <c r="H7" s="3" t="s">
        <v>16</v>
      </c>
      <c r="I7" s="11" t="s">
        <v>17</v>
      </c>
      <c r="J7" s="3">
        <v>0.45</v>
      </c>
      <c r="K7" s="3">
        <v>0.33100000000000002</v>
      </c>
      <c r="L7" s="3">
        <f t="shared" si="0"/>
        <v>1.3595166163141994</v>
      </c>
      <c r="Y7" s="6"/>
      <c r="AC7" s="10"/>
    </row>
    <row r="8" spans="1:36" x14ac:dyDescent="0.25">
      <c r="A8" s="8" t="s">
        <v>18</v>
      </c>
      <c r="B8" s="9" t="s">
        <v>111</v>
      </c>
      <c r="H8" s="3" t="s">
        <v>19</v>
      </c>
      <c r="I8" s="11" t="s">
        <v>20</v>
      </c>
      <c r="J8" s="3">
        <v>0.17299999999999999</v>
      </c>
      <c r="K8" s="3">
        <v>0.1</v>
      </c>
      <c r="L8" s="3">
        <f t="shared" si="0"/>
        <v>1.7299999999999998</v>
      </c>
      <c r="Y8" s="6"/>
      <c r="AC8" s="10"/>
    </row>
    <row r="9" spans="1:36" x14ac:dyDescent="0.25">
      <c r="A9" s="15" t="s">
        <v>21</v>
      </c>
      <c r="B9" s="9" t="s">
        <v>113</v>
      </c>
      <c r="C9" s="3" t="str">
        <f>CONCATENATE("&lt;TissueList ",B9," /&gt;")</f>
        <v>&lt;TissueList adipose and soft tissue D000273 respiratory system and lung D012137  /&gt;</v>
      </c>
      <c r="H9" s="3" t="s">
        <v>22</v>
      </c>
      <c r="I9" s="11" t="s">
        <v>23</v>
      </c>
      <c r="J9" s="3">
        <v>0.435</v>
      </c>
      <c r="K9" s="3">
        <v>0.33500000000000002</v>
      </c>
      <c r="L9" s="3">
        <f t="shared" si="0"/>
        <v>1.2985074626865671</v>
      </c>
      <c r="Y9" s="6"/>
      <c r="AC9" s="10"/>
    </row>
    <row r="10" spans="1:36" s="18" customFormat="1" ht="16.5" thickBot="1" x14ac:dyDescent="0.3">
      <c r="A10" s="16"/>
      <c r="B10" s="17"/>
      <c r="H10" s="18" t="str">
        <f>B19</f>
        <v>A143380220G</v>
      </c>
      <c r="I10" s="18" t="str">
        <f>B25</f>
        <v>T158189C</v>
      </c>
      <c r="J10" s="18" t="str">
        <f>B31</f>
        <v>T143342788C</v>
      </c>
      <c r="K10" s="18" t="str">
        <f>B37</f>
        <v>G1469-16T</v>
      </c>
      <c r="L10" s="18" t="str">
        <f>B43</f>
        <v>A143281925G</v>
      </c>
      <c r="M10" s="18" t="str">
        <f>B49</f>
        <v>A143307929G</v>
      </c>
      <c r="N10" s="18" t="str">
        <f>B55</f>
        <v>A1676G</v>
      </c>
      <c r="O10" s="18" t="str">
        <f>B61</f>
        <v>C1712T</v>
      </c>
      <c r="P10" s="18" t="str">
        <f>B67</f>
        <v>1891_1892+2delGAGT</v>
      </c>
      <c r="Q10" s="18" t="str">
        <f>B73</f>
        <v>T1922A</v>
      </c>
      <c r="R10" s="18" t="str">
        <f>B79</f>
        <v>G2035A</v>
      </c>
      <c r="S10" s="18" t="str">
        <f>B85</f>
        <v>C2209T</v>
      </c>
      <c r="T10" s="18" t="str">
        <f>B91</f>
        <v>T2259A</v>
      </c>
      <c r="U10" s="18" t="str">
        <f>B97</f>
        <v>T2318C</v>
      </c>
      <c r="V10" s="18" t="str">
        <f>B103</f>
        <v>G1430A</v>
      </c>
    </row>
    <row r="11" spans="1:36" ht="16.5" thickBot="1" x14ac:dyDescent="0.3">
      <c r="A11" s="8" t="s">
        <v>3</v>
      </c>
      <c r="B11" s="9" t="s">
        <v>75</v>
      </c>
      <c r="C11" s="3" t="str">
        <f>CONCATENATE("&lt;GeneAnalysis gene=",CHAR(34),B11,CHAR(34)," interval=",CHAR(34),B12,CHAR(34),"&gt; ")</f>
        <v xml:space="preserve">&lt;GeneAnalysis gene="NR3C1" interval="NC_000005.10:g.143277931_143435512"&gt; </v>
      </c>
      <c r="H11" s="19" t="s">
        <v>78</v>
      </c>
      <c r="I11" s="19" t="s">
        <v>78</v>
      </c>
      <c r="J11" s="19" t="s">
        <v>78</v>
      </c>
      <c r="K11" s="19" t="s">
        <v>78</v>
      </c>
      <c r="L11" s="19" t="s">
        <v>78</v>
      </c>
      <c r="M11" s="19" t="s">
        <v>78</v>
      </c>
      <c r="N11" s="19" t="s">
        <v>78</v>
      </c>
      <c r="O11" s="40" t="s">
        <v>78</v>
      </c>
      <c r="P11" s="20" t="s">
        <v>78</v>
      </c>
      <c r="Q11" s="40" t="s">
        <v>78</v>
      </c>
      <c r="R11" s="40" t="s">
        <v>78</v>
      </c>
      <c r="S11" s="20" t="s">
        <v>78</v>
      </c>
      <c r="T11" s="20" t="s">
        <v>78</v>
      </c>
      <c r="U11" s="40" t="s">
        <v>78</v>
      </c>
      <c r="V11" s="40" t="s">
        <v>78</v>
      </c>
      <c r="W11" s="20"/>
      <c r="X11" s="20"/>
      <c r="Y11" s="20"/>
      <c r="Z11" s="20"/>
    </row>
    <row r="12" spans="1:36" x14ac:dyDescent="0.25">
      <c r="A12" s="8" t="s">
        <v>24</v>
      </c>
      <c r="B12" s="9" t="s">
        <v>110</v>
      </c>
      <c r="H12" s="9" t="s">
        <v>80</v>
      </c>
      <c r="I12" s="9" t="s">
        <v>83</v>
      </c>
      <c r="J12" s="9" t="s">
        <v>81</v>
      </c>
      <c r="K12" s="9" t="s">
        <v>91</v>
      </c>
      <c r="L12" s="9" t="s">
        <v>89</v>
      </c>
      <c r="M12" s="9" t="s">
        <v>87</v>
      </c>
      <c r="N12" s="9" t="s">
        <v>85</v>
      </c>
      <c r="O12" s="9" t="s">
        <v>366</v>
      </c>
      <c r="P12" s="9" t="s">
        <v>368</v>
      </c>
      <c r="Q12" s="9" t="s">
        <v>370</v>
      </c>
      <c r="R12" s="9" t="s">
        <v>372</v>
      </c>
      <c r="S12" s="9" t="s">
        <v>373</v>
      </c>
      <c r="T12" s="9" t="s">
        <v>375</v>
      </c>
      <c r="U12" s="9" t="s">
        <v>377</v>
      </c>
      <c r="V12" s="9" t="s">
        <v>379</v>
      </c>
      <c r="W12" s="9"/>
      <c r="X12" s="9"/>
      <c r="Y12" s="9"/>
      <c r="Z12" s="9"/>
    </row>
    <row r="13" spans="1:36" x14ac:dyDescent="0.25">
      <c r="A13" s="8" t="s">
        <v>25</v>
      </c>
      <c r="B13" s="9" t="s">
        <v>346</v>
      </c>
      <c r="C13" s="3" t="str">
        <f>CONCATENATE("# What are some common mutations of ",B11,"?")</f>
        <v># What are some common mutations of NR3C1?</v>
      </c>
      <c r="H13" s="9" t="s">
        <v>79</v>
      </c>
      <c r="I13" s="9" t="s">
        <v>84</v>
      </c>
      <c r="J13" s="9" t="s">
        <v>82</v>
      </c>
      <c r="K13" s="9" t="s">
        <v>92</v>
      </c>
      <c r="L13" s="9" t="s">
        <v>90</v>
      </c>
      <c r="M13" s="9" t="s">
        <v>88</v>
      </c>
      <c r="N13" s="9" t="s">
        <v>86</v>
      </c>
      <c r="O13" s="9" t="s">
        <v>367</v>
      </c>
      <c r="P13" s="9" t="s">
        <v>369</v>
      </c>
      <c r="Q13" s="9" t="s">
        <v>371</v>
      </c>
      <c r="R13" s="9" t="s">
        <v>372</v>
      </c>
      <c r="S13" s="9" t="s">
        <v>374</v>
      </c>
      <c r="T13" s="9" t="s">
        <v>376</v>
      </c>
      <c r="U13" s="9" t="s">
        <v>378</v>
      </c>
      <c r="V13" s="9" t="s">
        <v>380</v>
      </c>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[A143380220G](https://www.ncbi.nlm.nih.gov/projects/SNP/snp_ref.cgi?rs=1866388)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[T158189C](https://www.ncbi.nlm.nih.gov/projects/SNP/snp_ref.cgi?rs=258750)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[T143342788C](https://www.ncbi.nlm.nih.gov/projects/SNP/snp_ref.cgi?rs=2918419)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[G1469-16T](https://www.ncbi.nlm.nih.gov/projects/SNP/snp_ref.cgi?rs=6188)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[A143281925G](https://www.ncbi.nlm.nih.gov/clinvar/variation/351364/)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[T2298C (p.Asn766=)](https://www.ncbi.nlm.nih.gov/projects/SNP/snp_ref.cgi?rs=852977)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[A1676G (p.Ile559Asn)](https://www.ncbi.nlm.nih.gov/clinvar/variation/16151/) variant. This substitution of a single nucleotide is known as a missense mutation.</v>
      </c>
      <c r="O14" s="9" t="str">
        <f>CONCATENATE("People with this variant have one copy of the ",B64," variant. This substitution of a single nucleotide is known as a missense mutation.")</f>
        <v>People with this variant have one copy of the [C1712T (p.Val571Ala)](https://www.ncbi.nlm.nih.gov/clinvar/variation/16153/) variant. This substitution of a single nucleotide is known as a missense mutation.</v>
      </c>
      <c r="P14" s="9" t="str">
        <f>CONCATENATE("People with this variant have one copy of the ",B70," variant. Changing two base pairs is known as a splice donor variant.")</f>
        <v>People with this variant have one copy of the [1891_1892+2delGAGT](https://www.ncbi.nlm.nih.gov/clinvar/variation/16148/) variant. Changing two base pairs is known as a splice donor variant.</v>
      </c>
      <c r="Q14" s="9" t="str">
        <f>CONCATENATE("People with this variant have one copy of the ",B76," variant. This substitution of a single nucleotide is known as a missense mutation.")</f>
        <v>People with this variant have one copy of the [T1922T (p.Asp641Val)](https://www.ncbi.nlm.nih.gov/clinvar/variation/16147/) variant. This substitution of a single nucleotide is known as a missense mutation.</v>
      </c>
      <c r="R14" s="9" t="str">
        <f>CONCATENATE("People with this variant have one copy of the ",B82," variant. This substitution of a single nucleotide is known as a missense mutation.")</f>
        <v>People with this variant have one copy of the [G2035A (p.Gly679Ser)](https://www.ncbi.nlm.nih.gov/clinvar/variation/16157/) variant. This substitution of a single nucleotide is known as a missense mutation.</v>
      </c>
      <c r="S14" s="9" t="str">
        <f>CONCATENATE("People with this variant have one copy of the ",B88," variant. This substitution of a single nucleotide is known as a missense mutation.")</f>
        <v>People with this variant have one copy of the [C2209T (p.Phe737Leu)](https://www.ncbi.nlm.nih.gov/clinvar/variation/16158/) variant. This substitution of a single nucleotide is known as a missense mutation.</v>
      </c>
      <c r="T14" s="9" t="str">
        <f>CONCATENATE("People with this variant have one copy of the ",B94," variant. This substitution of a single nucleotide is known as a missense mutation.")</f>
        <v>People with this variant have one copy of the [T2259A (p.Leu753Phe)](https://www.ncbi.nlm.nih.gov/projects/SNP/snp_ref.cgi?rs=12682832) variant. This substitution of a single nucleotide is known as a missense mutation.</v>
      </c>
      <c r="U14" s="9" t="str">
        <f>CONCATENATE("People with this variant have one copy of the ",B100," variant. This substitution of a single nucleotide is known as a missense mutation.")</f>
        <v>People with this variant have one copy of the [T2318C (p.Leu773Pro)](https://www.ncbi.nlm.nih.gov/projects/SNP/snp_ref.cgi?rs=1891301) variant. This substitution of a single nucleotide is known as a missense mutation.</v>
      </c>
      <c r="V14" s="9" t="str">
        <f>CONCATENATE("People with this variant have one copy of the ",B106," variant. This substitution of a single nucleotide is known as a missense mutation.")</f>
        <v>People with this variant have one copy of the [G1430A (p.Arg477His)](https://www.ncbi.nlm.nih.gov/clinvar/variation/16156/) variant. This substitution of a single nucleotide is known as a missense mutation.</v>
      </c>
      <c r="W14" s="9"/>
      <c r="X14" s="9"/>
      <c r="Y14" s="9"/>
      <c r="Z14" s="9"/>
    </row>
    <row r="15" spans="1:36" x14ac:dyDescent="0.25">
      <c r="C15" s="3" t="str">
        <f>CONCATENATE("There are ",B13," common variants in ",B11,": ",B22,", ",B28,", ",B34,", ",B40,", ",B46,", ",B52,", ",B58,", ",B64,", ",B70,", ",B76,", ",B82,", ",B88,", ",B94,", AND ",B100,".")</f>
        <v>There are sixteen common variants in NR3C1: [A143380220G](https://www.ncbi.nlm.nih.gov/projects/SNP/snp_ref.cgi?rs=1866388), [T158189C](https://www.ncbi.nlm.nih.gov/projects/SNP/snp_ref.cgi?rs=258750), [T143342788C](https://www.ncbi.nlm.nih.gov/projects/SNP/snp_ref.cgi?rs=2918419), [G1469-16T](https://www.ncbi.nlm.nih.gov/projects/SNP/snp_ref.cgi?rs=6188), [A143281925G](https://www.ncbi.nlm.nih.gov/clinvar/variation/351364/), [T2298C (p.Asn766=)](https://www.ncbi.nlm.nih.gov/projects/SNP/snp_ref.cgi?rs=852977), [A1676G (p.Ile559Asn)](https://www.ncbi.nlm.nih.gov/clinvar/variation/16151/), [C1712T (p.Val571Ala)](https://www.ncbi.nlm.nih.gov/clinvar/variation/16153/), [1891_1892+2delGAGT](https://www.ncbi.nlm.nih.gov/clinvar/variation/16148/), [T1922T (p.Asp641Val)](https://www.ncbi.nlm.nih.gov/clinvar/variation/16147/), [G2035A (p.Gly679Ser)](https://www.ncbi.nlm.nih.gov/clinvar/variation/16157/), [C2209T (p.Phe737Leu)](https://www.ncbi.nlm.nih.gov/clinvar/variation/16158/), [T2259A (p.Leu753Phe)](https://www.ncbi.nlm.nih.gov/projects/SNP/snp_ref.cgi?rs=12682832), AND [T2318C (p.Leu773Pro)](https://www.ncbi.nlm.nih.gov/projects/SNP/snp_ref.cgi?rs=1891301).</v>
      </c>
      <c r="H15" s="9" t="s">
        <v>27</v>
      </c>
      <c r="I15" s="9" t="s">
        <v>27</v>
      </c>
      <c r="J15" s="9" t="s">
        <v>27</v>
      </c>
      <c r="K15" s="9" t="s">
        <v>28</v>
      </c>
      <c r="L15" s="9" t="s">
        <v>27</v>
      </c>
      <c r="M15" s="9" t="s">
        <v>27</v>
      </c>
      <c r="N15" s="9" t="s">
        <v>27</v>
      </c>
      <c r="O15" s="9" t="s">
        <v>28</v>
      </c>
      <c r="P15" s="9" t="s">
        <v>28</v>
      </c>
      <c r="Q15" s="9" t="s">
        <v>28</v>
      </c>
      <c r="R15" s="9" t="s">
        <v>28</v>
      </c>
      <c r="S15" s="9" t="s">
        <v>28</v>
      </c>
      <c r="T15" s="9" t="s">
        <v>28</v>
      </c>
      <c r="U15" s="9" t="s">
        <v>28</v>
      </c>
      <c r="V15" s="9" t="s">
        <v>27</v>
      </c>
      <c r="W15" s="9"/>
      <c r="X15" s="9"/>
      <c r="Y15" s="9"/>
      <c r="Z15" s="9"/>
    </row>
    <row r="16" spans="1:36" x14ac:dyDescent="0.25">
      <c r="H16" s="9">
        <v>33.6</v>
      </c>
      <c r="I16" s="9">
        <v>35.799999999999997</v>
      </c>
      <c r="J16" s="9">
        <v>20.7</v>
      </c>
      <c r="K16" s="9">
        <v>38.799999999999997</v>
      </c>
      <c r="L16" s="9">
        <v>22.6</v>
      </c>
      <c r="M16" s="9">
        <v>35.6</v>
      </c>
      <c r="N16" s="9">
        <v>49.1</v>
      </c>
      <c r="O16" s="9">
        <v>49.9</v>
      </c>
      <c r="P16" s="9">
        <v>47.4</v>
      </c>
      <c r="Q16" s="9">
        <v>44.4</v>
      </c>
      <c r="R16" s="9">
        <v>49.8</v>
      </c>
      <c r="S16" s="9">
        <v>7.2</v>
      </c>
      <c r="T16" s="9">
        <v>46.8</v>
      </c>
      <c r="U16" s="9">
        <v>25.2</v>
      </c>
      <c r="V16" s="9">
        <v>7.2</v>
      </c>
      <c r="W16" s="9"/>
      <c r="X16" s="9"/>
      <c r="Y16" s="9"/>
      <c r="Z16" s="9"/>
    </row>
    <row r="17" spans="1:26" x14ac:dyDescent="0.25">
      <c r="C17" s="3" t="str">
        <f>CONCATENATE("&lt;# ",B19," #&gt;")</f>
        <v>&lt;# A143380220G #&gt;</v>
      </c>
      <c r="H17" s="9" t="str">
        <f>CONCATENATE("People with this variant have two copies of the ",B22," variant. This substitution of a single nucleotide is known as a missense mutation.")</f>
        <v>People with this variant have two copies of the [A143380220G](https://www.ncbi.nlm.nih.gov/projects/SNP/snp_ref.cgi?rs=1866388)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[T158189C](https://www.ncbi.nlm.nih.gov/projects/SNP/snp_ref.cgi?rs=258750)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[T143342788C](https://www.ncbi.nlm.nih.gov/projects/SNP/snp_ref.cgi?rs=2918419)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[G1469-16T](https://www.ncbi.nlm.nih.gov/projects/SNP/snp_ref.cgi?rs=6188)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[A143281925G](https://www.ncbi.nlm.nih.gov/clinvar/variation/351364/)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[T2298C (p.Asn766=)](https://www.ncbi.nlm.nih.gov/projects/SNP/snp_ref.cgi?rs=852977)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[A1676G (p.Ile559Asn)](https://www.ncbi.nlm.nih.gov/clinvar/variation/16151/)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[C1712T (p.Val571Ala)](https://www.ncbi.nlm.nih.gov/clinvar/variation/16153/) variant. This substitution of a single nucleotide is known as a missense mutation.</v>
      </c>
      <c r="P17" s="9" t="str">
        <f>CONCATENATE("People with this variant have two copies of the ",B70," variant. Changing two base pairs is known as a splice donor variant.")</f>
        <v>People with this variant have two copies of the [1891_1892+2delGAGT](https://www.ncbi.nlm.nih.gov/clinvar/variation/16148/) variant. Changing two base pairs is known as a splice donor variant.</v>
      </c>
      <c r="Q17" s="9" t="str">
        <f>CONCATENATE("People with this variant have two copies of the ",B76," variant. This substitution of a single nucleotide is known as a missense mutation.")</f>
        <v>People with this variant have two copies of the [T1922T (p.Asp641Val)](https://www.ncbi.nlm.nih.gov/clinvar/variation/16147/) variant. This substitution of a single nucleotide is known as a missense mutation.</v>
      </c>
      <c r="R17" s="9" t="str">
        <f>CONCATENATE("People with this variant have two copies of the ",B82," variant. This substitution of a single nucleotide is known as a missense mutation.")</f>
        <v>People with this variant have two copies of the [G2035A (p.Gly679Ser)](https://www.ncbi.nlm.nih.gov/clinvar/variation/16157/) variant. This substitution of a single nucleotide is known as a missense mutation.</v>
      </c>
      <c r="S17" s="9" t="str">
        <f>CONCATENATE("People with this variant have two copies of the ",B88," variant. This substitution of a single nucleotide is known as a missense mutation.")</f>
        <v>People with this variant have two copies of the [C2209T (p.Phe737Leu)](https://www.ncbi.nlm.nih.gov/clinvar/variation/16158/) variant. This substitution of a single nucleotide is known as a missense mutation.</v>
      </c>
      <c r="T17" s="9" t="str">
        <f>CONCATENATE("People with this variant have two copies of the ",B94," variant. This substitution of a single nucleotide is known as a missense mutation.")</f>
        <v>People with this variant have two copies of the [T2259A (p.Leu753Phe)](https://www.ncbi.nlm.nih.gov/projects/SNP/snp_ref.cgi?rs=12682832) variant. This substitution of a single nucleotide is known as a missense mutation.</v>
      </c>
      <c r="U17" s="9" t="str">
        <f>CONCATENATE("People with this variant have two copies of the ",B100," variant. This substitution of a single nucleotide is known as a missense mutation.")</f>
        <v>People with this variant have two copies of the [T2318C (p.Leu773Pro)](https://www.ncbi.nlm.nih.gov/projects/SNP/snp_ref.cgi?rs=1891301) variant. This substitution of a single nucleotide is known as a missense mutation.</v>
      </c>
      <c r="V17" s="9" t="str">
        <f>CONCATENATE("People with this variant have two copies of the ",B106," variant. This substitution of a single nucleotide is known as a missense mutation.")</f>
        <v>People with this variant have two copies of the [G1430A (p.Arg477His)](https://www.ncbi.nlm.nih.gov/clinvar/variation/16156/) variant. This substitution of a single nucleotide is known as a missense mutation.</v>
      </c>
      <c r="W17" s="9"/>
      <c r="X17" s="9"/>
      <c r="Y17" s="9"/>
      <c r="Z17" s="9"/>
    </row>
    <row r="18" spans="1:26" x14ac:dyDescent="0.25">
      <c r="A18" s="8" t="s">
        <v>29</v>
      </c>
      <c r="B18" s="19" t="s">
        <v>76</v>
      </c>
      <c r="C18" s="3" t="str">
        <f>CONCATENATE("  &lt;Variant hgvs=",CHAR(34),B18,CHAR(34)," name=",CHAR(34),B19,CHAR(34),"&gt; ")</f>
        <v xml:space="preserve">  &lt;Variant hgvs="NC_000005.10:g.143380220A&gt;G " name="A143380220G"&gt; </v>
      </c>
      <c r="H18" s="9" t="s">
        <v>27</v>
      </c>
      <c r="I18" s="9" t="s">
        <v>27</v>
      </c>
      <c r="J18" s="9" t="s">
        <v>27</v>
      </c>
      <c r="K18" s="9" t="s">
        <v>28</v>
      </c>
      <c r="L18" s="9" t="s">
        <v>27</v>
      </c>
      <c r="M18" s="9" t="s">
        <v>27</v>
      </c>
      <c r="N18" s="9" t="s">
        <v>28</v>
      </c>
      <c r="O18" s="9" t="s">
        <v>28</v>
      </c>
      <c r="P18" s="9" t="s">
        <v>27</v>
      </c>
      <c r="Q18" s="9" t="s">
        <v>28</v>
      </c>
      <c r="R18" s="9" t="s">
        <v>28</v>
      </c>
      <c r="S18" s="9" t="s">
        <v>27</v>
      </c>
      <c r="T18" s="9" t="s">
        <v>28</v>
      </c>
      <c r="U18" s="9" t="s">
        <v>27</v>
      </c>
      <c r="V18" s="9" t="s">
        <v>28</v>
      </c>
      <c r="W18" s="9"/>
      <c r="X18" s="9"/>
      <c r="Y18" s="9"/>
      <c r="Z18" s="9"/>
    </row>
    <row r="19" spans="1:26" x14ac:dyDescent="0.25">
      <c r="A19" s="15" t="s">
        <v>30</v>
      </c>
      <c r="B19" s="21" t="s">
        <v>99</v>
      </c>
      <c r="H19" s="9">
        <v>13</v>
      </c>
      <c r="I19" s="9">
        <v>16.100000000000001</v>
      </c>
      <c r="J19" s="9">
        <v>6.5</v>
      </c>
      <c r="K19" s="9">
        <v>16.5</v>
      </c>
      <c r="L19" s="9">
        <v>6.2</v>
      </c>
      <c r="M19" s="9">
        <v>14.3</v>
      </c>
      <c r="N19" s="9">
        <v>31</v>
      </c>
      <c r="O19" s="9">
        <v>33.200000000000003</v>
      </c>
      <c r="P19" s="9">
        <v>26.8</v>
      </c>
      <c r="Q19" s="9">
        <v>43.9</v>
      </c>
      <c r="R19" s="9">
        <v>34.799999999999997</v>
      </c>
      <c r="S19" s="9">
        <v>1.9</v>
      </c>
      <c r="T19" s="9">
        <v>25.7</v>
      </c>
      <c r="U19" s="9">
        <v>8.5</v>
      </c>
      <c r="V19" s="9">
        <v>1.9</v>
      </c>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20" s="9" t="str">
        <f>CONCATENATE("Your ",B11," gene has no variants. A normal gene is referred to as a ",CHAR(34),"wild-type",CHAR(34)," gene.")</f>
        <v>Your NR3C1 gene has no variants. A normal gene is referred to as a "wild-type" gene.</v>
      </c>
      <c r="I20" s="9" t="str">
        <f>CONCATENATE("Your ",B11," gene has no variants. A normal gene is referred to as a ",CHAR(34),"wild-type",CHAR(34)," gene.")</f>
        <v>Your NR3C1 gene has no variants. A normal gene is referred to as a "wild-type" gene.</v>
      </c>
      <c r="J20" s="9" t="str">
        <f>CONCATENATE("Your ",B11," gene has no variants. A normal gene is referred to as a ",CHAR(34),"wild-type",CHAR(34)," gene.")</f>
        <v>Your NR3C1 gene has no variants. A normal gene is referred to as a "wild-type" gene.</v>
      </c>
      <c r="K20" s="9" t="str">
        <f>CONCATENATE("Your ",B11," gene has no variants. A normal gene is referred to as a ",CHAR(34),"wild-type",CHAR(34)," gene.")</f>
        <v>Your NR3C1 gene has no variants. A normal gene is referred to as a "wild-type" gene.</v>
      </c>
      <c r="L20" s="9" t="str">
        <f>CONCATENATE("Your ",B11," gene has no variants. A normal gene is referred to as a ",CHAR(34),"wild-type",CHAR(34)," gene.")</f>
        <v>Your NR3C1 gene has no variants. A normal gene is referred to as a "wild-type" gene.</v>
      </c>
      <c r="M20" s="9" t="str">
        <f>CONCATENATE("Your ",B11," gene has no variants. A normal gene is referred to as a ",CHAR(34),"wild-type",CHAR(34)," gene.")</f>
        <v>Your NR3C1 gene has no variants. A normal gene is referred to as a "wild-type" gene.</v>
      </c>
      <c r="N20" s="9" t="str">
        <f>CONCATENATE("Your ",B11," gene has no variants. A normal gene is referred to as a ",CHAR(34),"wild-type",CHAR(34)," gene.")</f>
        <v>Your NR3C1 gene has no variants. A normal gene is referred to as a "wild-type" gene.</v>
      </c>
      <c r="O20" s="9" t="str">
        <f>CONCATENATE("Your ",B11," gene has no variants. A normal gene is referred to as a ",CHAR(34),"wild-type",CHAR(34)," gene.")</f>
        <v>Your NR3C1 gene has no variants. A normal gene is referred to as a "wild-type" gene.</v>
      </c>
      <c r="P20" s="9" t="str">
        <f>CONCATENATE("Your ",B11," gene has no variants. A normal gene is referred to as a ",CHAR(34),"wild-type",CHAR(34)," gene.")</f>
        <v>Your NR3C1 gene has no variants. A normal gene is referred to as a "wild-type" gene.</v>
      </c>
      <c r="Q20" s="9" t="str">
        <f>CONCATENATE("Your ",B11," gene has no variants. A normal gene is referred to as a ",CHAR(34),"wild-type",CHAR(34)," gene.")</f>
        <v>Your NR3C1 gene has no variants. A normal gene is referred to as a "wild-type" gene.</v>
      </c>
      <c r="R20" s="9" t="str">
        <f>CONCATENATE("Your ",B11," gene has no variants. A normal gene is referred to as a ",CHAR(34),"wild-type",CHAR(34)," gene.")</f>
        <v>Your NR3C1 gene has no variants. A normal gene is referred to as a "wild-type" gene.</v>
      </c>
      <c r="S20" s="9" t="str">
        <f>CONCATENATE("Your ",B11," gene has no variants. A normal gene is referred to as a ",CHAR(34),"wild-type",CHAR(34)," gene.")</f>
        <v>Your NR3C1 gene has no variants. A normal gene is referred to as a "wild-type" gene.</v>
      </c>
      <c r="T20" s="9" t="str">
        <f>CONCATENATE("Your ",B11," gene has no variants. A normal gene is referred to as a ",CHAR(34),"wild-type",CHAR(34)," gene.")</f>
        <v>Your NR3C1 gene has no variants. A normal gene is referred to as a "wild-type" gene.</v>
      </c>
      <c r="U20" s="9" t="str">
        <f>CONCATENATE("Your ",B11," gene has no variants. A normal gene is referred to as a ",CHAR(34),"wild-type",CHAR(34)," gene.")</f>
        <v>Your NR3C1 gene has no variants. A normal gene is referred to as a "wild-type" gene.</v>
      </c>
      <c r="V20" s="9" t="str">
        <f>CONCATENATE("Your ",B11," gene has no variants. A normal gene is referred to as a ",CHAR(34),"wild-type",CHAR(34)," gene.")</f>
        <v>Your NR3C1 gene has no variants. A normal gene is referred to as a "wild-type" gene.</v>
      </c>
      <c r="W20" s="9"/>
      <c r="X20" s="9"/>
      <c r="Y20" s="9"/>
      <c r="Z20" s="9"/>
    </row>
    <row r="21" spans="1:26" x14ac:dyDescent="0.25">
      <c r="A21" s="15" t="s">
        <v>33</v>
      </c>
      <c r="B21" s="9" t="s">
        <v>34</v>
      </c>
      <c r="H21" s="9" t="s">
        <v>28</v>
      </c>
      <c r="I21" s="9" t="s">
        <v>28</v>
      </c>
      <c r="J21" s="9" t="s">
        <v>28</v>
      </c>
      <c r="K21" s="9" t="s">
        <v>27</v>
      </c>
      <c r="L21" s="9" t="s">
        <v>28</v>
      </c>
      <c r="M21" s="9" t="s">
        <v>28</v>
      </c>
      <c r="N21" s="9" t="s">
        <v>28</v>
      </c>
      <c r="O21" s="9" t="s">
        <v>27</v>
      </c>
      <c r="P21" s="9" t="s">
        <v>28</v>
      </c>
      <c r="Q21" s="9" t="s">
        <v>27</v>
      </c>
      <c r="R21" s="9" t="s">
        <v>27</v>
      </c>
      <c r="S21" s="9" t="s">
        <v>28</v>
      </c>
      <c r="T21" s="9" t="s">
        <v>27</v>
      </c>
      <c r="U21" s="9" t="s">
        <v>28</v>
      </c>
      <c r="V21" s="9" t="s">
        <v>28</v>
      </c>
      <c r="W21" s="9"/>
      <c r="X21" s="9"/>
      <c r="Y21" s="9"/>
      <c r="Z21" s="9"/>
    </row>
    <row r="22" spans="1:26" x14ac:dyDescent="0.25">
      <c r="A22" s="15" t="s">
        <v>35</v>
      </c>
      <c r="B22" s="9" t="s">
        <v>100</v>
      </c>
      <c r="C22" s="3" t="str">
        <f>"  &lt;/Variant&gt;"</f>
        <v xml:space="preserve">  &lt;/Variant&gt;</v>
      </c>
      <c r="H22" s="9">
        <v>53.4</v>
      </c>
      <c r="I22" s="9">
        <v>48.2</v>
      </c>
      <c r="J22" s="9">
        <v>72.8</v>
      </c>
      <c r="K22" s="9">
        <v>44.7</v>
      </c>
      <c r="L22" s="9">
        <v>71.2</v>
      </c>
      <c r="M22" s="9">
        <v>50.1</v>
      </c>
      <c r="N22" s="9">
        <v>19.899999999999999</v>
      </c>
      <c r="O22" s="9">
        <v>16.899999999999999</v>
      </c>
      <c r="P22" s="9">
        <v>25.8</v>
      </c>
      <c r="Q22" s="9">
        <v>11.7</v>
      </c>
      <c r="R22" s="9">
        <v>15.4</v>
      </c>
      <c r="S22" s="9">
        <v>90.9</v>
      </c>
      <c r="T22" s="9">
        <v>27.5</v>
      </c>
      <c r="U22" s="9">
        <v>66.3</v>
      </c>
      <c r="V22" s="9">
        <v>90.9</v>
      </c>
      <c r="W22" s="9"/>
      <c r="X22" s="9"/>
      <c r="Y22" s="9"/>
      <c r="Z22" s="9"/>
    </row>
    <row r="23" spans="1:26" x14ac:dyDescent="0.25">
      <c r="A23" s="15"/>
      <c r="C23" s="3" t="str">
        <f>CONCATENATE("&lt;# ",B25," #&gt;")</f>
        <v>&lt;# T158189C #&gt;</v>
      </c>
    </row>
    <row r="24" spans="1:26" x14ac:dyDescent="0.25">
      <c r="A24" s="8" t="s">
        <v>29</v>
      </c>
      <c r="B24" s="29" t="s">
        <v>97</v>
      </c>
      <c r="C24" s="3" t="str">
        <f>CONCATENATE("  &lt;Variant hgvs=",CHAR(34),B24,CHAR(34)," name=",CHAR(34),B25,CHAR(34),"&gt; ")</f>
        <v xml:space="preserve">  &lt;Variant hgvs="NC_000005.10:g.143282324A&gt;G" name="T158189C"&gt; </v>
      </c>
    </row>
    <row r="25" spans="1:26" x14ac:dyDescent="0.25">
      <c r="A25" s="15" t="s">
        <v>30</v>
      </c>
      <c r="B25" s="9" t="s">
        <v>101</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27" spans="1:26" x14ac:dyDescent="0.25">
      <c r="A27" s="15" t="s">
        <v>33</v>
      </c>
      <c r="B27" s="9" t="s">
        <v>93</v>
      </c>
    </row>
    <row r="28" spans="1:26" x14ac:dyDescent="0.25">
      <c r="A28" s="15" t="s">
        <v>35</v>
      </c>
      <c r="B28" s="9" t="s">
        <v>102</v>
      </c>
      <c r="C28" s="3" t="str">
        <f>"  &lt;/Variant&gt;"</f>
        <v xml:space="preserve">  &lt;/Variant&gt;</v>
      </c>
    </row>
    <row r="29" spans="1:26" x14ac:dyDescent="0.25">
      <c r="A29" s="8"/>
      <c r="C29" s="3" t="str">
        <f>CONCATENATE("&lt;# ",B31," #&gt;")</f>
        <v>&lt;# T143342788C #&gt;</v>
      </c>
    </row>
    <row r="30" spans="1:26" x14ac:dyDescent="0.25">
      <c r="A30" s="8" t="s">
        <v>29</v>
      </c>
      <c r="B30" s="19" t="s">
        <v>77</v>
      </c>
      <c r="C30" s="3" t="str">
        <f>CONCATENATE("  &lt;Variant hgvs=",CHAR(34),B30,CHAR(34)," name=",CHAR(34),B31,CHAR(34),"&gt; ")</f>
        <v xml:space="preserve">  &lt;Variant hgvs="NC_000005.10:g.143342788T&gt;C" name="T143342788C"&gt; </v>
      </c>
    </row>
    <row r="31" spans="1:26" x14ac:dyDescent="0.25">
      <c r="A31" s="15" t="s">
        <v>30</v>
      </c>
      <c r="B31" s="9" t="s">
        <v>103</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NR3C1 gene from thymine (T) to cytosine (C) resulting in incorrect glucocortisoid receptor function. This substitution of a single nucleotide is known as a missense variant.</v>
      </c>
    </row>
    <row r="33" spans="1:3" x14ac:dyDescent="0.25">
      <c r="A33" s="15" t="s">
        <v>33</v>
      </c>
      <c r="B33" s="9" t="s">
        <v>93</v>
      </c>
    </row>
    <row r="34" spans="1:3" x14ac:dyDescent="0.25">
      <c r="A34" s="15" t="s">
        <v>35</v>
      </c>
      <c r="B34" s="9" t="s">
        <v>104</v>
      </c>
      <c r="C34" s="3" t="str">
        <f>"  &lt;/Variant&gt;"</f>
        <v xml:space="preserve">  &lt;/Variant&gt;</v>
      </c>
    </row>
    <row r="35" spans="1:3" x14ac:dyDescent="0.25">
      <c r="A35" s="15"/>
      <c r="C35" s="3" t="str">
        <f>CONCATENATE("&lt;# ",B37," #&gt;")</f>
        <v>&lt;# G1469-16T #&gt;</v>
      </c>
    </row>
    <row r="36" spans="1:3" x14ac:dyDescent="0.25">
      <c r="A36" s="8" t="s">
        <v>29</v>
      </c>
      <c r="B36" s="19" t="s">
        <v>94</v>
      </c>
      <c r="C36" s="3" t="str">
        <f>CONCATENATE("  &lt;Variant hgvs=",CHAR(34),B36,CHAR(34)," name=",CHAR(34),B37,CHAR(34),"&gt; ")</f>
        <v xml:space="preserve">  &lt;Variant hgvs="NC_000005.10:g.143300779C&gt;A" name="G1469-16T"&gt; </v>
      </c>
    </row>
    <row r="37" spans="1:3" x14ac:dyDescent="0.25">
      <c r="A37" s="15" t="s">
        <v>30</v>
      </c>
      <c r="B37" s="9" t="s">
        <v>105</v>
      </c>
    </row>
    <row r="38" spans="1:3" x14ac:dyDescent="0.25">
      <c r="A38" s="15" t="s">
        <v>31</v>
      </c>
      <c r="B38" s="9" t="s">
        <v>34</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NR3C1 gene from guanine (G) to thymine (T) resulting in incorrect glucocortisoid receptor function. This substitution of a single nucleotide is known as a missense variant.</v>
      </c>
    </row>
    <row r="39" spans="1:3" x14ac:dyDescent="0.25">
      <c r="A39" s="15" t="s">
        <v>33</v>
      </c>
      <c r="B39" s="9" t="s">
        <v>36</v>
      </c>
    </row>
    <row r="40" spans="1:3" x14ac:dyDescent="0.25">
      <c r="A40" s="15" t="s">
        <v>35</v>
      </c>
      <c r="B40" s="9" t="s">
        <v>106</v>
      </c>
      <c r="C40" s="3" t="str">
        <f>"  &lt;/Variant&gt;"</f>
        <v xml:space="preserve">  &lt;/Variant&gt;</v>
      </c>
    </row>
    <row r="41" spans="1:3" x14ac:dyDescent="0.25">
      <c r="A41" s="15"/>
      <c r="C41" s="3" t="str">
        <f>CONCATENATE("&lt;# ",B43," #&gt;")</f>
        <v>&lt;# A143281925G #&gt;</v>
      </c>
    </row>
    <row r="42" spans="1:3" x14ac:dyDescent="0.25">
      <c r="A42" s="8" t="s">
        <v>29</v>
      </c>
      <c r="B42" s="19" t="s">
        <v>95</v>
      </c>
      <c r="C42" s="3" t="str">
        <f>CONCATENATE("  &lt;Variant hgvs=",CHAR(34),B42,CHAR(34)," name=",CHAR(34),B43,CHAR(34),"&gt; ")</f>
        <v xml:space="preserve">  &lt;Variant hgvs="NC_000005.10:g.143281925A&gt;G" name="A143281925G"&gt; </v>
      </c>
    </row>
    <row r="43" spans="1:3" x14ac:dyDescent="0.25">
      <c r="A43" s="15" t="s">
        <v>30</v>
      </c>
      <c r="B43" s="9" t="s">
        <v>107</v>
      </c>
    </row>
    <row r="44" spans="1:3" x14ac:dyDescent="0.25">
      <c r="A44" s="15" t="s">
        <v>31</v>
      </c>
      <c r="B44" s="9" t="s">
        <v>32</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45" spans="1:3" x14ac:dyDescent="0.25">
      <c r="A45" s="15" t="s">
        <v>33</v>
      </c>
      <c r="B45" s="9" t="s">
        <v>34</v>
      </c>
    </row>
    <row r="46" spans="1:3" x14ac:dyDescent="0.25">
      <c r="A46" s="15" t="s">
        <v>35</v>
      </c>
      <c r="B46" s="9" t="s">
        <v>108</v>
      </c>
      <c r="C46" s="3" t="str">
        <f>"  &lt;/Variant&gt;"</f>
        <v xml:space="preserve">  &lt;/Variant&gt;</v>
      </c>
    </row>
    <row r="47" spans="1:3" x14ac:dyDescent="0.25">
      <c r="A47" s="15"/>
      <c r="C47" s="3" t="str">
        <f>CONCATENATE("&lt;# ",B49," #&gt;")</f>
        <v>&lt;# A143307929G #&gt;</v>
      </c>
    </row>
    <row r="48" spans="1:3" x14ac:dyDescent="0.25">
      <c r="A48" s="8" t="s">
        <v>29</v>
      </c>
      <c r="B48" s="19" t="s">
        <v>96</v>
      </c>
      <c r="C48" s="3" t="str">
        <f>CONCATENATE("  &lt;Variant hgvs=",CHAR(34),B48,CHAR(34)," name=",CHAR(34),B49,CHAR(34),"&gt; ")</f>
        <v xml:space="preserve">  &lt;Variant hgvs="NC_000005.10:g.143307929A&gt;G" name="A143307929G"&gt; </v>
      </c>
    </row>
    <row r="49" spans="1:16" x14ac:dyDescent="0.25">
      <c r="A49" s="15" t="s">
        <v>30</v>
      </c>
      <c r="B49" s="9" t="s">
        <v>109</v>
      </c>
    </row>
    <row r="50" spans="1:16" x14ac:dyDescent="0.25">
      <c r="A50" s="15" t="s">
        <v>31</v>
      </c>
      <c r="B50" s="9" t="s">
        <v>32</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51" spans="1:16" x14ac:dyDescent="0.25">
      <c r="A51" s="15" t="s">
        <v>33</v>
      </c>
      <c r="B51" s="9" t="s">
        <v>34</v>
      </c>
    </row>
    <row r="52" spans="1:16" x14ac:dyDescent="0.25">
      <c r="A52" s="15" t="s">
        <v>35</v>
      </c>
      <c r="B52" s="9" t="s">
        <v>98</v>
      </c>
      <c r="C52" s="3" t="str">
        <f>"  &lt;/Variant&gt;"</f>
        <v xml:space="preserve">  &lt;/Variant&gt;</v>
      </c>
    </row>
    <row r="53" spans="1:16" x14ac:dyDescent="0.25">
      <c r="A53" s="15"/>
      <c r="C53" s="3" t="str">
        <f>CONCATENATE("&lt;# ",B55," #&gt;")</f>
        <v>&lt;# A1676G #&gt;</v>
      </c>
    </row>
    <row r="54" spans="1:16" x14ac:dyDescent="0.25">
      <c r="A54" s="8" t="s">
        <v>29</v>
      </c>
      <c r="B54" s="31" t="s">
        <v>339</v>
      </c>
      <c r="C54" s="3" t="str">
        <f>CONCATENATE("  &lt;Variant hgvs=",CHAR(34),B54,CHAR(34)," name=",CHAR(34),B55,CHAR(34),"&gt; ")</f>
        <v xml:space="preserve">  &lt;Variant hgvs="NC_000005.10:g.143310135C&gt;T" name="A1676G"&gt; </v>
      </c>
    </row>
    <row r="55" spans="1:16" x14ac:dyDescent="0.25">
      <c r="A55" s="15" t="s">
        <v>30</v>
      </c>
      <c r="B55" s="9" t="s">
        <v>352</v>
      </c>
    </row>
    <row r="56" spans="1:16" x14ac:dyDescent="0.25">
      <c r="A56" s="15" t="s">
        <v>31</v>
      </c>
      <c r="B56" s="9" t="str">
        <f>"cytosine (C)"</f>
        <v>cytosine (C)</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57" spans="1:16" x14ac:dyDescent="0.25">
      <c r="A57" s="15" t="s">
        <v>33</v>
      </c>
      <c r="B57" s="9" t="s">
        <v>36</v>
      </c>
    </row>
    <row r="58" spans="1:16" s="4" customFormat="1" x14ac:dyDescent="0.25">
      <c r="A58" s="22" t="s">
        <v>35</v>
      </c>
      <c r="B58" s="23" t="s">
        <v>364</v>
      </c>
      <c r="C58" s="4" t="str">
        <f>"  &lt;/Variant&gt;"</f>
        <v xml:space="preserve">  &lt;/Variant&gt;</v>
      </c>
    </row>
    <row r="59" spans="1:16" s="4" customFormat="1" ht="16.5" thickBot="1" x14ac:dyDescent="0.3">
      <c r="A59" s="24"/>
      <c r="B59" s="23"/>
      <c r="C59" s="4" t="str">
        <f>CONCATENATE("&lt;# ",B61," #&gt;")</f>
        <v>&lt;# C1712T #&gt;</v>
      </c>
    </row>
    <row r="60" spans="1:16" s="4" customFormat="1" ht="16.5" thickBot="1" x14ac:dyDescent="0.3">
      <c r="A60" s="24" t="s">
        <v>29</v>
      </c>
      <c r="B60" s="40" t="s">
        <v>340</v>
      </c>
      <c r="C60" s="4" t="str">
        <f>CONCATENATE("  &lt;Variant hgvs=",CHAR(34),B60,CHAR(34)," name=",CHAR(34),B61,CHAR(34),"&gt; ")</f>
        <v xml:space="preserve">  &lt;Variant hgvs="NC_000005.10:g.143300520A&gt;G" name="C1712T"&gt; </v>
      </c>
      <c r="H60" s="26"/>
      <c r="I60" s="26"/>
      <c r="J60" s="26"/>
      <c r="K60" s="26"/>
      <c r="L60" s="26"/>
      <c r="M60" s="26"/>
      <c r="N60" s="26"/>
      <c r="O60" s="26"/>
      <c r="P60" s="26"/>
    </row>
    <row r="61" spans="1:16" s="4" customFormat="1" x14ac:dyDescent="0.25">
      <c r="A61" s="22" t="s">
        <v>30</v>
      </c>
      <c r="B61" s="23" t="s">
        <v>353</v>
      </c>
      <c r="H61" s="23"/>
      <c r="I61" s="23"/>
      <c r="J61" s="23"/>
      <c r="K61" s="23"/>
      <c r="L61" s="23"/>
      <c r="M61" s="23"/>
      <c r="N61" s="23"/>
      <c r="O61" s="23"/>
      <c r="P61" s="23"/>
    </row>
    <row r="62" spans="1:16" x14ac:dyDescent="0.25">
      <c r="A62" s="15" t="s">
        <v>31</v>
      </c>
      <c r="B62" s="9" t="s">
        <v>32</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c r="H62" s="9"/>
      <c r="I62" s="9"/>
      <c r="J62" s="9"/>
      <c r="K62" s="9"/>
      <c r="L62" s="9"/>
      <c r="M62" s="9"/>
      <c r="N62" s="9"/>
      <c r="O62" s="9"/>
      <c r="P62" s="9"/>
    </row>
    <row r="63" spans="1:16" x14ac:dyDescent="0.25">
      <c r="A63" s="15" t="s">
        <v>33</v>
      </c>
      <c r="B63" s="9" t="s">
        <v>34</v>
      </c>
      <c r="C63" s="3" t="s">
        <v>26</v>
      </c>
      <c r="H63" s="9"/>
      <c r="I63" s="9"/>
      <c r="J63" s="9"/>
      <c r="K63" s="9"/>
      <c r="L63" s="9"/>
      <c r="M63" s="9"/>
      <c r="N63" s="9"/>
      <c r="O63" s="9"/>
      <c r="P63" s="9"/>
    </row>
    <row r="64" spans="1:16" x14ac:dyDescent="0.25">
      <c r="A64" s="15" t="s">
        <v>35</v>
      </c>
      <c r="B64" s="9" t="s">
        <v>363</v>
      </c>
      <c r="C64" s="3" t="str">
        <f>"  &lt;/Variant&gt;"</f>
        <v xml:space="preserve">  &lt;/Variant&gt;</v>
      </c>
      <c r="H64" s="9"/>
      <c r="I64" s="9"/>
      <c r="J64" s="9"/>
      <c r="K64" s="9"/>
      <c r="L64" s="9"/>
      <c r="M64" s="9"/>
      <c r="N64" s="9"/>
      <c r="O64" s="9"/>
      <c r="P64" s="9"/>
    </row>
    <row r="65" spans="1:16" ht="16.5" thickBot="1" x14ac:dyDescent="0.3">
      <c r="C65" s="3" t="str">
        <f>CONCATENATE("&lt;# ",B67," #&gt;")</f>
        <v>&lt;# 1891_1892+2delGAGT #&gt;</v>
      </c>
      <c r="H65" s="9"/>
      <c r="I65" s="9"/>
      <c r="J65" s="9"/>
      <c r="K65" s="9"/>
      <c r="L65" s="9"/>
      <c r="M65" s="9"/>
      <c r="N65" s="9"/>
      <c r="O65" s="9"/>
      <c r="P65" s="9"/>
    </row>
    <row r="66" spans="1:16" ht="16.5" thickBot="1" x14ac:dyDescent="0.3">
      <c r="A66" s="8" t="s">
        <v>29</v>
      </c>
      <c r="B66" s="40" t="s">
        <v>341</v>
      </c>
      <c r="C66" s="3" t="str">
        <f>CONCATENATE("  &lt;Variant hgvs=",CHAR(34),B66,CHAR(34)," name=",CHAR(34),B67,CHAR(34),"&gt; ")</f>
        <v xml:space="preserve">  &lt;Variant hgvs="NC_000005.10:g.143298666_143298669delACTC" name="1891_1892+2delGAGT"&gt; </v>
      </c>
      <c r="H66" s="9"/>
      <c r="I66" s="9"/>
      <c r="J66" s="9"/>
      <c r="K66" s="9"/>
      <c r="L66" s="9"/>
      <c r="M66" s="9"/>
      <c r="N66" s="9"/>
      <c r="O66" s="9"/>
      <c r="P66" s="9"/>
    </row>
    <row r="67" spans="1:16" x14ac:dyDescent="0.25">
      <c r="A67" s="15" t="s">
        <v>30</v>
      </c>
      <c r="B67" s="9" t="s">
        <v>347</v>
      </c>
      <c r="H67" s="9"/>
      <c r="I67" s="9"/>
      <c r="J67" s="9"/>
      <c r="K67" s="9"/>
      <c r="L67" s="9"/>
      <c r="M67" s="9"/>
      <c r="N67" s="9"/>
      <c r="O67" s="9"/>
      <c r="P67" s="9"/>
    </row>
    <row r="68" spans="1:16" x14ac:dyDescent="0.25">
      <c r="A68" s="15" t="s">
        <v>31</v>
      </c>
      <c r="B68" s="30" t="s">
        <v>354</v>
      </c>
      <c r="C68" s="3" t="str">
        <f>CONCATENATE("    This variant is a change at a specific point in the ",B11," gene to ",B68," resulting in incorrect ",B7," function. Changing two base pairs is known as a splice donor variant.")</f>
        <v xml:space="preserve">    This variant is a change at a specific point in the NR3C1 gene to GAGT resulting in incorrect glucocortisoid receptor function. Changing two base pairs is known as a splice donor variant.</v>
      </c>
      <c r="H68" s="9"/>
      <c r="I68" s="9"/>
      <c r="J68" s="9"/>
      <c r="K68" s="9"/>
      <c r="L68" s="9"/>
      <c r="M68" s="9"/>
      <c r="N68" s="9"/>
      <c r="O68" s="9"/>
      <c r="P68" s="9"/>
    </row>
    <row r="69" spans="1:16" x14ac:dyDescent="0.25">
      <c r="A69" s="15" t="s">
        <v>33</v>
      </c>
      <c r="H69" s="9"/>
      <c r="I69" s="9"/>
      <c r="J69" s="9"/>
      <c r="K69" s="9"/>
      <c r="L69" s="9"/>
      <c r="M69" s="9"/>
      <c r="N69" s="9"/>
      <c r="O69" s="9"/>
      <c r="P69" s="9"/>
    </row>
    <row r="70" spans="1:16" x14ac:dyDescent="0.25">
      <c r="A70" s="8" t="s">
        <v>35</v>
      </c>
      <c r="B70" s="9" t="s">
        <v>362</v>
      </c>
      <c r="C70" s="3" t="str">
        <f>"  &lt;/Variant&gt;"</f>
        <v xml:space="preserve">  &lt;/Variant&gt;</v>
      </c>
      <c r="H70" s="9"/>
      <c r="I70" s="9"/>
      <c r="J70" s="9"/>
      <c r="K70" s="9"/>
      <c r="L70" s="9"/>
      <c r="M70" s="9"/>
      <c r="N70" s="9"/>
      <c r="O70" s="9"/>
      <c r="P70" s="9"/>
    </row>
    <row r="71" spans="1:16" ht="16.5" thickBot="1" x14ac:dyDescent="0.3">
      <c r="A71" s="15"/>
      <c r="C71" s="3" t="str">
        <f>CONCATENATE("&lt;# ",B73," #&gt;")</f>
        <v>&lt;# T1922A #&gt;</v>
      </c>
    </row>
    <row r="72" spans="1:16" ht="16.5" thickBot="1" x14ac:dyDescent="0.3">
      <c r="A72" s="8" t="s">
        <v>29</v>
      </c>
      <c r="B72" s="40" t="s">
        <v>342</v>
      </c>
      <c r="C72" s="3" t="str">
        <f>CONCATENATE("  &lt;Variant hgvs=",CHAR(34),B72,CHAR(34)," name=",CHAR(34),B73,CHAR(34),"&gt; ")</f>
        <v xml:space="preserve">  &lt;Variant hgvs="NC_000005.10:g.143295561T&gt;A" name="T1922A"&gt; </v>
      </c>
    </row>
    <row r="73" spans="1:16" x14ac:dyDescent="0.25">
      <c r="A73" s="15" t="s">
        <v>30</v>
      </c>
      <c r="B73" s="9" t="s">
        <v>356</v>
      </c>
    </row>
    <row r="74" spans="1:16" x14ac:dyDescent="0.25">
      <c r="A74" s="15" t="s">
        <v>31</v>
      </c>
      <c r="B74" s="9" t="s">
        <v>36</v>
      </c>
      <c r="C74" s="3" t="str">
        <f>CONCATENATE("    This variant is a change at a specific point in the ",B11," gene from ",B74," to ",B75," resulting in incorrect ",B7,"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75" spans="1:16" x14ac:dyDescent="0.25">
      <c r="A75" s="15" t="s">
        <v>33</v>
      </c>
      <c r="B75" s="9" t="s">
        <v>32</v>
      </c>
    </row>
    <row r="76" spans="1:16" x14ac:dyDescent="0.25">
      <c r="A76" s="15" t="s">
        <v>35</v>
      </c>
      <c r="B76" s="9" t="s">
        <v>361</v>
      </c>
      <c r="C76" s="3" t="str">
        <f>"  &lt;/Variant&gt;"</f>
        <v xml:space="preserve">  &lt;/Variant&gt;</v>
      </c>
    </row>
    <row r="77" spans="1:16" ht="16.5" thickBot="1" x14ac:dyDescent="0.3">
      <c r="A77" s="8"/>
      <c r="C77" s="3" t="str">
        <f>CONCATENATE("&lt;# ",B79," #&gt;")</f>
        <v>&lt;# G2035A #&gt;</v>
      </c>
    </row>
    <row r="78" spans="1:16" ht="16.5" thickBot="1" x14ac:dyDescent="0.3">
      <c r="A78" s="8" t="s">
        <v>29</v>
      </c>
      <c r="B78" s="40" t="s">
        <v>343</v>
      </c>
      <c r="C78" s="3" t="str">
        <f>CONCATENATE("  &lt;Variant hgvs=",CHAR(34),B78,CHAR(34)," name=",CHAR(34),B79,CHAR(34),"&gt; ")</f>
        <v xml:space="preserve">  &lt;Variant hgvs="NC_000005.10:g.143282714C&gt;T" name="G2035A"&gt; </v>
      </c>
    </row>
    <row r="79" spans="1:16" x14ac:dyDescent="0.25">
      <c r="A79" s="15" t="s">
        <v>30</v>
      </c>
      <c r="B79" s="9" t="s">
        <v>348</v>
      </c>
    </row>
    <row r="80" spans="1:16" x14ac:dyDescent="0.25">
      <c r="A80" s="15" t="s">
        <v>31</v>
      </c>
      <c r="B80" s="9" t="str">
        <f>"cytosine (C)"</f>
        <v>cytosine (C)</v>
      </c>
      <c r="C80" s="3" t="str">
        <f>CONCATENATE("    This variant is a change at a specific point in the ",B11," gene from ",B80," to ",B81,"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81" spans="1:3" x14ac:dyDescent="0.25">
      <c r="A81" s="15" t="s">
        <v>33</v>
      </c>
      <c r="B81" s="9" t="s">
        <v>36</v>
      </c>
    </row>
    <row r="82" spans="1:3" s="4" customFormat="1" x14ac:dyDescent="0.25">
      <c r="A82" s="22" t="s">
        <v>35</v>
      </c>
      <c r="B82" s="23" t="s">
        <v>360</v>
      </c>
      <c r="C82" s="4" t="str">
        <f>"  &lt;/Variant&gt;"</f>
        <v xml:space="preserve">  &lt;/Variant&gt;</v>
      </c>
    </row>
    <row r="83" spans="1:3" s="4" customFormat="1" ht="16.5" thickBot="1" x14ac:dyDescent="0.3">
      <c r="A83" s="22"/>
      <c r="B83" s="23"/>
      <c r="C83" s="4" t="str">
        <f>CONCATENATE("&lt;# ",B85," #&gt;")</f>
        <v>&lt;# C2209T #&gt;</v>
      </c>
    </row>
    <row r="84" spans="1:3" s="4" customFormat="1" ht="16.5" thickBot="1" x14ac:dyDescent="0.3">
      <c r="A84" s="24" t="s">
        <v>29</v>
      </c>
      <c r="B84" s="40" t="s">
        <v>349</v>
      </c>
      <c r="C84" s="4" t="str">
        <f>CONCATENATE("  &lt;Variant hgvs=",CHAR(34),B84,CHAR(34)," name=",CHAR(34),B85,CHAR(34),"&gt; ")</f>
        <v xml:space="preserve">  &lt;Variant hgvs="NC_000005.10:g.143282014A&gt;G" name="C2209T"&gt; </v>
      </c>
    </row>
    <row r="85" spans="1:3" s="4" customFormat="1" x14ac:dyDescent="0.25">
      <c r="A85" s="22" t="s">
        <v>30</v>
      </c>
      <c r="B85" s="23" t="s">
        <v>355</v>
      </c>
    </row>
    <row r="86" spans="1:3" x14ac:dyDescent="0.25">
      <c r="A86" s="15" t="s">
        <v>31</v>
      </c>
      <c r="B86" s="9" t="s">
        <v>32</v>
      </c>
      <c r="C86" s="3" t="str">
        <f>CONCATENATE("    This variant is a change at a specific point in the ",B11," gene from ",B86," to ",B87,"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87" spans="1:3" x14ac:dyDescent="0.25">
      <c r="A87" s="15" t="s">
        <v>33</v>
      </c>
      <c r="B87" s="9" t="s">
        <v>34</v>
      </c>
    </row>
    <row r="88" spans="1:3" x14ac:dyDescent="0.25">
      <c r="A88" s="15" t="s">
        <v>35</v>
      </c>
      <c r="B88" s="9" t="s">
        <v>359</v>
      </c>
      <c r="C88" s="3" t="str">
        <f>"  &lt;/Variant&gt;"</f>
        <v xml:space="preserve">  &lt;/Variant&gt;</v>
      </c>
    </row>
    <row r="89" spans="1:3" ht="16.5" thickBot="1" x14ac:dyDescent="0.3">
      <c r="A89" s="15"/>
      <c r="C89" s="3" t="str">
        <f>CONCATENATE("&lt;# ",B91," #&gt;")</f>
        <v>&lt;# T2259A #&gt;</v>
      </c>
    </row>
    <row r="90" spans="1:3" ht="16.5" thickBot="1" x14ac:dyDescent="0.3">
      <c r="A90" s="8" t="s">
        <v>29</v>
      </c>
      <c r="B90" s="40" t="s">
        <v>344</v>
      </c>
      <c r="C90" s="3" t="str">
        <f>CONCATENATE("  &lt;Variant hgvs=",CHAR(34),B90,CHAR(34)," name=",CHAR(34),B91,CHAR(34),"&gt; ")</f>
        <v xml:space="preserve">  &lt;Variant hgvs="NC_000005.10:g.143281964T&gt;A" name="T2259A"&gt; </v>
      </c>
    </row>
    <row r="91" spans="1:3" x14ac:dyDescent="0.25">
      <c r="A91" s="15" t="s">
        <v>30</v>
      </c>
      <c r="B91" s="9" t="s">
        <v>350</v>
      </c>
    </row>
    <row r="92" spans="1:3" x14ac:dyDescent="0.25">
      <c r="A92" s="15" t="s">
        <v>31</v>
      </c>
      <c r="B92" s="9" t="s">
        <v>36</v>
      </c>
      <c r="C92" s="3" t="str">
        <f>CONCATENATE("    This variant is a change at a specific point in the ",B11," gene from ",B92," to ",B93," resulting in incorrect ",B7," function. This substitution of a single nucleotide is known as a missense variant.")</f>
        <v xml:space="preserve">    This variant is a change at a specific point in the NR3C1 gene from thymine (T) to adenine (A) resulting in incorrect glucocortisoid receptor function. This substitution of a single nucleotide is known as a missense variant.</v>
      </c>
    </row>
    <row r="93" spans="1:3" x14ac:dyDescent="0.25">
      <c r="A93" s="15" t="s">
        <v>33</v>
      </c>
      <c r="B93" s="9" t="s">
        <v>32</v>
      </c>
    </row>
    <row r="94" spans="1:3" x14ac:dyDescent="0.25">
      <c r="A94" s="15" t="s">
        <v>35</v>
      </c>
      <c r="B94" s="9" t="s">
        <v>358</v>
      </c>
      <c r="C94" s="3" t="str">
        <f>"  &lt;/Variant&gt;"</f>
        <v xml:space="preserve">  &lt;/Variant&gt;</v>
      </c>
    </row>
    <row r="95" spans="1:3" ht="16.5" thickBot="1" x14ac:dyDescent="0.3">
      <c r="A95" s="15"/>
      <c r="C95" s="3" t="str">
        <f>CONCATENATE("&lt;# ",B97," #&gt;")</f>
        <v>&lt;# T2318C #&gt;</v>
      </c>
    </row>
    <row r="96" spans="1:3" ht="16.5" thickBot="1" x14ac:dyDescent="0.3">
      <c r="A96" s="8" t="s">
        <v>29</v>
      </c>
      <c r="B96" s="40" t="s">
        <v>345</v>
      </c>
      <c r="C96" s="3" t="str">
        <f>CONCATENATE("  &lt;Variant hgvs=",CHAR(34),B96,CHAR(34)," name=",CHAR(34),B97,CHAR(34),"&gt; ")</f>
        <v xml:space="preserve">  &lt;Variant hgvs="NC_000005.10:g.143281905A&gt;G" name="T2318C"&gt; </v>
      </c>
    </row>
    <row r="97" spans="1:3" x14ac:dyDescent="0.25">
      <c r="A97" s="15" t="s">
        <v>30</v>
      </c>
      <c r="B97" s="9" t="s">
        <v>351</v>
      </c>
    </row>
    <row r="98" spans="1:3" x14ac:dyDescent="0.25">
      <c r="A98" s="15" t="s">
        <v>31</v>
      </c>
      <c r="B98" s="9" t="s">
        <v>32</v>
      </c>
      <c r="C98" s="3" t="str">
        <f>CONCATENATE("    This variant is a change at a specific point in the ",B11," gene from ",B98," to ",B99," resulting in incorrect ",B7," function. This substitution of a single nucleotide is known as a missense variant.")</f>
        <v xml:space="preserve">    This variant is a change at a specific point in the NR3C1 gene from adenine (A) to guanine (G) resulting in incorrect glucocortisoid receptor function. This substitution of a single nucleotide is known as a missense variant.</v>
      </c>
    </row>
    <row r="99" spans="1:3" x14ac:dyDescent="0.25">
      <c r="A99" s="15" t="s">
        <v>33</v>
      </c>
      <c r="B99" s="9" t="s">
        <v>34</v>
      </c>
    </row>
    <row r="100" spans="1:3" x14ac:dyDescent="0.25">
      <c r="A100" s="15" t="s">
        <v>35</v>
      </c>
      <c r="B100" s="9" t="s">
        <v>357</v>
      </c>
      <c r="C100" s="3" t="str">
        <f>"  &lt;/Variant&gt;"</f>
        <v xml:space="preserve">  &lt;/Variant&gt;</v>
      </c>
    </row>
    <row r="101" spans="1:3" ht="16.5" thickBot="1" x14ac:dyDescent="0.3">
      <c r="A101" s="15"/>
      <c r="C101" s="3" t="str">
        <f>CONCATENATE("&lt;# ",B103," #&gt;")</f>
        <v>&lt;# G1430A #&gt;</v>
      </c>
    </row>
    <row r="102" spans="1:3" ht="16.5" thickBot="1" x14ac:dyDescent="0.3">
      <c r="A102" s="8" t="s">
        <v>29</v>
      </c>
      <c r="B102" s="40" t="s">
        <v>339</v>
      </c>
      <c r="C102" s="3" t="str">
        <f>CONCATENATE("  &lt;Variant hgvs=",CHAR(34),B102,CHAR(34)," name=",CHAR(34),B103,CHAR(34),"&gt; ")</f>
        <v xml:space="preserve">  &lt;Variant hgvs="NC_000005.10:g.143310135C&gt;T" name="G1430A"&gt; </v>
      </c>
    </row>
    <row r="103" spans="1:3" x14ac:dyDescent="0.25">
      <c r="A103" s="15" t="s">
        <v>30</v>
      </c>
      <c r="B103" s="9" t="s">
        <v>338</v>
      </c>
    </row>
    <row r="104" spans="1:3" x14ac:dyDescent="0.25">
      <c r="A104" s="15" t="s">
        <v>31</v>
      </c>
      <c r="B104" s="9" t="str">
        <f>"cytosine (C)"</f>
        <v>cytosine (C)</v>
      </c>
      <c r="C104" s="3" t="str">
        <f>CONCATENATE("    This variant is a change at a specific point in the ",B11," gene from ",B104," to ",B105," resulting in incorrect ",B7," function. This substitution of a single nucleotide is known as a missense variant.")</f>
        <v xml:space="preserve">    This variant is a change at a specific point in the NR3C1 gene from cytosine (C) to thymine (T) resulting in incorrect glucocortisoid receptor function. This substitution of a single nucleotide is known as a missense variant.</v>
      </c>
    </row>
    <row r="105" spans="1:3" x14ac:dyDescent="0.25">
      <c r="A105" s="15" t="s">
        <v>33</v>
      </c>
      <c r="B105" s="9" t="s">
        <v>36</v>
      </c>
    </row>
    <row r="106" spans="1:3" x14ac:dyDescent="0.25">
      <c r="A106" s="15" t="s">
        <v>35</v>
      </c>
      <c r="B106" s="9" t="s">
        <v>365</v>
      </c>
      <c r="C106" s="3" t="str">
        <f>"  &lt;/Variant&gt;"</f>
        <v xml:space="preserve">  &lt;/Variant&gt;</v>
      </c>
    </row>
    <row r="107" spans="1:3" s="18" customFormat="1" x14ac:dyDescent="0.25">
      <c r="A107" s="27"/>
      <c r="B107" s="17"/>
    </row>
    <row r="108" spans="1:3" s="18" customFormat="1" x14ac:dyDescent="0.25">
      <c r="A108" s="27"/>
      <c r="B108" s="17"/>
      <c r="C108" s="18" t="str">
        <f>C17</f>
        <v>&lt;# A143380220G #&gt;</v>
      </c>
    </row>
    <row r="109" spans="1:3" x14ac:dyDescent="0.25">
      <c r="A109" s="15" t="s">
        <v>37</v>
      </c>
      <c r="B109" s="21" t="str">
        <f>H11</f>
        <v>NC_000005.10:g.</v>
      </c>
      <c r="C109" s="3" t="str">
        <f>CONCATENATE("  &lt;Genotype hgvs=",CHAR(34),B109,B110,";",B111,CHAR(34)," name=",CHAR(34),B19,CHAR(34),"&gt; ")</f>
        <v xml:space="preserve">  &lt;Genotype hgvs="NC_000005.10:g.[143380220A&gt;G];[143380220=]" name="A143380220G"&gt; </v>
      </c>
    </row>
    <row r="110" spans="1:3" x14ac:dyDescent="0.25">
      <c r="A110" s="15" t="s">
        <v>35</v>
      </c>
      <c r="B110" s="21" t="str">
        <f t="shared" ref="B110:B114" si="1">H12</f>
        <v>[143380220A&gt;G]</v>
      </c>
    </row>
    <row r="111" spans="1:3" x14ac:dyDescent="0.25">
      <c r="A111" s="15" t="s">
        <v>31</v>
      </c>
      <c r="B111" s="21" t="str">
        <f t="shared" si="1"/>
        <v>[143380220=]</v>
      </c>
      <c r="C111" s="3" t="s">
        <v>38</v>
      </c>
    </row>
    <row r="112" spans="1:3" x14ac:dyDescent="0.25">
      <c r="A112" s="15" t="s">
        <v>39</v>
      </c>
      <c r="B112" s="21" t="str">
        <f t="shared" si="1"/>
        <v>People with this variant have one copy of the [A143380220G](https://www.ncbi.nlm.nih.gov/projects/SNP/snp_ref.cgi?rs=1866388) variant. This substitution of a single nucleotide is known as a missense mutation.</v>
      </c>
      <c r="C112" s="3" t="s">
        <v>26</v>
      </c>
    </row>
    <row r="113" spans="1:3" x14ac:dyDescent="0.25">
      <c r="A113" s="8" t="s">
        <v>40</v>
      </c>
      <c r="B113" s="21" t="str">
        <f t="shared" si="1"/>
        <v>You are in the Moderate Loss of Function category. See below for more information.</v>
      </c>
      <c r="C113" s="3" t="str">
        <f>CONCATENATE("    ",B112)</f>
        <v xml:space="preserve">    People with this variant have one copy of the [A143380220G](https://www.ncbi.nlm.nih.gov/projects/SNP/snp_ref.cgi?rs=1866388) variant. This substitution of a single nucleotide is known as a missense mutation.</v>
      </c>
    </row>
    <row r="114" spans="1:3" x14ac:dyDescent="0.25">
      <c r="A114" s="8" t="s">
        <v>41</v>
      </c>
      <c r="B114" s="21">
        <f t="shared" si="1"/>
        <v>33.6</v>
      </c>
    </row>
    <row r="115" spans="1:3" x14ac:dyDescent="0.25">
      <c r="A115" s="15"/>
      <c r="C115" s="3" t="s">
        <v>42</v>
      </c>
    </row>
    <row r="116" spans="1:3" x14ac:dyDescent="0.25">
      <c r="A116" s="8"/>
    </row>
    <row r="117" spans="1:3" x14ac:dyDescent="0.25">
      <c r="A117" s="8"/>
      <c r="C117" s="3" t="str">
        <f>CONCATENATE("    ",B113)</f>
        <v xml:space="preserve">    You are in the Moderate Loss of Function category. See below for more information.</v>
      </c>
    </row>
    <row r="118" spans="1:3" x14ac:dyDescent="0.25">
      <c r="A118" s="8"/>
    </row>
    <row r="119" spans="1:3" x14ac:dyDescent="0.25">
      <c r="A119" s="8"/>
      <c r="C119" s="3" t="s">
        <v>43</v>
      </c>
    </row>
    <row r="120" spans="1:3" x14ac:dyDescent="0.25">
      <c r="A120" s="15"/>
    </row>
    <row r="121" spans="1:3" x14ac:dyDescent="0.25">
      <c r="A121" s="15"/>
      <c r="C121" s="3" t="str">
        <f>CONCATENATE( "    &lt;piechart percentage=",B114," /&gt;")</f>
        <v xml:space="preserve">    &lt;piechart percentage=33.6 /&gt;</v>
      </c>
    </row>
    <row r="122" spans="1:3" x14ac:dyDescent="0.25">
      <c r="A122" s="15"/>
      <c r="C122" s="3" t="str">
        <f>"  &lt;/Genotype&gt;"</f>
        <v xml:space="preserve">  &lt;/Genotype&gt;</v>
      </c>
    </row>
    <row r="123" spans="1:3" x14ac:dyDescent="0.25">
      <c r="A123" s="15" t="s">
        <v>44</v>
      </c>
      <c r="B123" s="9" t="str">
        <f>H17</f>
        <v>People with this variant have two copies of the [A143380220G](https://www.ncbi.nlm.nih.gov/projects/SNP/snp_ref.cgi?rs=1866388) variant. This substitution of a single nucleotide is known as a missense mutation.</v>
      </c>
      <c r="C123" s="3" t="str">
        <f>CONCATENATE("  &lt;Genotype hgvs=",CHAR(34),B109,B110,";",B110,CHAR(34)," name=",CHAR(34),B19,CHAR(34),"&gt; ")</f>
        <v xml:space="preserve">  &lt;Genotype hgvs="NC_000005.10:g.[143380220A&gt;G];[143380220A&gt;G]" name="A143380220G"&gt; </v>
      </c>
    </row>
    <row r="124" spans="1:3" x14ac:dyDescent="0.25">
      <c r="A124" s="8" t="s">
        <v>45</v>
      </c>
      <c r="B124" s="9" t="str">
        <f t="shared" ref="B124:B125" si="2">H18</f>
        <v>You are in the Moderate Loss of Function category. See below for more information.</v>
      </c>
      <c r="C124" s="3" t="s">
        <v>26</v>
      </c>
    </row>
    <row r="125" spans="1:3" x14ac:dyDescent="0.25">
      <c r="A125" s="8" t="s">
        <v>41</v>
      </c>
      <c r="B125" s="9">
        <f t="shared" si="2"/>
        <v>13</v>
      </c>
      <c r="C125" s="3" t="s">
        <v>38</v>
      </c>
    </row>
    <row r="126" spans="1:3" x14ac:dyDescent="0.25">
      <c r="A126" s="8"/>
    </row>
    <row r="127" spans="1:3" x14ac:dyDescent="0.25">
      <c r="A127" s="15"/>
      <c r="C127" s="3" t="str">
        <f>CONCATENATE("    ",B123)</f>
        <v xml:space="preserve">    People with this variant have two copies of the [A143380220G](https://www.ncbi.nlm.nih.gov/projects/SNP/snp_ref.cgi?rs=1866388) variant. This substitution of a single nucleotide is known as a missense mutation.</v>
      </c>
    </row>
    <row r="128" spans="1:3" x14ac:dyDescent="0.25">
      <c r="A128" s="8"/>
    </row>
    <row r="129" spans="1:3" x14ac:dyDescent="0.25">
      <c r="A129" s="8"/>
      <c r="C129" s="3" t="s">
        <v>42</v>
      </c>
    </row>
    <row r="130" spans="1:3" x14ac:dyDescent="0.25">
      <c r="A130" s="8"/>
    </row>
    <row r="131" spans="1:3" x14ac:dyDescent="0.25">
      <c r="A131" s="8"/>
      <c r="C131" s="3" t="str">
        <f>CONCATENATE("    ",B124)</f>
        <v xml:space="preserve">    You are in the Moderate Loss of Function category. See below for more information.</v>
      </c>
    </row>
    <row r="132" spans="1:3" x14ac:dyDescent="0.25">
      <c r="A132" s="8"/>
    </row>
    <row r="133" spans="1:3" x14ac:dyDescent="0.25">
      <c r="A133" s="15"/>
      <c r="C133" s="3" t="s">
        <v>43</v>
      </c>
    </row>
    <row r="134" spans="1:3" x14ac:dyDescent="0.25">
      <c r="A134" s="15"/>
    </row>
    <row r="135" spans="1:3" x14ac:dyDescent="0.25">
      <c r="A135" s="15"/>
      <c r="C135" s="3" t="str">
        <f>CONCATENATE( "    &lt;piechart percentage=",B125," /&gt;")</f>
        <v xml:space="preserve">    &lt;piechart percentage=13 /&gt;</v>
      </c>
    </row>
    <row r="136" spans="1:3" x14ac:dyDescent="0.25">
      <c r="A136" s="15"/>
      <c r="C136" s="3" t="str">
        <f>"  &lt;/Genotype&gt;"</f>
        <v xml:space="preserve">  &lt;/Genotype&gt;</v>
      </c>
    </row>
    <row r="137" spans="1:3" x14ac:dyDescent="0.25">
      <c r="A137" s="15" t="s">
        <v>46</v>
      </c>
      <c r="B137" s="9" t="str">
        <f>H20</f>
        <v>Your NR3C1 gene has no variants. A normal gene is referred to as a "wild-type" gene.</v>
      </c>
      <c r="C137" s="3" t="str">
        <f>CONCATENATE("  &lt;Genotype hgvs=",CHAR(34),B109,B111,";",B111,CHAR(34)," name=",CHAR(34),B19,CHAR(34),"&gt; ")</f>
        <v xml:space="preserve">  &lt;Genotype hgvs="NC_000005.10:g.[143380220=];[143380220=]" name="A143380220G"&gt; </v>
      </c>
    </row>
    <row r="138" spans="1:3" x14ac:dyDescent="0.25">
      <c r="A138" s="8" t="s">
        <v>47</v>
      </c>
      <c r="B138" s="9" t="str">
        <f t="shared" ref="B138:B139" si="3">H21</f>
        <v>This variant is not associated with increased risk.</v>
      </c>
      <c r="C138" s="3" t="s">
        <v>26</v>
      </c>
    </row>
    <row r="139" spans="1:3" x14ac:dyDescent="0.25">
      <c r="A139" s="8" t="s">
        <v>41</v>
      </c>
      <c r="B139" s="9">
        <f t="shared" si="3"/>
        <v>53.4</v>
      </c>
      <c r="C139" s="3" t="s">
        <v>38</v>
      </c>
    </row>
    <row r="140" spans="1:3" x14ac:dyDescent="0.25">
      <c r="A140" s="15"/>
    </row>
    <row r="141" spans="1:3" x14ac:dyDescent="0.25">
      <c r="A141" s="8"/>
      <c r="C141" s="3" t="str">
        <f>CONCATENATE("    ",B137)</f>
        <v xml:space="preserve">    Your NR3C1 gene has no variants. A normal gene is referred to as a "wild-type" gene.</v>
      </c>
    </row>
    <row r="142" spans="1:3" x14ac:dyDescent="0.25">
      <c r="A142" s="8"/>
    </row>
    <row r="143" spans="1:3" x14ac:dyDescent="0.25">
      <c r="A143" s="8"/>
      <c r="C143" s="3" t="s">
        <v>42</v>
      </c>
    </row>
    <row r="144" spans="1:3" x14ac:dyDescent="0.25">
      <c r="A144" s="8"/>
    </row>
    <row r="145" spans="1:3" x14ac:dyDescent="0.25">
      <c r="A145" s="8"/>
      <c r="C145" s="3" t="str">
        <f>CONCATENATE("    ",B138)</f>
        <v xml:space="preserve">    This variant is not associated with increased risk.</v>
      </c>
    </row>
    <row r="146" spans="1:3" x14ac:dyDescent="0.25">
      <c r="A146" s="15"/>
    </row>
    <row r="147" spans="1:3" x14ac:dyDescent="0.25">
      <c r="A147" s="15"/>
      <c r="C147" s="3" t="s">
        <v>43</v>
      </c>
    </row>
    <row r="148" spans="1:3" x14ac:dyDescent="0.25">
      <c r="A148" s="15"/>
    </row>
    <row r="149" spans="1:3" x14ac:dyDescent="0.25">
      <c r="A149" s="15"/>
      <c r="C149" s="3" t="str">
        <f>CONCATENATE( "    &lt;piechart percentage=",B139," /&gt;")</f>
        <v xml:space="preserve">    &lt;piechart percentage=53.4 /&gt;</v>
      </c>
    </row>
    <row r="150" spans="1:3" x14ac:dyDescent="0.25">
      <c r="A150" s="15"/>
      <c r="C150" s="3" t="str">
        <f>"  &lt;/Genotype&gt;"</f>
        <v xml:space="preserve">  &lt;/Genotype&gt;</v>
      </c>
    </row>
    <row r="151" spans="1:3" x14ac:dyDescent="0.25">
      <c r="A151" s="15"/>
      <c r="C151" s="3" t="str">
        <f>C23</f>
        <v>&lt;# T158189C #&gt;</v>
      </c>
    </row>
    <row r="152" spans="1:3" x14ac:dyDescent="0.25">
      <c r="A152" s="15" t="s">
        <v>37</v>
      </c>
      <c r="B152" s="21" t="str">
        <f>I11</f>
        <v>NC_000005.10:g.</v>
      </c>
      <c r="C152" s="3" t="str">
        <f>CONCATENATE("  &lt;Genotype hgvs=",CHAR(34),B152,B153,";",B154,CHAR(34)," name=",CHAR(34),B25,CHAR(34),"&gt; ")</f>
        <v xml:space="preserve">  &lt;Genotype hgvs="NC_000005.10:g.[143282324A&gt;G];[143282324=]" name="T158189C"&gt; </v>
      </c>
    </row>
    <row r="153" spans="1:3" x14ac:dyDescent="0.25">
      <c r="A153" s="15" t="s">
        <v>35</v>
      </c>
      <c r="B153" s="21" t="str">
        <f t="shared" ref="B153:B157" si="4">I12</f>
        <v>[143282324A&gt;G]</v>
      </c>
    </row>
    <row r="154" spans="1:3" x14ac:dyDescent="0.25">
      <c r="A154" s="15" t="s">
        <v>31</v>
      </c>
      <c r="B154" s="21" t="str">
        <f t="shared" si="4"/>
        <v>[143282324=]</v>
      </c>
      <c r="C154" s="3" t="s">
        <v>38</v>
      </c>
    </row>
    <row r="155" spans="1:3" x14ac:dyDescent="0.25">
      <c r="A155" s="15" t="s">
        <v>39</v>
      </c>
      <c r="B155" s="21" t="str">
        <f t="shared" si="4"/>
        <v>People with this variant have one copy of the [T158189C](https://www.ncbi.nlm.nih.gov/projects/SNP/snp_ref.cgi?rs=258750) variant. This substitution of a single nucleotide is known as a missense mutation.</v>
      </c>
      <c r="C155" s="3" t="s">
        <v>26</v>
      </c>
    </row>
    <row r="156" spans="1:3" x14ac:dyDescent="0.25">
      <c r="A156" s="8" t="s">
        <v>40</v>
      </c>
      <c r="B156" s="21" t="str">
        <f t="shared" si="4"/>
        <v>You are in the Moderate Loss of Function category. See below for more information.</v>
      </c>
      <c r="C156" s="3" t="str">
        <f>CONCATENATE("    ",B155)</f>
        <v xml:space="preserve">    People with this variant have one copy of the [T158189C](https://www.ncbi.nlm.nih.gov/projects/SNP/snp_ref.cgi?rs=258750) variant. This substitution of a single nucleotide is known as a missense mutation.</v>
      </c>
    </row>
    <row r="157" spans="1:3" x14ac:dyDescent="0.25">
      <c r="A157" s="8" t="s">
        <v>41</v>
      </c>
      <c r="B157" s="21">
        <f t="shared" si="4"/>
        <v>35.799999999999997</v>
      </c>
    </row>
    <row r="158" spans="1:3" x14ac:dyDescent="0.25">
      <c r="A158" s="15"/>
      <c r="C158" s="3" t="s">
        <v>42</v>
      </c>
    </row>
    <row r="159" spans="1:3" x14ac:dyDescent="0.25">
      <c r="A159" s="8"/>
    </row>
    <row r="160" spans="1:3" x14ac:dyDescent="0.25">
      <c r="A160" s="8"/>
      <c r="C160" s="3" t="str">
        <f>CONCATENATE("    ",B156)</f>
        <v xml:space="preserve">    You are in the Moderate Loss of Function category. See below for more information.</v>
      </c>
    </row>
    <row r="161" spans="1:3" x14ac:dyDescent="0.25">
      <c r="A161" s="8"/>
    </row>
    <row r="162" spans="1:3" x14ac:dyDescent="0.25">
      <c r="A162" s="8"/>
      <c r="C162" s="3" t="s">
        <v>43</v>
      </c>
    </row>
    <row r="163" spans="1:3" x14ac:dyDescent="0.25">
      <c r="A163" s="15"/>
    </row>
    <row r="164" spans="1:3" x14ac:dyDescent="0.25">
      <c r="A164" s="15"/>
      <c r="C164" s="3" t="str">
        <f>CONCATENATE( "    &lt;piechart percentage=",B157," /&gt;")</f>
        <v xml:space="preserve">    &lt;piechart percentage=35.8 /&gt;</v>
      </c>
    </row>
    <row r="165" spans="1:3" x14ac:dyDescent="0.25">
      <c r="A165" s="15"/>
      <c r="C165" s="3" t="str">
        <f>"  &lt;/Genotype&gt;"</f>
        <v xml:space="preserve">  &lt;/Genotype&gt;</v>
      </c>
    </row>
    <row r="166" spans="1:3" x14ac:dyDescent="0.25">
      <c r="A166" s="15" t="s">
        <v>44</v>
      </c>
      <c r="B166" s="9" t="str">
        <f>I17</f>
        <v>People with this variant have two copies of the [T158189C](https://www.ncbi.nlm.nih.gov/projects/SNP/snp_ref.cgi?rs=258750) variant. This substitution of a single nucleotide is known as a missense mutation.</v>
      </c>
      <c r="C166" s="3" t="str">
        <f>CONCATENATE("  &lt;Genotype hgvs=",CHAR(34),B152,B153,";",B153,CHAR(34)," name=",CHAR(34),B25,CHAR(34),"&gt; ")</f>
        <v xml:space="preserve">  &lt;Genotype hgvs="NC_000005.10:g.[143282324A&gt;G];[143282324A&gt;G]" name="T158189C"&gt; </v>
      </c>
    </row>
    <row r="167" spans="1:3" x14ac:dyDescent="0.25">
      <c r="A167" s="8" t="s">
        <v>45</v>
      </c>
      <c r="B167" s="9" t="str">
        <f t="shared" ref="B167:B168" si="5">I18</f>
        <v>You are in the Moderate Loss of Function category. See below for more information.</v>
      </c>
      <c r="C167" s="3" t="s">
        <v>26</v>
      </c>
    </row>
    <row r="168" spans="1:3" x14ac:dyDescent="0.25">
      <c r="A168" s="8" t="s">
        <v>41</v>
      </c>
      <c r="B168" s="9">
        <f t="shared" si="5"/>
        <v>16.100000000000001</v>
      </c>
      <c r="C168" s="3" t="s">
        <v>38</v>
      </c>
    </row>
    <row r="169" spans="1:3" x14ac:dyDescent="0.25">
      <c r="A169" s="8"/>
    </row>
    <row r="170" spans="1:3" x14ac:dyDescent="0.25">
      <c r="A170" s="15"/>
      <c r="C170" s="3" t="str">
        <f>CONCATENATE("    ",B166)</f>
        <v xml:space="preserve">    People with this variant have two copies of the [T158189C](https://www.ncbi.nlm.nih.gov/projects/SNP/snp_ref.cgi?rs=258750) variant. This substitution of a single nucleotide is known as a missense mutation.</v>
      </c>
    </row>
    <row r="171" spans="1:3" x14ac:dyDescent="0.25">
      <c r="A171" s="8"/>
    </row>
    <row r="172" spans="1:3" x14ac:dyDescent="0.25">
      <c r="A172" s="8"/>
      <c r="C172" s="3" t="s">
        <v>42</v>
      </c>
    </row>
    <row r="173" spans="1:3" x14ac:dyDescent="0.25">
      <c r="A173" s="8"/>
    </row>
    <row r="174" spans="1:3" x14ac:dyDescent="0.25">
      <c r="A174" s="8"/>
      <c r="C174" s="3" t="str">
        <f>CONCATENATE("    ",B167)</f>
        <v xml:space="preserve">    You are in the Moderate Loss of Function category. See below for more information.</v>
      </c>
    </row>
    <row r="175" spans="1:3" x14ac:dyDescent="0.25">
      <c r="A175" s="8"/>
    </row>
    <row r="176" spans="1:3" x14ac:dyDescent="0.25">
      <c r="A176" s="15"/>
      <c r="C176" s="3" t="s">
        <v>43</v>
      </c>
    </row>
    <row r="177" spans="1:3" x14ac:dyDescent="0.25">
      <c r="A177" s="15"/>
    </row>
    <row r="178" spans="1:3" x14ac:dyDescent="0.25">
      <c r="A178" s="15"/>
      <c r="C178" s="3" t="str">
        <f>CONCATENATE( "    &lt;piechart percentage=",B168," /&gt;")</f>
        <v xml:space="preserve">    &lt;piechart percentage=16.1 /&gt;</v>
      </c>
    </row>
    <row r="179" spans="1:3" x14ac:dyDescent="0.25">
      <c r="A179" s="15"/>
      <c r="C179" s="3" t="str">
        <f>"  &lt;/Genotype&gt;"</f>
        <v xml:space="preserve">  &lt;/Genotype&gt;</v>
      </c>
    </row>
    <row r="180" spans="1:3" x14ac:dyDescent="0.25">
      <c r="A180" s="15" t="s">
        <v>46</v>
      </c>
      <c r="B180" s="9" t="str">
        <f>I20</f>
        <v>Your NR3C1 gene has no variants. A normal gene is referred to as a "wild-type" gene.</v>
      </c>
      <c r="C180" s="3" t="str">
        <f>CONCATENATE("  &lt;Genotype hgvs=",CHAR(34),B152,B154,";",B154,CHAR(34)," name=",CHAR(34),B25,CHAR(34),"&gt; ")</f>
        <v xml:space="preserve">  &lt;Genotype hgvs="NC_000005.10:g.[143282324=];[143282324=]" name="T158189C"&gt; </v>
      </c>
    </row>
    <row r="181" spans="1:3" x14ac:dyDescent="0.25">
      <c r="A181" s="8" t="s">
        <v>47</v>
      </c>
      <c r="B181" s="9" t="str">
        <f t="shared" ref="B181:B182" si="6">I21</f>
        <v>This variant is not associated with increased risk.</v>
      </c>
      <c r="C181" s="3" t="s">
        <v>26</v>
      </c>
    </row>
    <row r="182" spans="1:3" x14ac:dyDescent="0.25">
      <c r="A182" s="8" t="s">
        <v>41</v>
      </c>
      <c r="B182" s="9">
        <f t="shared" si="6"/>
        <v>48.2</v>
      </c>
      <c r="C182" s="3" t="s">
        <v>38</v>
      </c>
    </row>
    <row r="183" spans="1:3" x14ac:dyDescent="0.25">
      <c r="A183" s="15"/>
    </row>
    <row r="184" spans="1:3" x14ac:dyDescent="0.25">
      <c r="A184" s="8"/>
      <c r="C184" s="3" t="str">
        <f>CONCATENATE("    ",B180)</f>
        <v xml:space="preserve">    Your NR3C1 gene has no variants. A normal gene is referred to as a "wild-type" gene.</v>
      </c>
    </row>
    <row r="185" spans="1:3" x14ac:dyDescent="0.25">
      <c r="A185" s="8"/>
    </row>
    <row r="186" spans="1:3" x14ac:dyDescent="0.25">
      <c r="A186" s="8"/>
      <c r="C186" s="3" t="s">
        <v>42</v>
      </c>
    </row>
    <row r="187" spans="1:3" x14ac:dyDescent="0.25">
      <c r="A187" s="8"/>
    </row>
    <row r="188" spans="1:3" x14ac:dyDescent="0.25">
      <c r="A188" s="8"/>
      <c r="C188" s="3" t="str">
        <f>CONCATENATE("    ",B181)</f>
        <v xml:space="preserve">    This variant is not associated with increased risk.</v>
      </c>
    </row>
    <row r="189" spans="1:3" x14ac:dyDescent="0.25">
      <c r="A189" s="15"/>
    </row>
    <row r="190" spans="1:3" x14ac:dyDescent="0.25">
      <c r="A190" s="15"/>
      <c r="C190" s="3" t="s">
        <v>43</v>
      </c>
    </row>
    <row r="191" spans="1:3" x14ac:dyDescent="0.25">
      <c r="A191" s="15"/>
    </row>
    <row r="192" spans="1:3" x14ac:dyDescent="0.25">
      <c r="A192" s="15"/>
      <c r="C192" s="3" t="str">
        <f>CONCATENATE( "    &lt;piechart percentage=",B182," /&gt;")</f>
        <v xml:space="preserve">    &lt;piechart percentage=48.2 /&gt;</v>
      </c>
    </row>
    <row r="193" spans="1:3" x14ac:dyDescent="0.25">
      <c r="A193" s="15"/>
      <c r="C193" s="3" t="str">
        <f>"  &lt;/Genotype&gt;"</f>
        <v xml:space="preserve">  &lt;/Genotype&gt;</v>
      </c>
    </row>
    <row r="194" spans="1:3" x14ac:dyDescent="0.25">
      <c r="A194" s="15"/>
      <c r="C194" s="3" t="str">
        <f>C29</f>
        <v>&lt;# T143342788C #&gt;</v>
      </c>
    </row>
    <row r="195" spans="1:3" x14ac:dyDescent="0.25">
      <c r="A195" s="15" t="s">
        <v>37</v>
      </c>
      <c r="B195" s="21" t="str">
        <f>J11</f>
        <v>NC_000005.10:g.</v>
      </c>
      <c r="C195" s="3" t="str">
        <f>CONCATENATE("  &lt;Genotype hgvs=",CHAR(34),B195,B196,";",B197,CHAR(34)," name=",CHAR(34),B31,CHAR(34),"&gt; ")</f>
        <v xml:space="preserve">  &lt;Genotype hgvs="NC_000005.10:g.[143342788T&gt;C];[143342788=]" name="T143342788C"&gt; </v>
      </c>
    </row>
    <row r="196" spans="1:3" x14ac:dyDescent="0.25">
      <c r="A196" s="15" t="s">
        <v>35</v>
      </c>
      <c r="B196" s="21" t="str">
        <f t="shared" ref="B196:B200" si="7">J12</f>
        <v>[143342788T&gt;C]</v>
      </c>
    </row>
    <row r="197" spans="1:3" x14ac:dyDescent="0.25">
      <c r="A197" s="15" t="s">
        <v>31</v>
      </c>
      <c r="B197" s="21" t="str">
        <f t="shared" si="7"/>
        <v>[143342788=]</v>
      </c>
      <c r="C197" s="3" t="s">
        <v>38</v>
      </c>
    </row>
    <row r="198" spans="1:3" x14ac:dyDescent="0.25">
      <c r="A198" s="15" t="s">
        <v>39</v>
      </c>
      <c r="B198" s="21" t="str">
        <f t="shared" si="7"/>
        <v>People with this variant have one copy of the [T143342788C](https://www.ncbi.nlm.nih.gov/projects/SNP/snp_ref.cgi?rs=2918419) variant. This substitution of a single nucleotide is known as a missense mutation.</v>
      </c>
      <c r="C198" s="3" t="s">
        <v>26</v>
      </c>
    </row>
    <row r="199" spans="1:3" x14ac:dyDescent="0.25">
      <c r="A199" s="8" t="s">
        <v>40</v>
      </c>
      <c r="B199" s="21" t="str">
        <f t="shared" si="7"/>
        <v>You are in the Moderate Loss of Function category. See below for more information.</v>
      </c>
      <c r="C199" s="3" t="str">
        <f>CONCATENATE("    ",B198)</f>
        <v xml:space="preserve">    People with this variant have one copy of the [T143342788C](https://www.ncbi.nlm.nih.gov/projects/SNP/snp_ref.cgi?rs=2918419) variant. This substitution of a single nucleotide is known as a missense mutation.</v>
      </c>
    </row>
    <row r="200" spans="1:3" x14ac:dyDescent="0.25">
      <c r="A200" s="8" t="s">
        <v>41</v>
      </c>
      <c r="B200" s="21">
        <f t="shared" si="7"/>
        <v>20.7</v>
      </c>
    </row>
    <row r="201" spans="1:3" x14ac:dyDescent="0.25">
      <c r="A201" s="15"/>
      <c r="C201" s="3" t="s">
        <v>42</v>
      </c>
    </row>
    <row r="202" spans="1:3" x14ac:dyDescent="0.25">
      <c r="A202" s="8"/>
    </row>
    <row r="203" spans="1:3" x14ac:dyDescent="0.25">
      <c r="A203" s="8"/>
      <c r="C203" s="3" t="str">
        <f>CONCATENATE("    ",B199)</f>
        <v xml:space="preserve">    You are in the Moderate Loss of Function category. See below for more information.</v>
      </c>
    </row>
    <row r="204" spans="1:3" x14ac:dyDescent="0.25">
      <c r="A204" s="8"/>
    </row>
    <row r="205" spans="1:3" x14ac:dyDescent="0.25">
      <c r="A205" s="8"/>
      <c r="C205" s="3" t="s">
        <v>43</v>
      </c>
    </row>
    <row r="206" spans="1:3" x14ac:dyDescent="0.25">
      <c r="A206" s="15"/>
    </row>
    <row r="207" spans="1:3" x14ac:dyDescent="0.25">
      <c r="A207" s="15"/>
      <c r="C207" s="3" t="str">
        <f>CONCATENATE( "    &lt;piechart percentage=",B200," /&gt;")</f>
        <v xml:space="preserve">    &lt;piechart percentage=20.7 /&gt;</v>
      </c>
    </row>
    <row r="208" spans="1:3" x14ac:dyDescent="0.25">
      <c r="A208" s="15"/>
      <c r="C208" s="3" t="str">
        <f>"  &lt;/Genotype&gt;"</f>
        <v xml:space="preserve">  &lt;/Genotype&gt;</v>
      </c>
    </row>
    <row r="209" spans="1:3" x14ac:dyDescent="0.25">
      <c r="A209" s="15" t="s">
        <v>44</v>
      </c>
      <c r="B209" s="9" t="str">
        <f>J17</f>
        <v>People with this variant have two copies of the [T143342788C](https://www.ncbi.nlm.nih.gov/projects/SNP/snp_ref.cgi?rs=2918419) variant. This substitution of a single nucleotide is known as a missense mutation.</v>
      </c>
      <c r="C209" s="3" t="str">
        <f>CONCATENATE("  &lt;Genotype hgvs=",CHAR(34),B195,B196,";",B196,CHAR(34)," name=",CHAR(34),B31,CHAR(34),"&gt; ")</f>
        <v xml:space="preserve">  &lt;Genotype hgvs="NC_000005.10:g.[143342788T&gt;C];[143342788T&gt;C]" name="T143342788C"&gt; </v>
      </c>
    </row>
    <row r="210" spans="1:3" x14ac:dyDescent="0.25">
      <c r="A210" s="8" t="s">
        <v>45</v>
      </c>
      <c r="B210" s="9" t="str">
        <f t="shared" ref="B210:B211" si="8">J18</f>
        <v>You are in the Moderate Loss of Function category. See below for more information.</v>
      </c>
      <c r="C210" s="3" t="s">
        <v>26</v>
      </c>
    </row>
    <row r="211" spans="1:3" x14ac:dyDescent="0.25">
      <c r="A211" s="8" t="s">
        <v>41</v>
      </c>
      <c r="B211" s="9">
        <f t="shared" si="8"/>
        <v>6.5</v>
      </c>
      <c r="C211" s="3" t="s">
        <v>38</v>
      </c>
    </row>
    <row r="212" spans="1:3" x14ac:dyDescent="0.25">
      <c r="A212" s="8"/>
    </row>
    <row r="213" spans="1:3" x14ac:dyDescent="0.25">
      <c r="A213" s="15"/>
      <c r="C213" s="3" t="str">
        <f>CONCATENATE("    ",B209)</f>
        <v xml:space="preserve">    People with this variant have two copies of the [T143342788C](https://www.ncbi.nlm.nih.gov/projects/SNP/snp_ref.cgi?rs=2918419) variant. This substitution of a single nucleotide is known as a missense mutation.</v>
      </c>
    </row>
    <row r="214" spans="1:3" x14ac:dyDescent="0.25">
      <c r="A214" s="8"/>
    </row>
    <row r="215" spans="1:3" x14ac:dyDescent="0.25">
      <c r="A215" s="8"/>
      <c r="C215" s="3" t="s">
        <v>42</v>
      </c>
    </row>
    <row r="216" spans="1:3" x14ac:dyDescent="0.25">
      <c r="A216" s="8"/>
    </row>
    <row r="217" spans="1:3" x14ac:dyDescent="0.25">
      <c r="A217" s="8"/>
      <c r="C217" s="3" t="str">
        <f>CONCATENATE("    ",B210)</f>
        <v xml:space="preserve">    You are in the Moderate Loss of Function category. See below for more information.</v>
      </c>
    </row>
    <row r="218" spans="1:3" x14ac:dyDescent="0.25">
      <c r="A218" s="8"/>
    </row>
    <row r="219" spans="1:3" x14ac:dyDescent="0.25">
      <c r="A219" s="15"/>
      <c r="C219" s="3" t="s">
        <v>43</v>
      </c>
    </row>
    <row r="220" spans="1:3" x14ac:dyDescent="0.25">
      <c r="A220" s="15"/>
    </row>
    <row r="221" spans="1:3" x14ac:dyDescent="0.25">
      <c r="A221" s="15"/>
      <c r="C221" s="3" t="str">
        <f>CONCATENATE( "    &lt;piechart percentage=",B211," /&gt;")</f>
        <v xml:space="preserve">    &lt;piechart percentage=6.5 /&gt;</v>
      </c>
    </row>
    <row r="222" spans="1:3" x14ac:dyDescent="0.25">
      <c r="A222" s="15"/>
      <c r="C222" s="3" t="str">
        <f>"  &lt;/Genotype&gt;"</f>
        <v xml:space="preserve">  &lt;/Genotype&gt;</v>
      </c>
    </row>
    <row r="223" spans="1:3" x14ac:dyDescent="0.25">
      <c r="A223" s="15" t="s">
        <v>46</v>
      </c>
      <c r="B223" s="9" t="str">
        <f>J20</f>
        <v>Your NR3C1 gene has no variants. A normal gene is referred to as a "wild-type" gene.</v>
      </c>
      <c r="C223" s="3" t="str">
        <f>CONCATENATE("  &lt;Genotype hgvs=",CHAR(34),B195,B197,";",B197,CHAR(34)," name=",CHAR(34),B31,CHAR(34),"&gt; ")</f>
        <v xml:space="preserve">  &lt;Genotype hgvs="NC_000005.10:g.[143342788=];[143342788=]" name="T143342788C"&gt; </v>
      </c>
    </row>
    <row r="224" spans="1:3" x14ac:dyDescent="0.25">
      <c r="A224" s="8" t="s">
        <v>47</v>
      </c>
      <c r="B224" s="9" t="str">
        <f t="shared" ref="B224:B225" si="9">J21</f>
        <v>This variant is not associated with increased risk.</v>
      </c>
      <c r="C224" s="3" t="s">
        <v>26</v>
      </c>
    </row>
    <row r="225" spans="1:3" x14ac:dyDescent="0.25">
      <c r="A225" s="8" t="s">
        <v>41</v>
      </c>
      <c r="B225" s="9">
        <f t="shared" si="9"/>
        <v>72.8</v>
      </c>
      <c r="C225" s="3" t="s">
        <v>38</v>
      </c>
    </row>
    <row r="226" spans="1:3" x14ac:dyDescent="0.25">
      <c r="A226" s="15"/>
    </row>
    <row r="227" spans="1:3" x14ac:dyDescent="0.25">
      <c r="A227" s="8"/>
      <c r="C227" s="3" t="str">
        <f>CONCATENATE("    ",B223)</f>
        <v xml:space="preserve">    Your NR3C1 gene has no variants. A normal gene is referred to as a "wild-type" gene.</v>
      </c>
    </row>
    <row r="228" spans="1:3" x14ac:dyDescent="0.25">
      <c r="A228" s="8"/>
    </row>
    <row r="229" spans="1:3" x14ac:dyDescent="0.25">
      <c r="A229" s="8"/>
      <c r="C229" s="3" t="s">
        <v>42</v>
      </c>
    </row>
    <row r="230" spans="1:3" x14ac:dyDescent="0.25">
      <c r="A230" s="8"/>
    </row>
    <row r="231" spans="1:3" x14ac:dyDescent="0.25">
      <c r="A231" s="8"/>
      <c r="C231" s="3" t="str">
        <f>CONCATENATE("    ",B224)</f>
        <v xml:space="preserve">    This variant is not associated with increased risk.</v>
      </c>
    </row>
    <row r="232" spans="1:3" x14ac:dyDescent="0.25">
      <c r="A232" s="15"/>
    </row>
    <row r="233" spans="1:3" x14ac:dyDescent="0.25">
      <c r="A233" s="15"/>
      <c r="C233" s="3" t="s">
        <v>43</v>
      </c>
    </row>
    <row r="234" spans="1:3" x14ac:dyDescent="0.25">
      <c r="A234" s="15"/>
    </row>
    <row r="235" spans="1:3" x14ac:dyDescent="0.25">
      <c r="A235" s="15"/>
      <c r="C235" s="3" t="str">
        <f>CONCATENATE( "    &lt;piechart percentage=",B225," /&gt;")</f>
        <v xml:space="preserve">    &lt;piechart percentage=72.8 /&gt;</v>
      </c>
    </row>
    <row r="236" spans="1:3" x14ac:dyDescent="0.25">
      <c r="A236" s="15"/>
      <c r="C236" s="3" t="str">
        <f>"  &lt;/Genotype&gt;"</f>
        <v xml:space="preserve">  &lt;/Genotype&gt;</v>
      </c>
    </row>
    <row r="237" spans="1:3" x14ac:dyDescent="0.25">
      <c r="A237" s="15"/>
      <c r="C237" s="3" t="str">
        <f>C35</f>
        <v>&lt;# G1469-16T #&gt;</v>
      </c>
    </row>
    <row r="238" spans="1:3" x14ac:dyDescent="0.25">
      <c r="A238" s="15" t="s">
        <v>37</v>
      </c>
      <c r="B238" s="21" t="str">
        <f>K11</f>
        <v>NC_000005.10:g.</v>
      </c>
      <c r="C238" s="3" t="str">
        <f>CONCATENATE("  &lt;Genotype hgvs=",CHAR(34),B238,B239,";",B240,CHAR(34)," name=",CHAR(34),B37,CHAR(34),"&gt; ")</f>
        <v xml:space="preserve">  &lt;Genotype hgvs="NC_000005.10:g.[143300779C&gt;A];[143300779=]" name="G1469-16T"&gt; </v>
      </c>
    </row>
    <row r="239" spans="1:3" x14ac:dyDescent="0.25">
      <c r="A239" s="15" t="s">
        <v>35</v>
      </c>
      <c r="B239" s="21" t="str">
        <f t="shared" ref="B239:B243" si="10">K12</f>
        <v>[143300779C&gt;A]</v>
      </c>
    </row>
    <row r="240" spans="1:3" x14ac:dyDescent="0.25">
      <c r="A240" s="15" t="s">
        <v>31</v>
      </c>
      <c r="B240" s="21" t="str">
        <f t="shared" si="10"/>
        <v>[143300779=]</v>
      </c>
      <c r="C240" s="3" t="s">
        <v>38</v>
      </c>
    </row>
    <row r="241" spans="1:3" x14ac:dyDescent="0.25">
      <c r="A241" s="15" t="s">
        <v>39</v>
      </c>
      <c r="B241" s="21" t="str">
        <f t="shared" si="10"/>
        <v>People with this variant have one copy of the [G1469-16T](https://www.ncbi.nlm.nih.gov/projects/SNP/snp_ref.cgi?rs=6188) variant. This substitution of a single nucleotide is known as a missense mutation.</v>
      </c>
      <c r="C241" s="3" t="s">
        <v>26</v>
      </c>
    </row>
    <row r="242" spans="1:3" x14ac:dyDescent="0.25">
      <c r="A242" s="8" t="s">
        <v>40</v>
      </c>
      <c r="B242" s="21" t="str">
        <f t="shared" si="10"/>
        <v>This variant is not associated with increased risk.</v>
      </c>
      <c r="C242" s="3" t="str">
        <f>CONCATENATE("    ",B241)</f>
        <v xml:space="preserve">    People with this variant have one copy of the [G1469-16T](https://www.ncbi.nlm.nih.gov/projects/SNP/snp_ref.cgi?rs=6188) variant. This substitution of a single nucleotide is known as a missense mutation.</v>
      </c>
    </row>
    <row r="243" spans="1:3" x14ac:dyDescent="0.25">
      <c r="A243" s="8" t="s">
        <v>41</v>
      </c>
      <c r="B243" s="21">
        <f t="shared" si="10"/>
        <v>38.799999999999997</v>
      </c>
    </row>
    <row r="244" spans="1:3" x14ac:dyDescent="0.25">
      <c r="A244" s="15"/>
      <c r="C244" s="3" t="s">
        <v>42</v>
      </c>
    </row>
    <row r="245" spans="1:3" x14ac:dyDescent="0.25">
      <c r="A245" s="8"/>
    </row>
    <row r="246" spans="1:3" x14ac:dyDescent="0.25">
      <c r="A246" s="8"/>
      <c r="C246" s="3" t="str">
        <f>CONCATENATE("    ",B242)</f>
        <v xml:space="preserve">    This variant is not associated with increased risk.</v>
      </c>
    </row>
    <row r="247" spans="1:3" x14ac:dyDescent="0.25">
      <c r="A247" s="8"/>
    </row>
    <row r="248" spans="1:3" x14ac:dyDescent="0.25">
      <c r="A248" s="8"/>
      <c r="C248" s="3" t="s">
        <v>43</v>
      </c>
    </row>
    <row r="249" spans="1:3" x14ac:dyDescent="0.25">
      <c r="A249" s="15"/>
    </row>
    <row r="250" spans="1:3" x14ac:dyDescent="0.25">
      <c r="A250" s="15"/>
      <c r="C250" s="3" t="str">
        <f>CONCATENATE( "    &lt;piechart percentage=",B243," /&gt;")</f>
        <v xml:space="preserve">    &lt;piechart percentage=38.8 /&gt;</v>
      </c>
    </row>
    <row r="251" spans="1:3" x14ac:dyDescent="0.25">
      <c r="A251" s="15"/>
      <c r="C251" s="3" t="str">
        <f>"  &lt;/Genotype&gt;"</f>
        <v xml:space="preserve">  &lt;/Genotype&gt;</v>
      </c>
    </row>
    <row r="252" spans="1:3" x14ac:dyDescent="0.25">
      <c r="A252" s="15" t="s">
        <v>44</v>
      </c>
      <c r="B252" s="9" t="str">
        <f>K17</f>
        <v>People with this variant have two copies of the [G1469-16T](https://www.ncbi.nlm.nih.gov/projects/SNP/snp_ref.cgi?rs=6188) variant. This substitution of a single nucleotide is known as a missense mutation.</v>
      </c>
      <c r="C252" s="3" t="str">
        <f>CONCATENATE("  &lt;Genotype hgvs=",CHAR(34),B238,B239,";",B239,CHAR(34)," name=",CHAR(34),B37,CHAR(34),"&gt; ")</f>
        <v xml:space="preserve">  &lt;Genotype hgvs="NC_000005.10:g.[143300779C&gt;A];[143300779C&gt;A]" name="G1469-16T"&gt; </v>
      </c>
    </row>
    <row r="253" spans="1:3" x14ac:dyDescent="0.25">
      <c r="A253" s="8" t="s">
        <v>45</v>
      </c>
      <c r="B253" s="9" t="str">
        <f t="shared" ref="B253:B254" si="11">K18</f>
        <v>This variant is not associated with increased risk.</v>
      </c>
      <c r="C253" s="3" t="s">
        <v>26</v>
      </c>
    </row>
    <row r="254" spans="1:3" x14ac:dyDescent="0.25">
      <c r="A254" s="8" t="s">
        <v>41</v>
      </c>
      <c r="B254" s="9">
        <f t="shared" si="11"/>
        <v>16.5</v>
      </c>
      <c r="C254" s="3" t="s">
        <v>38</v>
      </c>
    </row>
    <row r="255" spans="1:3" x14ac:dyDescent="0.25">
      <c r="A255" s="8"/>
    </row>
    <row r="256" spans="1:3" x14ac:dyDescent="0.25">
      <c r="A256" s="15"/>
      <c r="C256" s="3" t="str">
        <f>CONCATENATE("    ",B252)</f>
        <v xml:space="preserve">    People with this variant have two copies of the [G1469-16T](https://www.ncbi.nlm.nih.gov/projects/SNP/snp_ref.cgi?rs=6188) variant. This substitution of a single nucleotide is known as a missense mutation.</v>
      </c>
    </row>
    <row r="257" spans="1:3" x14ac:dyDescent="0.25">
      <c r="A257" s="8"/>
    </row>
    <row r="258" spans="1:3" x14ac:dyDescent="0.25">
      <c r="A258" s="8"/>
      <c r="C258" s="3" t="s">
        <v>42</v>
      </c>
    </row>
    <row r="259" spans="1:3" x14ac:dyDescent="0.25">
      <c r="A259" s="8"/>
    </row>
    <row r="260" spans="1:3" x14ac:dyDescent="0.25">
      <c r="A260" s="8"/>
      <c r="C260" s="3" t="str">
        <f>CONCATENATE("    ",B253)</f>
        <v xml:space="preserve">    This variant is not associated with increased risk.</v>
      </c>
    </row>
    <row r="261" spans="1:3" x14ac:dyDescent="0.25">
      <c r="A261" s="8"/>
    </row>
    <row r="262" spans="1:3" x14ac:dyDescent="0.25">
      <c r="A262" s="15"/>
      <c r="C262" s="3" t="s">
        <v>43</v>
      </c>
    </row>
    <row r="263" spans="1:3" x14ac:dyDescent="0.25">
      <c r="A263" s="15"/>
    </row>
    <row r="264" spans="1:3" x14ac:dyDescent="0.25">
      <c r="A264" s="15"/>
      <c r="C264" s="3" t="str">
        <f>CONCATENATE( "    &lt;piechart percentage=",B254," /&gt;")</f>
        <v xml:space="preserve">    &lt;piechart percentage=16.5 /&gt;</v>
      </c>
    </row>
    <row r="265" spans="1:3" x14ac:dyDescent="0.25">
      <c r="A265" s="15"/>
      <c r="C265" s="3" t="str">
        <f>"  &lt;/Genotype&gt;"</f>
        <v xml:space="preserve">  &lt;/Genotype&gt;</v>
      </c>
    </row>
    <row r="266" spans="1:3" x14ac:dyDescent="0.25">
      <c r="A266" s="15" t="s">
        <v>46</v>
      </c>
      <c r="B266" s="9" t="str">
        <f>K20</f>
        <v>Your NR3C1 gene has no variants. A normal gene is referred to as a "wild-type" gene.</v>
      </c>
      <c r="C266" s="3" t="str">
        <f>CONCATENATE("  &lt;Genotype hgvs=",CHAR(34),B238,B240,";",B240,CHAR(34)," name=",CHAR(34),B37,CHAR(34),"&gt; ")</f>
        <v xml:space="preserve">  &lt;Genotype hgvs="NC_000005.10:g.[143300779=];[143300779=]" name="G1469-16T"&gt; </v>
      </c>
    </row>
    <row r="267" spans="1:3" x14ac:dyDescent="0.25">
      <c r="A267" s="8" t="s">
        <v>47</v>
      </c>
      <c r="B267" s="9" t="str">
        <f t="shared" ref="B267:B268" si="12">K21</f>
        <v>You are in the Moderate Loss of Function category. See below for more information.</v>
      </c>
      <c r="C267" s="3" t="s">
        <v>26</v>
      </c>
    </row>
    <row r="268" spans="1:3" x14ac:dyDescent="0.25">
      <c r="A268" s="8" t="s">
        <v>41</v>
      </c>
      <c r="B268" s="9">
        <f t="shared" si="12"/>
        <v>44.7</v>
      </c>
      <c r="C268" s="3" t="s">
        <v>38</v>
      </c>
    </row>
    <row r="269" spans="1:3" x14ac:dyDescent="0.25">
      <c r="A269" s="15"/>
    </row>
    <row r="270" spans="1:3" x14ac:dyDescent="0.25">
      <c r="A270" s="8"/>
      <c r="C270" s="3" t="str">
        <f>CONCATENATE("    ",B266)</f>
        <v xml:space="preserve">    Your NR3C1 gene has no variants. A normal gene is referred to as a "wild-type" gene.</v>
      </c>
    </row>
    <row r="271" spans="1:3" x14ac:dyDescent="0.25">
      <c r="A271" s="8"/>
    </row>
    <row r="272" spans="1:3" x14ac:dyDescent="0.25">
      <c r="A272" s="8"/>
      <c r="C272" s="3" t="s">
        <v>42</v>
      </c>
    </row>
    <row r="273" spans="1:3" x14ac:dyDescent="0.25">
      <c r="A273" s="8"/>
    </row>
    <row r="274" spans="1:3" x14ac:dyDescent="0.25">
      <c r="A274" s="8"/>
      <c r="C274" s="3" t="str">
        <f>CONCATENATE("    ",B267)</f>
        <v xml:space="preserve">    You are in the Moderate Loss of Function category. See below for more information.</v>
      </c>
    </row>
    <row r="275" spans="1:3" x14ac:dyDescent="0.25">
      <c r="A275" s="15"/>
    </row>
    <row r="276" spans="1:3" x14ac:dyDescent="0.25">
      <c r="A276" s="15"/>
      <c r="C276" s="3" t="s">
        <v>43</v>
      </c>
    </row>
    <row r="277" spans="1:3" x14ac:dyDescent="0.25">
      <c r="A277" s="15"/>
    </row>
    <row r="278" spans="1:3" x14ac:dyDescent="0.25">
      <c r="A278" s="15"/>
      <c r="C278" s="3" t="str">
        <f>CONCATENATE( "    &lt;piechart percentage=",B268," /&gt;")</f>
        <v xml:space="preserve">    &lt;piechart percentage=44.7 /&gt;</v>
      </c>
    </row>
    <row r="279" spans="1:3" x14ac:dyDescent="0.25">
      <c r="A279" s="15"/>
      <c r="C279" s="3" t="str">
        <f>"  &lt;/Genotype&gt;"</f>
        <v xml:space="preserve">  &lt;/Genotype&gt;</v>
      </c>
    </row>
    <row r="280" spans="1:3" x14ac:dyDescent="0.25">
      <c r="A280" s="15"/>
      <c r="C280" s="3" t="str">
        <f>C41</f>
        <v>&lt;# A143281925G #&gt;</v>
      </c>
    </row>
    <row r="281" spans="1:3" x14ac:dyDescent="0.25">
      <c r="A281" s="15" t="s">
        <v>37</v>
      </c>
      <c r="B281" s="21" t="str">
        <f>L11</f>
        <v>NC_000005.10:g.</v>
      </c>
      <c r="C281" s="3" t="str">
        <f>CONCATENATE("  &lt;Genotype hgvs=",CHAR(34),B281,B282,";",B283,CHAR(34)," name=",CHAR(34),B43,CHAR(34),"&gt; ")</f>
        <v xml:space="preserve">  &lt;Genotype hgvs="NC_000005.10:g.[143281925A&gt;G];[143281925=]" name="A143281925G"&gt; </v>
      </c>
    </row>
    <row r="282" spans="1:3" x14ac:dyDescent="0.25">
      <c r="A282" s="15" t="s">
        <v>35</v>
      </c>
      <c r="B282" s="21" t="str">
        <f t="shared" ref="B282:B286" si="13">L12</f>
        <v>[143281925A&gt;G]</v>
      </c>
    </row>
    <row r="283" spans="1:3" x14ac:dyDescent="0.25">
      <c r="A283" s="15" t="s">
        <v>31</v>
      </c>
      <c r="B283" s="21" t="str">
        <f t="shared" si="13"/>
        <v>[143281925=]</v>
      </c>
      <c r="C283" s="3" t="s">
        <v>38</v>
      </c>
    </row>
    <row r="284" spans="1:3" x14ac:dyDescent="0.25">
      <c r="A284" s="15" t="s">
        <v>39</v>
      </c>
      <c r="B284" s="21" t="str">
        <f t="shared" si="13"/>
        <v>People with this variant have one copy of the [A143281925G](https://www.ncbi.nlm.nih.gov/clinvar/variation/351364/) variant. This substitution of a single nucleotide is known as a missense mutation.</v>
      </c>
      <c r="C284" s="3" t="s">
        <v>26</v>
      </c>
    </row>
    <row r="285" spans="1:3" x14ac:dyDescent="0.25">
      <c r="A285" s="8" t="s">
        <v>40</v>
      </c>
      <c r="B285" s="21" t="str">
        <f t="shared" si="13"/>
        <v>You are in the Moderate Loss of Function category. See below for more information.</v>
      </c>
      <c r="C285" s="3" t="str">
        <f>CONCATENATE("    ",B284)</f>
        <v xml:space="preserve">    People with this variant have one copy of the [A143281925G](https://www.ncbi.nlm.nih.gov/clinvar/variation/351364/) variant. This substitution of a single nucleotide is known as a missense mutation.</v>
      </c>
    </row>
    <row r="286" spans="1:3" x14ac:dyDescent="0.25">
      <c r="A286" s="8" t="s">
        <v>41</v>
      </c>
      <c r="B286" s="21">
        <f t="shared" si="13"/>
        <v>22.6</v>
      </c>
    </row>
    <row r="287" spans="1:3" x14ac:dyDescent="0.25">
      <c r="A287" s="15"/>
      <c r="C287" s="3" t="s">
        <v>42</v>
      </c>
    </row>
    <row r="288" spans="1:3" x14ac:dyDescent="0.25">
      <c r="A288" s="8"/>
    </row>
    <row r="289" spans="1:3" x14ac:dyDescent="0.25">
      <c r="A289" s="8"/>
      <c r="C289" s="3" t="str">
        <f>CONCATENATE("    ",B285)</f>
        <v xml:space="preserve">    You are in the Moderate Loss of Function category. See below for more information.</v>
      </c>
    </row>
    <row r="290" spans="1:3" x14ac:dyDescent="0.25">
      <c r="A290" s="8"/>
    </row>
    <row r="291" spans="1:3" x14ac:dyDescent="0.25">
      <c r="A291" s="8"/>
      <c r="C291" s="3" t="s">
        <v>43</v>
      </c>
    </row>
    <row r="292" spans="1:3" x14ac:dyDescent="0.25">
      <c r="A292" s="15"/>
    </row>
    <row r="293" spans="1:3" x14ac:dyDescent="0.25">
      <c r="A293" s="15"/>
      <c r="C293" s="3" t="str">
        <f>CONCATENATE( "    &lt;piechart percentage=",B286," /&gt;")</f>
        <v xml:space="preserve">    &lt;piechart percentage=22.6 /&gt;</v>
      </c>
    </row>
    <row r="294" spans="1:3" x14ac:dyDescent="0.25">
      <c r="A294" s="15"/>
      <c r="C294" s="3" t="str">
        <f>"  &lt;/Genotype&gt;"</f>
        <v xml:space="preserve">  &lt;/Genotype&gt;</v>
      </c>
    </row>
    <row r="295" spans="1:3" x14ac:dyDescent="0.25">
      <c r="A295" s="15" t="s">
        <v>44</v>
      </c>
      <c r="B295" s="9" t="str">
        <f>L17</f>
        <v>People with this variant have two copies of the [A143281925G](https://www.ncbi.nlm.nih.gov/clinvar/variation/351364/) variant. This substitution of a single nucleotide is known as a missense mutation.</v>
      </c>
      <c r="C295" s="3" t="str">
        <f>CONCATENATE("  &lt;Genotype hgvs=",CHAR(34),B281,B282,";",B282,CHAR(34)," name=",CHAR(34),B43,CHAR(34),"&gt; ")</f>
        <v xml:space="preserve">  &lt;Genotype hgvs="NC_000005.10:g.[143281925A&gt;G];[143281925A&gt;G]" name="A143281925G"&gt; </v>
      </c>
    </row>
    <row r="296" spans="1:3" x14ac:dyDescent="0.25">
      <c r="A296" s="8" t="s">
        <v>45</v>
      </c>
      <c r="B296" s="9" t="str">
        <f t="shared" ref="B296:B297" si="14">L18</f>
        <v>You are in the Moderate Loss of Function category. See below for more information.</v>
      </c>
      <c r="C296" s="3" t="s">
        <v>26</v>
      </c>
    </row>
    <row r="297" spans="1:3" x14ac:dyDescent="0.25">
      <c r="A297" s="8" t="s">
        <v>41</v>
      </c>
      <c r="B297" s="9">
        <f t="shared" si="14"/>
        <v>6.2</v>
      </c>
      <c r="C297" s="3" t="s">
        <v>38</v>
      </c>
    </row>
    <row r="298" spans="1:3" x14ac:dyDescent="0.25">
      <c r="A298" s="8"/>
    </row>
    <row r="299" spans="1:3" x14ac:dyDescent="0.25">
      <c r="A299" s="15"/>
      <c r="C299" s="3" t="str">
        <f>CONCATENATE("    ",B295)</f>
        <v xml:space="preserve">    People with this variant have two copies of the [A143281925G](https://www.ncbi.nlm.nih.gov/clinvar/variation/351364/) variant. This substitution of a single nucleotide is known as a missense mutation.</v>
      </c>
    </row>
    <row r="300" spans="1:3" x14ac:dyDescent="0.25">
      <c r="A300" s="8"/>
    </row>
    <row r="301" spans="1:3" x14ac:dyDescent="0.25">
      <c r="A301" s="8"/>
      <c r="C301" s="3" t="s">
        <v>42</v>
      </c>
    </row>
    <row r="302" spans="1:3" x14ac:dyDescent="0.25">
      <c r="A302" s="8"/>
    </row>
    <row r="303" spans="1:3" x14ac:dyDescent="0.25">
      <c r="A303" s="8"/>
      <c r="C303" s="3" t="str">
        <f>CONCATENATE("    ",B296)</f>
        <v xml:space="preserve">    You are in the Moderate Loss of Function category. See below for more information.</v>
      </c>
    </row>
    <row r="304" spans="1:3" x14ac:dyDescent="0.25">
      <c r="A304" s="8"/>
    </row>
    <row r="305" spans="1:3" x14ac:dyDescent="0.25">
      <c r="A305" s="15"/>
      <c r="C305" s="3" t="s">
        <v>43</v>
      </c>
    </row>
    <row r="306" spans="1:3" x14ac:dyDescent="0.25">
      <c r="A306" s="15"/>
    </row>
    <row r="307" spans="1:3" x14ac:dyDescent="0.25">
      <c r="A307" s="15"/>
      <c r="C307" s="3" t="str">
        <f>CONCATENATE( "    &lt;piechart percentage=",B297," /&gt;")</f>
        <v xml:space="preserve">    &lt;piechart percentage=6.2 /&gt;</v>
      </c>
    </row>
    <row r="308" spans="1:3" x14ac:dyDescent="0.25">
      <c r="A308" s="15"/>
      <c r="C308" s="3" t="str">
        <f>"  &lt;/Genotype&gt;"</f>
        <v xml:space="preserve">  &lt;/Genotype&gt;</v>
      </c>
    </row>
    <row r="309" spans="1:3" x14ac:dyDescent="0.25">
      <c r="A309" s="15" t="s">
        <v>46</v>
      </c>
      <c r="B309" s="9" t="str">
        <f>L20</f>
        <v>Your NR3C1 gene has no variants. A normal gene is referred to as a "wild-type" gene.</v>
      </c>
      <c r="C309" s="3" t="str">
        <f>CONCATENATE("  &lt;Genotype hgvs=",CHAR(34),B281,B283,";",B283,CHAR(34)," name=",CHAR(34),B43,CHAR(34),"&gt; ")</f>
        <v xml:space="preserve">  &lt;Genotype hgvs="NC_000005.10:g.[143281925=];[143281925=]" name="A143281925G"&gt; </v>
      </c>
    </row>
    <row r="310" spans="1:3" x14ac:dyDescent="0.25">
      <c r="A310" s="8" t="s">
        <v>47</v>
      </c>
      <c r="B310" s="9" t="str">
        <f t="shared" ref="B310:B311" si="15">L21</f>
        <v>This variant is not associated with increased risk.</v>
      </c>
      <c r="C310" s="3" t="s">
        <v>26</v>
      </c>
    </row>
    <row r="311" spans="1:3" x14ac:dyDescent="0.25">
      <c r="A311" s="8" t="s">
        <v>41</v>
      </c>
      <c r="B311" s="9">
        <f t="shared" si="15"/>
        <v>71.2</v>
      </c>
      <c r="C311" s="3" t="s">
        <v>38</v>
      </c>
    </row>
    <row r="312" spans="1:3" x14ac:dyDescent="0.25">
      <c r="A312" s="15"/>
    </row>
    <row r="313" spans="1:3" x14ac:dyDescent="0.25">
      <c r="A313" s="8"/>
      <c r="C313" s="3" t="str">
        <f>CONCATENATE("    ",B309)</f>
        <v xml:space="preserve">    Your NR3C1 gene has no variants. A normal gene is referred to as a "wild-type" gene.</v>
      </c>
    </row>
    <row r="314" spans="1:3" x14ac:dyDescent="0.25">
      <c r="A314" s="8"/>
    </row>
    <row r="315" spans="1:3" x14ac:dyDescent="0.25">
      <c r="A315" s="8"/>
      <c r="C315" s="3" t="s">
        <v>42</v>
      </c>
    </row>
    <row r="316" spans="1:3" x14ac:dyDescent="0.25">
      <c r="A316" s="8"/>
    </row>
    <row r="317" spans="1:3" x14ac:dyDescent="0.25">
      <c r="A317" s="8"/>
      <c r="C317" s="3" t="str">
        <f>CONCATENATE("    ",B310)</f>
        <v xml:space="preserve">    This variant is not associated with increased risk.</v>
      </c>
    </row>
    <row r="318" spans="1:3" x14ac:dyDescent="0.25">
      <c r="A318" s="15"/>
    </row>
    <row r="319" spans="1:3" x14ac:dyDescent="0.25">
      <c r="A319" s="15"/>
      <c r="C319" s="3" t="s">
        <v>43</v>
      </c>
    </row>
    <row r="320" spans="1:3" x14ac:dyDescent="0.25">
      <c r="A320" s="15"/>
    </row>
    <row r="321" spans="1:3" x14ac:dyDescent="0.25">
      <c r="A321" s="15"/>
      <c r="C321" s="3" t="str">
        <f>CONCATENATE( "    &lt;piechart percentage=",B311," /&gt;")</f>
        <v xml:space="preserve">    &lt;piechart percentage=71.2 /&gt;</v>
      </c>
    </row>
    <row r="322" spans="1:3" x14ac:dyDescent="0.25">
      <c r="A322" s="15"/>
      <c r="C322" s="3" t="str">
        <f>"  &lt;/Genotype&gt;"</f>
        <v xml:space="preserve">  &lt;/Genotype&gt;</v>
      </c>
    </row>
    <row r="323" spans="1:3" x14ac:dyDescent="0.25">
      <c r="A323" s="15"/>
      <c r="C323" s="3" t="str">
        <f>C47</f>
        <v>&lt;# A143307929G #&gt;</v>
      </c>
    </row>
    <row r="324" spans="1:3" x14ac:dyDescent="0.25">
      <c r="A324" s="15" t="s">
        <v>37</v>
      </c>
      <c r="B324" s="21" t="str">
        <f>M11</f>
        <v>NC_000005.10:g.</v>
      </c>
      <c r="C324" s="3" t="str">
        <f>CONCATENATE("  &lt;Genotype hgvs=",CHAR(34),B324,B325,";",B326,CHAR(34)," name=",CHAR(34),B49,CHAR(34),"&gt; ")</f>
        <v xml:space="preserve">  &lt;Genotype hgvs="NC_000005.10:g.[143307929A&gt;G];[143307929=]" name="A143307929G"&gt; </v>
      </c>
    </row>
    <row r="325" spans="1:3" x14ac:dyDescent="0.25">
      <c r="A325" s="15" t="s">
        <v>35</v>
      </c>
      <c r="B325" s="21" t="str">
        <f t="shared" ref="B325:B329" si="16">M12</f>
        <v>[143307929A&gt;G]</v>
      </c>
    </row>
    <row r="326" spans="1:3" x14ac:dyDescent="0.25">
      <c r="A326" s="15" t="s">
        <v>31</v>
      </c>
      <c r="B326" s="21" t="str">
        <f t="shared" si="16"/>
        <v>[143307929=]</v>
      </c>
      <c r="C326" s="3" t="s">
        <v>38</v>
      </c>
    </row>
    <row r="327" spans="1:3" x14ac:dyDescent="0.25">
      <c r="A327" s="15" t="s">
        <v>39</v>
      </c>
      <c r="B327" s="21" t="str">
        <f t="shared" si="16"/>
        <v>People with this variant have one copy of the [T2298C (p.Asn766=)](https://www.ncbi.nlm.nih.gov/projects/SNP/snp_ref.cgi?rs=852977) variant. This substitution of a single nucleotide is known as a missense mutation.</v>
      </c>
      <c r="C327" s="3" t="s">
        <v>26</v>
      </c>
    </row>
    <row r="328" spans="1:3" x14ac:dyDescent="0.25">
      <c r="A328" s="8" t="s">
        <v>40</v>
      </c>
      <c r="B328" s="21" t="str">
        <f t="shared" si="16"/>
        <v>You are in the Moderate Loss of Function category. See below for more information.</v>
      </c>
      <c r="C328" s="3" t="str">
        <f>CONCATENATE("    ",B327)</f>
        <v xml:space="preserve">    People with this variant have one copy of the [T2298C (p.Asn766=)](https://www.ncbi.nlm.nih.gov/projects/SNP/snp_ref.cgi?rs=852977) variant. This substitution of a single nucleotide is known as a missense mutation.</v>
      </c>
    </row>
    <row r="329" spans="1:3" x14ac:dyDescent="0.25">
      <c r="A329" s="8" t="s">
        <v>41</v>
      </c>
      <c r="B329" s="21">
        <f t="shared" si="16"/>
        <v>35.6</v>
      </c>
    </row>
    <row r="330" spans="1:3" x14ac:dyDescent="0.25">
      <c r="A330" s="15"/>
      <c r="C330" s="3" t="s">
        <v>42</v>
      </c>
    </row>
    <row r="331" spans="1:3" x14ac:dyDescent="0.25">
      <c r="A331" s="8"/>
    </row>
    <row r="332" spans="1:3" x14ac:dyDescent="0.25">
      <c r="A332" s="8"/>
      <c r="C332" s="3" t="str">
        <f>CONCATENATE("    ",B328)</f>
        <v xml:space="preserve">    You are in the Moderate Loss of Function category. See below for more information.</v>
      </c>
    </row>
    <row r="333" spans="1:3" x14ac:dyDescent="0.25">
      <c r="A333" s="8"/>
    </row>
    <row r="334" spans="1:3" x14ac:dyDescent="0.25">
      <c r="A334" s="8"/>
      <c r="C334" s="3" t="s">
        <v>43</v>
      </c>
    </row>
    <row r="335" spans="1:3" x14ac:dyDescent="0.25">
      <c r="A335" s="15"/>
    </row>
    <row r="336" spans="1:3" x14ac:dyDescent="0.25">
      <c r="A336" s="15"/>
      <c r="C336" s="3" t="str">
        <f>CONCATENATE( "    &lt;piechart percentage=",B329," /&gt;")</f>
        <v xml:space="preserve">    &lt;piechart percentage=35.6 /&gt;</v>
      </c>
    </row>
    <row r="337" spans="1:3" x14ac:dyDescent="0.25">
      <c r="A337" s="15"/>
      <c r="C337" s="3" t="str">
        <f>"  &lt;/Genotype&gt;"</f>
        <v xml:space="preserve">  &lt;/Genotype&gt;</v>
      </c>
    </row>
    <row r="338" spans="1:3" x14ac:dyDescent="0.25">
      <c r="A338" s="15" t="s">
        <v>44</v>
      </c>
      <c r="B338" s="9" t="str">
        <f>M17</f>
        <v>People with this variant have two copies of the [T2298C (p.Asn766=)](https://www.ncbi.nlm.nih.gov/projects/SNP/snp_ref.cgi?rs=852977) variant. This substitution of a single nucleotide is known as a missense mutation.</v>
      </c>
      <c r="C338" s="3" t="str">
        <f>CONCATENATE("  &lt;Genotype hgvs=",CHAR(34),B324,B325,";",B325,CHAR(34)," name=",CHAR(34),B49,CHAR(34),"&gt; ")</f>
        <v xml:space="preserve">  &lt;Genotype hgvs="NC_000005.10:g.[143307929A&gt;G];[143307929A&gt;G]" name="A143307929G"&gt; </v>
      </c>
    </row>
    <row r="339" spans="1:3" x14ac:dyDescent="0.25">
      <c r="A339" s="8" t="s">
        <v>45</v>
      </c>
      <c r="B339" s="9" t="str">
        <f t="shared" ref="B339:B340" si="17">M18</f>
        <v>You are in the Moderate Loss of Function category. See below for more information.</v>
      </c>
      <c r="C339" s="3" t="s">
        <v>26</v>
      </c>
    </row>
    <row r="340" spans="1:3" x14ac:dyDescent="0.25">
      <c r="A340" s="8" t="s">
        <v>41</v>
      </c>
      <c r="B340" s="9">
        <f t="shared" si="17"/>
        <v>14.3</v>
      </c>
      <c r="C340" s="3" t="s">
        <v>38</v>
      </c>
    </row>
    <row r="341" spans="1:3" x14ac:dyDescent="0.25">
      <c r="A341" s="8"/>
    </row>
    <row r="342" spans="1:3" x14ac:dyDescent="0.25">
      <c r="A342" s="15"/>
      <c r="C342" s="3" t="str">
        <f>CONCATENATE("    ",B338)</f>
        <v xml:space="preserve">    People with this variant have two copies of the [T2298C (p.Asn766=)](https://www.ncbi.nlm.nih.gov/projects/SNP/snp_ref.cgi?rs=852977) variant. This substitution of a single nucleotide is known as a missense mutation.</v>
      </c>
    </row>
    <row r="343" spans="1:3" x14ac:dyDescent="0.25">
      <c r="A343" s="8"/>
    </row>
    <row r="344" spans="1:3" x14ac:dyDescent="0.25">
      <c r="A344" s="8"/>
      <c r="C344" s="3" t="s">
        <v>42</v>
      </c>
    </row>
    <row r="345" spans="1:3" x14ac:dyDescent="0.25">
      <c r="A345" s="8"/>
    </row>
    <row r="346" spans="1:3" x14ac:dyDescent="0.25">
      <c r="A346" s="8"/>
      <c r="C346" s="3" t="str">
        <f>CONCATENATE("    ",B339)</f>
        <v xml:space="preserve">    You are in the Moderate Loss of Function category. See below for more information.</v>
      </c>
    </row>
    <row r="347" spans="1:3" x14ac:dyDescent="0.25">
      <c r="A347" s="8"/>
    </row>
    <row r="348" spans="1:3" x14ac:dyDescent="0.25">
      <c r="A348" s="15"/>
      <c r="C348" s="3" t="s">
        <v>43</v>
      </c>
    </row>
    <row r="349" spans="1:3" x14ac:dyDescent="0.25">
      <c r="A349" s="15"/>
    </row>
    <row r="350" spans="1:3" x14ac:dyDescent="0.25">
      <c r="A350" s="15"/>
      <c r="C350" s="3" t="str">
        <f>CONCATENATE( "    &lt;piechart percentage=",B340," /&gt;")</f>
        <v xml:space="preserve">    &lt;piechart percentage=14.3 /&gt;</v>
      </c>
    </row>
    <row r="351" spans="1:3" x14ac:dyDescent="0.25">
      <c r="A351" s="15"/>
      <c r="C351" s="3" t="str">
        <f>"  &lt;/Genotype&gt;"</f>
        <v xml:space="preserve">  &lt;/Genotype&gt;</v>
      </c>
    </row>
    <row r="352" spans="1:3" x14ac:dyDescent="0.25">
      <c r="A352" s="15" t="s">
        <v>46</v>
      </c>
      <c r="B352" s="9" t="str">
        <f>M20</f>
        <v>Your NR3C1 gene has no variants. A normal gene is referred to as a "wild-type" gene.</v>
      </c>
      <c r="C352" s="3" t="str">
        <f>CONCATENATE("  &lt;Genotype hgvs=",CHAR(34),B324,B326,";",B326,CHAR(34)," name=",CHAR(34),B49,CHAR(34),"&gt; ")</f>
        <v xml:space="preserve">  &lt;Genotype hgvs="NC_000005.10:g.[143307929=];[143307929=]" name="A143307929G"&gt; </v>
      </c>
    </row>
    <row r="353" spans="1:3" x14ac:dyDescent="0.25">
      <c r="A353" s="8" t="s">
        <v>47</v>
      </c>
      <c r="B353" s="9" t="str">
        <f t="shared" ref="B353:B354" si="18">M21</f>
        <v>This variant is not associated with increased risk.</v>
      </c>
      <c r="C353" s="3" t="s">
        <v>26</v>
      </c>
    </row>
    <row r="354" spans="1:3" x14ac:dyDescent="0.25">
      <c r="A354" s="8" t="s">
        <v>41</v>
      </c>
      <c r="B354" s="9">
        <f t="shared" si="18"/>
        <v>50.1</v>
      </c>
      <c r="C354" s="3" t="s">
        <v>38</v>
      </c>
    </row>
    <row r="355" spans="1:3" x14ac:dyDescent="0.25">
      <c r="A355" s="15"/>
    </row>
    <row r="356" spans="1:3" x14ac:dyDescent="0.25">
      <c r="A356" s="8"/>
      <c r="C356" s="3" t="str">
        <f>CONCATENATE("    ",B352)</f>
        <v xml:space="preserve">    Your NR3C1 gene has no variants. A normal gene is referred to as a "wild-type" gene.</v>
      </c>
    </row>
    <row r="357" spans="1:3" x14ac:dyDescent="0.25">
      <c r="A357" s="8"/>
    </row>
    <row r="358" spans="1:3" x14ac:dyDescent="0.25">
      <c r="A358" s="8"/>
      <c r="C358" s="3" t="s">
        <v>42</v>
      </c>
    </row>
    <row r="359" spans="1:3" x14ac:dyDescent="0.25">
      <c r="A359" s="8"/>
    </row>
    <row r="360" spans="1:3" x14ac:dyDescent="0.25">
      <c r="A360" s="8"/>
      <c r="C360" s="3" t="str">
        <f>CONCATENATE("    ",B353)</f>
        <v xml:space="preserve">    This variant is not associated with increased risk.</v>
      </c>
    </row>
    <row r="361" spans="1:3" x14ac:dyDescent="0.25">
      <c r="A361" s="15"/>
    </row>
    <row r="362" spans="1:3" x14ac:dyDescent="0.25">
      <c r="A362" s="15"/>
      <c r="C362" s="3" t="s">
        <v>43</v>
      </c>
    </row>
    <row r="363" spans="1:3" x14ac:dyDescent="0.25">
      <c r="A363" s="15"/>
    </row>
    <row r="364" spans="1:3" x14ac:dyDescent="0.25">
      <c r="A364" s="15"/>
      <c r="C364" s="3" t="str">
        <f>CONCATENATE( "    &lt;piechart percentage=",B354," /&gt;")</f>
        <v xml:space="preserve">    &lt;piechart percentage=50.1 /&gt;</v>
      </c>
    </row>
    <row r="365" spans="1:3" x14ac:dyDescent="0.25">
      <c r="A365" s="15"/>
      <c r="C365" s="3" t="str">
        <f>"  &lt;/Genotype&gt;"</f>
        <v xml:space="preserve">  &lt;/Genotype&gt;</v>
      </c>
    </row>
    <row r="366" spans="1:3" x14ac:dyDescent="0.25">
      <c r="A366" s="15"/>
      <c r="C366" s="3" t="str">
        <f>C53</f>
        <v>&lt;# A1676G #&gt;</v>
      </c>
    </row>
    <row r="367" spans="1:3" x14ac:dyDescent="0.25">
      <c r="A367" s="15" t="s">
        <v>37</v>
      </c>
      <c r="B367" s="21" t="str">
        <f>N11</f>
        <v>NC_000005.10:g.</v>
      </c>
      <c r="C367" s="3" t="str">
        <f>CONCATENATE("  &lt;Genotype hgvs=",CHAR(34),B367,B368,";",B369,CHAR(34)," name=",CHAR(34),B55,CHAR(34),"&gt; ")</f>
        <v xml:space="preserve">  &lt;Genotype hgvs="NC_000005.10:g.[143316471G&gt;A];[143316471=]" name="A1676G"&gt; </v>
      </c>
    </row>
    <row r="368" spans="1:3" x14ac:dyDescent="0.25">
      <c r="A368" s="15" t="s">
        <v>35</v>
      </c>
      <c r="B368" s="21" t="str">
        <f t="shared" ref="B368:B372" si="19">N12</f>
        <v>[143316471G&gt;A]</v>
      </c>
    </row>
    <row r="369" spans="1:3" x14ac:dyDescent="0.25">
      <c r="A369" s="15" t="s">
        <v>31</v>
      </c>
      <c r="B369" s="21" t="str">
        <f t="shared" si="19"/>
        <v>[143316471=]</v>
      </c>
      <c r="C369" s="3" t="s">
        <v>38</v>
      </c>
    </row>
    <row r="370" spans="1:3" x14ac:dyDescent="0.25">
      <c r="A370" s="15" t="s">
        <v>39</v>
      </c>
      <c r="B370" s="21" t="str">
        <f t="shared" si="19"/>
        <v>People with this variant have one copy of the [A1676G (p.Ile559Asn)](https://www.ncbi.nlm.nih.gov/clinvar/variation/16151/) variant. This substitution of a single nucleotide is known as a missense mutation.</v>
      </c>
      <c r="C370" s="3" t="s">
        <v>26</v>
      </c>
    </row>
    <row r="371" spans="1:3" x14ac:dyDescent="0.25">
      <c r="A371" s="8" t="s">
        <v>40</v>
      </c>
      <c r="B371" s="21" t="str">
        <f t="shared" si="19"/>
        <v>You are in the Moderate Loss of Function category. See below for more information.</v>
      </c>
      <c r="C371" s="3" t="str">
        <f>CONCATENATE("    ",B370)</f>
        <v xml:space="preserve">    People with this variant have one copy of the [A1676G (p.Ile559Asn)](https://www.ncbi.nlm.nih.gov/clinvar/variation/16151/) variant. This substitution of a single nucleotide is known as a missense mutation.</v>
      </c>
    </row>
    <row r="372" spans="1:3" x14ac:dyDescent="0.25">
      <c r="A372" s="8" t="s">
        <v>41</v>
      </c>
      <c r="B372" s="21">
        <f t="shared" si="19"/>
        <v>49.1</v>
      </c>
    </row>
    <row r="373" spans="1:3" x14ac:dyDescent="0.25">
      <c r="A373" s="15"/>
      <c r="C373" s="3" t="s">
        <v>42</v>
      </c>
    </row>
    <row r="374" spans="1:3" x14ac:dyDescent="0.25">
      <c r="A374" s="8"/>
    </row>
    <row r="375" spans="1:3" x14ac:dyDescent="0.25">
      <c r="A375" s="8"/>
      <c r="C375" s="3" t="str">
        <f>CONCATENATE("    ",B371)</f>
        <v xml:space="preserve">    You are in the Moderate Loss of Function category. See below for more information.</v>
      </c>
    </row>
    <row r="376" spans="1:3" x14ac:dyDescent="0.25">
      <c r="A376" s="8"/>
    </row>
    <row r="377" spans="1:3" x14ac:dyDescent="0.25">
      <c r="A377" s="8"/>
      <c r="C377" s="3" t="s">
        <v>43</v>
      </c>
    </row>
    <row r="378" spans="1:3" x14ac:dyDescent="0.25">
      <c r="A378" s="15"/>
    </row>
    <row r="379" spans="1:3" x14ac:dyDescent="0.25">
      <c r="A379" s="15"/>
      <c r="C379" s="3" t="str">
        <f>CONCATENATE( "    &lt;piechart percentage=",B372," /&gt;")</f>
        <v xml:space="preserve">    &lt;piechart percentage=49.1 /&gt;</v>
      </c>
    </row>
    <row r="380" spans="1:3" x14ac:dyDescent="0.25">
      <c r="A380" s="15"/>
      <c r="C380" s="3" t="str">
        <f>"  &lt;/Genotype&gt;"</f>
        <v xml:space="preserve">  &lt;/Genotype&gt;</v>
      </c>
    </row>
    <row r="381" spans="1:3" x14ac:dyDescent="0.25">
      <c r="A381" s="15" t="s">
        <v>44</v>
      </c>
      <c r="B381" s="9" t="str">
        <f>N17</f>
        <v>People with this variant have two copies of the [A1676G (p.Ile559Asn)](https://www.ncbi.nlm.nih.gov/clinvar/variation/16151/) variant. This substitution of a single nucleotide is known as a missense mutation.</v>
      </c>
      <c r="C381" s="3" t="str">
        <f>CONCATENATE("  &lt;Genotype hgvs=",CHAR(34),B367,B368,";",B368,CHAR(34)," name=",CHAR(34),B55,CHAR(34),"&gt; ")</f>
        <v xml:space="preserve">  &lt;Genotype hgvs="NC_000005.10:g.[143316471G&gt;A];[143316471G&gt;A]" name="A1676G"&gt; </v>
      </c>
    </row>
    <row r="382" spans="1:3" x14ac:dyDescent="0.25">
      <c r="A382" s="8" t="s">
        <v>45</v>
      </c>
      <c r="B382" s="9" t="str">
        <f t="shared" ref="B382:B383" si="20">N18</f>
        <v>This variant is not associated with increased risk.</v>
      </c>
      <c r="C382" s="3" t="s">
        <v>26</v>
      </c>
    </row>
    <row r="383" spans="1:3" x14ac:dyDescent="0.25">
      <c r="A383" s="8" t="s">
        <v>41</v>
      </c>
      <c r="B383" s="9">
        <f t="shared" si="20"/>
        <v>31</v>
      </c>
      <c r="C383" s="3" t="s">
        <v>38</v>
      </c>
    </row>
    <row r="384" spans="1:3" x14ac:dyDescent="0.25">
      <c r="A384" s="8"/>
    </row>
    <row r="385" spans="1:3" x14ac:dyDescent="0.25">
      <c r="A385" s="15"/>
      <c r="C385" s="3" t="str">
        <f>CONCATENATE("    ",B381)</f>
        <v xml:space="preserve">    People with this variant have two copies of the [A1676G (p.Ile559Asn)](https://www.ncbi.nlm.nih.gov/clinvar/variation/16151/) variant. This substitution of a single nucleotide is known as a missense mutation.</v>
      </c>
    </row>
    <row r="386" spans="1:3" x14ac:dyDescent="0.25">
      <c r="A386" s="8"/>
    </row>
    <row r="387" spans="1:3" x14ac:dyDescent="0.25">
      <c r="A387" s="8"/>
      <c r="C387" s="3" t="s">
        <v>42</v>
      </c>
    </row>
    <row r="388" spans="1:3" x14ac:dyDescent="0.25">
      <c r="A388" s="8"/>
    </row>
    <row r="389" spans="1:3" x14ac:dyDescent="0.25">
      <c r="A389" s="8"/>
      <c r="C389" s="3" t="str">
        <f>CONCATENATE("    ",B382)</f>
        <v xml:space="preserve">    This variant is not associated with increased risk.</v>
      </c>
    </row>
    <row r="390" spans="1:3" x14ac:dyDescent="0.25">
      <c r="A390" s="8"/>
    </row>
    <row r="391" spans="1:3" x14ac:dyDescent="0.25">
      <c r="A391" s="15"/>
      <c r="C391" s="3" t="s">
        <v>43</v>
      </c>
    </row>
    <row r="392" spans="1:3" x14ac:dyDescent="0.25">
      <c r="A392" s="15"/>
    </row>
    <row r="393" spans="1:3" x14ac:dyDescent="0.25">
      <c r="A393" s="15"/>
      <c r="C393" s="3" t="str">
        <f>CONCATENATE( "    &lt;piechart percentage=",B383," /&gt;")</f>
        <v xml:space="preserve">    &lt;piechart percentage=31 /&gt;</v>
      </c>
    </row>
    <row r="394" spans="1:3" x14ac:dyDescent="0.25">
      <c r="A394" s="15"/>
      <c r="C394" s="3" t="str">
        <f>"  &lt;/Genotype&gt;"</f>
        <v xml:space="preserve">  &lt;/Genotype&gt;</v>
      </c>
    </row>
    <row r="395" spans="1:3" x14ac:dyDescent="0.25">
      <c r="A395" s="15" t="s">
        <v>46</v>
      </c>
      <c r="B395" s="9" t="str">
        <f>N20</f>
        <v>Your NR3C1 gene has no variants. A normal gene is referred to as a "wild-type" gene.</v>
      </c>
      <c r="C395" s="3" t="str">
        <f>CONCATENATE("  &lt;Genotype hgvs=",CHAR(34),B367,B369,";",B369,CHAR(34)," name=",CHAR(34),B55,CHAR(34),"&gt; ")</f>
        <v xml:space="preserve">  &lt;Genotype hgvs="NC_000005.10:g.[143316471=];[143316471=]" name="A1676G"&gt; </v>
      </c>
    </row>
    <row r="396" spans="1:3" x14ac:dyDescent="0.25">
      <c r="A396" s="8" t="s">
        <v>47</v>
      </c>
      <c r="B396" s="9" t="str">
        <f t="shared" ref="B396:B397" si="21">N21</f>
        <v>This variant is not associated with increased risk.</v>
      </c>
      <c r="C396" s="3" t="s">
        <v>26</v>
      </c>
    </row>
    <row r="397" spans="1:3" x14ac:dyDescent="0.25">
      <c r="A397" s="8" t="s">
        <v>41</v>
      </c>
      <c r="B397" s="9">
        <f t="shared" si="21"/>
        <v>19.899999999999999</v>
      </c>
      <c r="C397" s="3" t="s">
        <v>38</v>
      </c>
    </row>
    <row r="398" spans="1:3" x14ac:dyDescent="0.25">
      <c r="A398" s="15"/>
    </row>
    <row r="399" spans="1:3" x14ac:dyDescent="0.25">
      <c r="A399" s="8"/>
      <c r="C399" s="3" t="str">
        <f>CONCATENATE("    ",B395)</f>
        <v xml:space="preserve">    Your NR3C1 gene has no variants. A normal gene is referred to as a "wild-type" gene.</v>
      </c>
    </row>
    <row r="400" spans="1:3" x14ac:dyDescent="0.25">
      <c r="A400" s="8"/>
    </row>
    <row r="401" spans="1:3" x14ac:dyDescent="0.25">
      <c r="A401" s="8"/>
      <c r="C401" s="3" t="s">
        <v>42</v>
      </c>
    </row>
    <row r="402" spans="1:3" x14ac:dyDescent="0.25">
      <c r="A402" s="8"/>
    </row>
    <row r="403" spans="1:3" x14ac:dyDescent="0.25">
      <c r="A403" s="8"/>
      <c r="C403" s="3" t="str">
        <f>CONCATENATE("    ",B396)</f>
        <v xml:space="preserve">    This variant is not associated with increased risk.</v>
      </c>
    </row>
    <row r="404" spans="1:3" x14ac:dyDescent="0.25">
      <c r="A404" s="15"/>
    </row>
    <row r="405" spans="1:3" x14ac:dyDescent="0.25">
      <c r="A405" s="15"/>
      <c r="C405" s="3" t="s">
        <v>43</v>
      </c>
    </row>
    <row r="406" spans="1:3" x14ac:dyDescent="0.25">
      <c r="A406" s="15"/>
    </row>
    <row r="407" spans="1:3" x14ac:dyDescent="0.25">
      <c r="A407" s="15"/>
      <c r="C407" s="3" t="str">
        <f>CONCATENATE( "    &lt;piechart percentage=",B397," /&gt;")</f>
        <v xml:space="preserve">    &lt;piechart percentage=19.9 /&gt;</v>
      </c>
    </row>
    <row r="408" spans="1:3" x14ac:dyDescent="0.25">
      <c r="A408" s="15"/>
      <c r="C408" s="3" t="str">
        <f>"  &lt;/Genotype&gt;"</f>
        <v xml:space="preserve">  &lt;/Genotype&gt;</v>
      </c>
    </row>
    <row r="409" spans="1:3" x14ac:dyDescent="0.25">
      <c r="A409" s="27"/>
      <c r="B409" s="17"/>
      <c r="C409" s="3" t="str">
        <f>C59</f>
        <v>&lt;# C1712T #&gt;</v>
      </c>
    </row>
    <row r="410" spans="1:3" x14ac:dyDescent="0.25">
      <c r="A410" s="15" t="s">
        <v>37</v>
      </c>
      <c r="B410" s="21" t="str">
        <f t="shared" ref="B410:B415" si="22">O11</f>
        <v>NC_000005.10:g.</v>
      </c>
      <c r="C410" s="3" t="str">
        <f>CONCATENATE("  &lt;Genotype hgvs=",CHAR(34),B410,B411,";",B412,CHAR(34)," name=",CHAR(34),B61,CHAR(34),"&gt; ")</f>
        <v xml:space="preserve">  &lt;Genotype hgvs="NC_000005.10:g.[143300520A&gt;G];[143300520=]" name="C1712T"&gt; </v>
      </c>
    </row>
    <row r="411" spans="1:3" x14ac:dyDescent="0.25">
      <c r="A411" s="15" t="s">
        <v>35</v>
      </c>
      <c r="B411" s="21" t="str">
        <f t="shared" si="22"/>
        <v>[143300520A&gt;G]</v>
      </c>
    </row>
    <row r="412" spans="1:3" x14ac:dyDescent="0.25">
      <c r="A412" s="15" t="s">
        <v>31</v>
      </c>
      <c r="B412" s="21" t="str">
        <f t="shared" si="22"/>
        <v>[143300520=]</v>
      </c>
      <c r="C412" s="3" t="s">
        <v>38</v>
      </c>
    </row>
    <row r="413" spans="1:3" x14ac:dyDescent="0.25">
      <c r="A413" s="15" t="s">
        <v>39</v>
      </c>
      <c r="B413" s="21" t="str">
        <f t="shared" si="22"/>
        <v>People with this variant have one copy of the [C1712T (p.Val571Ala)](https://www.ncbi.nlm.nih.gov/clinvar/variation/16153/) variant. This substitution of a single nucleotide is known as a missense mutation.</v>
      </c>
      <c r="C413" s="3" t="s">
        <v>26</v>
      </c>
    </row>
    <row r="414" spans="1:3" x14ac:dyDescent="0.25">
      <c r="A414" s="8" t="s">
        <v>40</v>
      </c>
      <c r="B414" s="21" t="str">
        <f t="shared" si="22"/>
        <v>This variant is not associated with increased risk.</v>
      </c>
      <c r="C414" s="3" t="str">
        <f>CONCATENATE("    ",B413)</f>
        <v xml:space="preserve">    People with this variant have one copy of the [C1712T (p.Val571Ala)](https://www.ncbi.nlm.nih.gov/clinvar/variation/16153/) variant. This substitution of a single nucleotide is known as a missense mutation.</v>
      </c>
    </row>
    <row r="415" spans="1:3" x14ac:dyDescent="0.25">
      <c r="A415" s="8" t="s">
        <v>41</v>
      </c>
      <c r="B415" s="21">
        <f t="shared" si="22"/>
        <v>49.9</v>
      </c>
    </row>
    <row r="416" spans="1:3" x14ac:dyDescent="0.25">
      <c r="A416" s="15"/>
      <c r="B416" s="21"/>
      <c r="C416" s="3" t="s">
        <v>42</v>
      </c>
    </row>
    <row r="417" spans="1:3" x14ac:dyDescent="0.25">
      <c r="A417" s="8"/>
      <c r="B417" s="21"/>
    </row>
    <row r="418" spans="1:3" x14ac:dyDescent="0.25">
      <c r="A418" s="8"/>
      <c r="B418" s="21"/>
      <c r="C418" s="3" t="str">
        <f>CONCATENATE("    ",B414)</f>
        <v xml:space="preserve">    This variant is not associated with increased risk.</v>
      </c>
    </row>
    <row r="419" spans="1:3" x14ac:dyDescent="0.25">
      <c r="A419" s="8"/>
      <c r="B419" s="21"/>
    </row>
    <row r="420" spans="1:3" x14ac:dyDescent="0.25">
      <c r="A420" s="8"/>
      <c r="B420" s="21"/>
      <c r="C420" s="3" t="s">
        <v>43</v>
      </c>
    </row>
    <row r="421" spans="1:3" x14ac:dyDescent="0.25">
      <c r="A421" s="15"/>
      <c r="B421" s="21"/>
    </row>
    <row r="422" spans="1:3" x14ac:dyDescent="0.25">
      <c r="A422" s="15"/>
      <c r="C422" s="3" t="str">
        <f>CONCATENATE( "    &lt;piechart percentage=",B415," /&gt;")</f>
        <v xml:space="preserve">    &lt;piechart percentage=49.9 /&gt;</v>
      </c>
    </row>
    <row r="423" spans="1:3" x14ac:dyDescent="0.25">
      <c r="A423" s="15"/>
      <c r="C423" s="3" t="str">
        <f>"  &lt;/Genotype&gt;"</f>
        <v xml:space="preserve">  &lt;/Genotype&gt;</v>
      </c>
    </row>
    <row r="424" spans="1:3" x14ac:dyDescent="0.25">
      <c r="A424" s="15" t="s">
        <v>44</v>
      </c>
      <c r="B424" s="9" t="str">
        <f>O17</f>
        <v>People with this variant have two copies of the [C1712T (p.Val571Ala)](https://www.ncbi.nlm.nih.gov/clinvar/variation/16153/) variant. This substitution of a single nucleotide is known as a missense mutation.</v>
      </c>
      <c r="C424" s="3" t="str">
        <f>CONCATENATE("  &lt;Genotype hgvs=",CHAR(34),B410,B411,";",B411,CHAR(34)," name=",CHAR(34),B61,CHAR(34),"&gt; ")</f>
        <v xml:space="preserve">  &lt;Genotype hgvs="NC_000005.10:g.[143300520A&gt;G];[143300520A&gt;G]" name="C1712T"&gt; </v>
      </c>
    </row>
    <row r="425" spans="1:3" x14ac:dyDescent="0.25">
      <c r="A425" s="8" t="s">
        <v>45</v>
      </c>
      <c r="B425" s="9" t="str">
        <f t="shared" ref="B425:B426" si="23">O18</f>
        <v>This variant is not associated with increased risk.</v>
      </c>
      <c r="C425" s="3" t="s">
        <v>26</v>
      </c>
    </row>
    <row r="426" spans="1:3" x14ac:dyDescent="0.25">
      <c r="A426" s="8" t="s">
        <v>41</v>
      </c>
      <c r="B426" s="9">
        <f t="shared" si="23"/>
        <v>33.200000000000003</v>
      </c>
      <c r="C426" s="3" t="s">
        <v>38</v>
      </c>
    </row>
    <row r="427" spans="1:3" x14ac:dyDescent="0.25">
      <c r="A427" s="8"/>
    </row>
    <row r="428" spans="1:3" x14ac:dyDescent="0.25">
      <c r="A428" s="15"/>
      <c r="C428" s="3" t="str">
        <f>CONCATENATE("    ",B424)</f>
        <v xml:space="preserve">    People with this variant have two copies of the [C1712T (p.Val571Ala)](https://www.ncbi.nlm.nih.gov/clinvar/variation/16153/) variant. This substitution of a single nucleotide is known as a missense mutation.</v>
      </c>
    </row>
    <row r="429" spans="1:3" x14ac:dyDescent="0.25">
      <c r="A429" s="8"/>
    </row>
    <row r="430" spans="1:3" x14ac:dyDescent="0.25">
      <c r="A430" s="8"/>
      <c r="C430" s="3" t="s">
        <v>42</v>
      </c>
    </row>
    <row r="431" spans="1:3" x14ac:dyDescent="0.25">
      <c r="A431" s="8"/>
    </row>
    <row r="432" spans="1:3" x14ac:dyDescent="0.25">
      <c r="A432" s="8"/>
      <c r="C432" s="3" t="str">
        <f>CONCATENATE("    ",B425)</f>
        <v xml:space="preserve">    This variant is not associated with increased risk.</v>
      </c>
    </row>
    <row r="433" spans="1:3" x14ac:dyDescent="0.25">
      <c r="A433" s="8"/>
    </row>
    <row r="434" spans="1:3" x14ac:dyDescent="0.25">
      <c r="A434" s="15"/>
      <c r="C434" s="3" t="s">
        <v>43</v>
      </c>
    </row>
    <row r="435" spans="1:3" x14ac:dyDescent="0.25">
      <c r="A435" s="15"/>
    </row>
    <row r="436" spans="1:3" x14ac:dyDescent="0.25">
      <c r="A436" s="15"/>
      <c r="C436" s="3" t="str">
        <f>CONCATENATE( "    &lt;piechart percentage=",B426," /&gt;")</f>
        <v xml:space="preserve">    &lt;piechart percentage=33.2 /&gt;</v>
      </c>
    </row>
    <row r="437" spans="1:3" x14ac:dyDescent="0.25">
      <c r="A437" s="15"/>
      <c r="C437" s="3" t="str">
        <f>"  &lt;/Genotype&gt;"</f>
        <v xml:space="preserve">  &lt;/Genotype&gt;</v>
      </c>
    </row>
    <row r="438" spans="1:3" x14ac:dyDescent="0.25">
      <c r="A438" s="15" t="s">
        <v>46</v>
      </c>
      <c r="B438" s="9" t="str">
        <f>O20</f>
        <v>Your NR3C1 gene has no variants. A normal gene is referred to as a "wild-type" gene.</v>
      </c>
      <c r="C438" s="3" t="str">
        <f>CONCATENATE("  &lt;Genotype hgvs=",CHAR(34),B410,B412,";",B412,CHAR(34)," name=",CHAR(34),B61,CHAR(34),"&gt; ")</f>
        <v xml:space="preserve">  &lt;Genotype hgvs="NC_000005.10:g.[143300520=];[143300520=]" name="C1712T"&gt; </v>
      </c>
    </row>
    <row r="439" spans="1:3" x14ac:dyDescent="0.25">
      <c r="A439" s="8" t="s">
        <v>47</v>
      </c>
      <c r="B439" s="9" t="str">
        <f t="shared" ref="B439:B440" si="24">O21</f>
        <v>You are in the Moderate Loss of Function category. See below for more information.</v>
      </c>
      <c r="C439" s="3" t="s">
        <v>26</v>
      </c>
    </row>
    <row r="440" spans="1:3" x14ac:dyDescent="0.25">
      <c r="A440" s="8" t="s">
        <v>41</v>
      </c>
      <c r="B440" s="9">
        <f t="shared" si="24"/>
        <v>16.899999999999999</v>
      </c>
      <c r="C440" s="3" t="s">
        <v>38</v>
      </c>
    </row>
    <row r="441" spans="1:3" x14ac:dyDescent="0.25">
      <c r="A441" s="15"/>
    </row>
    <row r="442" spans="1:3" x14ac:dyDescent="0.25">
      <c r="A442" s="8"/>
      <c r="C442" s="3" t="str">
        <f>CONCATENATE("    ",B438)</f>
        <v xml:space="preserve">    Your NR3C1 gene has no variants. A normal gene is referred to as a "wild-type" gene.</v>
      </c>
    </row>
    <row r="443" spans="1:3" x14ac:dyDescent="0.25">
      <c r="A443" s="8"/>
    </row>
    <row r="444" spans="1:3" x14ac:dyDescent="0.25">
      <c r="A444" s="8"/>
      <c r="C444" s="3" t="s">
        <v>42</v>
      </c>
    </row>
    <row r="445" spans="1:3" x14ac:dyDescent="0.25">
      <c r="A445" s="8"/>
    </row>
    <row r="446" spans="1:3" x14ac:dyDescent="0.25">
      <c r="A446" s="8"/>
      <c r="C446" s="3" t="str">
        <f>CONCATENATE("    ",B439)</f>
        <v xml:space="preserve">    You are in the Moderate Loss of Function category. See below for more information.</v>
      </c>
    </row>
    <row r="447" spans="1:3" x14ac:dyDescent="0.25">
      <c r="A447" s="15"/>
    </row>
    <row r="448" spans="1:3" x14ac:dyDescent="0.25">
      <c r="A448" s="15"/>
      <c r="C448" s="3" t="s">
        <v>43</v>
      </c>
    </row>
    <row r="449" spans="1:3" x14ac:dyDescent="0.25">
      <c r="A449" s="15"/>
    </row>
    <row r="450" spans="1:3" x14ac:dyDescent="0.25">
      <c r="A450" s="15"/>
      <c r="C450" s="3" t="str">
        <f>CONCATENATE( "    &lt;piechart percentage=",B440," /&gt;")</f>
        <v xml:space="preserve">    &lt;piechart percentage=16.9 /&gt;</v>
      </c>
    </row>
    <row r="451" spans="1:3" x14ac:dyDescent="0.25">
      <c r="A451" s="15"/>
      <c r="C451" s="3" t="str">
        <f>"  &lt;/Genotype&gt;"</f>
        <v xml:space="preserve">  &lt;/Genotype&gt;</v>
      </c>
    </row>
    <row r="452" spans="1:3" x14ac:dyDescent="0.25">
      <c r="A452" s="15"/>
      <c r="C452" s="3" t="str">
        <f>C65</f>
        <v>&lt;# 1891_1892+2delGAGT #&gt;</v>
      </c>
    </row>
    <row r="453" spans="1:3" x14ac:dyDescent="0.25">
      <c r="A453" s="15" t="s">
        <v>37</v>
      </c>
      <c r="B453" s="21" t="str">
        <f t="shared" ref="B453:B458" si="25">P11</f>
        <v>NC_000005.10:g.</v>
      </c>
      <c r="C453" s="3" t="str">
        <f>CONCATENATE("  &lt;Genotype hgvs=",CHAR(34),B410,B411,";",B412,CHAR(34)," name=",CHAR(34),B67,CHAR(34),"&gt; ")</f>
        <v xml:space="preserve">  &lt;Genotype hgvs="NC_000005.10:g.[143300520A&gt;G];[143300520=]" name="1891_1892+2delGAGT"&gt; </v>
      </c>
    </row>
    <row r="454" spans="1:3" x14ac:dyDescent="0.25">
      <c r="A454" s="15" t="s">
        <v>35</v>
      </c>
      <c r="B454" s="21" t="str">
        <f t="shared" si="25"/>
        <v>[143298666_143298669delACTC]</v>
      </c>
    </row>
    <row r="455" spans="1:3" x14ac:dyDescent="0.25">
      <c r="A455" s="15" t="s">
        <v>31</v>
      </c>
      <c r="B455" s="21" t="str">
        <f t="shared" si="25"/>
        <v>[143298666_143298669=]</v>
      </c>
      <c r="C455" s="3" t="s">
        <v>38</v>
      </c>
    </row>
    <row r="456" spans="1:3" x14ac:dyDescent="0.25">
      <c r="A456" s="15" t="s">
        <v>39</v>
      </c>
      <c r="B456" s="21" t="str">
        <f t="shared" si="25"/>
        <v>People with this variant have one copy of the [1891_1892+2delGAGT](https://www.ncbi.nlm.nih.gov/clinvar/variation/16148/) variant. Changing two base pairs is known as a splice donor variant.</v>
      </c>
      <c r="C456" s="3" t="s">
        <v>26</v>
      </c>
    </row>
    <row r="457" spans="1:3" x14ac:dyDescent="0.25">
      <c r="A457" s="8" t="s">
        <v>40</v>
      </c>
      <c r="B457" s="21" t="str">
        <f t="shared" si="25"/>
        <v>This variant is not associated with increased risk.</v>
      </c>
      <c r="C457" s="3" t="str">
        <f>CONCATENATE("    ",B456)</f>
        <v xml:space="preserve">    People with this variant have one copy of the [1891_1892+2delGAGT](https://www.ncbi.nlm.nih.gov/clinvar/variation/16148/) variant. Changing two base pairs is known as a splice donor variant.</v>
      </c>
    </row>
    <row r="458" spans="1:3" x14ac:dyDescent="0.25">
      <c r="A458" s="8" t="s">
        <v>41</v>
      </c>
      <c r="B458" s="21">
        <f t="shared" si="25"/>
        <v>47.4</v>
      </c>
    </row>
    <row r="459" spans="1:3" x14ac:dyDescent="0.25">
      <c r="A459" s="15"/>
      <c r="B459" s="21"/>
      <c r="C459" s="3" t="s">
        <v>42</v>
      </c>
    </row>
    <row r="460" spans="1:3" x14ac:dyDescent="0.25">
      <c r="A460" s="8"/>
      <c r="B460" s="21"/>
    </row>
    <row r="461" spans="1:3" x14ac:dyDescent="0.25">
      <c r="A461" s="8"/>
      <c r="B461" s="21"/>
      <c r="C461" s="3" t="str">
        <f>CONCATENATE("    ",B457)</f>
        <v xml:space="preserve">    This variant is not associated with increased risk.</v>
      </c>
    </row>
    <row r="462" spans="1:3" x14ac:dyDescent="0.25">
      <c r="A462" s="8"/>
      <c r="B462" s="21"/>
    </row>
    <row r="463" spans="1:3" x14ac:dyDescent="0.25">
      <c r="A463" s="8"/>
      <c r="B463" s="21"/>
      <c r="C463" s="3" t="s">
        <v>43</v>
      </c>
    </row>
    <row r="464" spans="1:3" x14ac:dyDescent="0.25">
      <c r="A464" s="15"/>
      <c r="B464" s="21"/>
    </row>
    <row r="465" spans="1:3" x14ac:dyDescent="0.25">
      <c r="A465" s="15"/>
      <c r="B465" s="21"/>
      <c r="C465" s="3" t="str">
        <f>CONCATENATE( "    &lt;piechart percentage=",B458," /&gt;")</f>
        <v xml:space="preserve">    &lt;piechart percentage=47.4 /&gt;</v>
      </c>
    </row>
    <row r="466" spans="1:3" x14ac:dyDescent="0.25">
      <c r="A466" s="15"/>
      <c r="C466" s="3" t="str">
        <f>"  &lt;/Genotype&gt;"</f>
        <v xml:space="preserve">  &lt;/Genotype&gt;</v>
      </c>
    </row>
    <row r="467" spans="1:3" x14ac:dyDescent="0.25">
      <c r="A467" s="15" t="s">
        <v>44</v>
      </c>
      <c r="B467" s="9" t="str">
        <f>P17</f>
        <v>People with this variant have two copies of the [1891_1892+2delGAGT](https://www.ncbi.nlm.nih.gov/clinvar/variation/16148/) variant. Changing two base pairs is known as a splice donor variant.</v>
      </c>
      <c r="C467" s="3" t="str">
        <f>CONCATENATE("  &lt;Genotype hgvs=",CHAR(34),B453,B454,";",B454,CHAR(34)," name=",CHAR(34),B67,CHAR(34),"&gt; ")</f>
        <v xml:space="preserve">  &lt;Genotype hgvs="NC_000005.10:g.[143298666_143298669delACTC];[143298666_143298669delACTC]" name="1891_1892+2delGAGT"&gt; </v>
      </c>
    </row>
    <row r="468" spans="1:3" x14ac:dyDescent="0.25">
      <c r="A468" s="8" t="s">
        <v>45</v>
      </c>
      <c r="B468" s="9" t="str">
        <f t="shared" ref="B468:B469" si="26">P18</f>
        <v>You are in the Moderate Loss of Function category. See below for more information.</v>
      </c>
      <c r="C468" s="3" t="s">
        <v>26</v>
      </c>
    </row>
    <row r="469" spans="1:3" x14ac:dyDescent="0.25">
      <c r="A469" s="8" t="s">
        <v>41</v>
      </c>
      <c r="B469" s="9">
        <f t="shared" si="26"/>
        <v>26.8</v>
      </c>
      <c r="C469" s="3" t="s">
        <v>38</v>
      </c>
    </row>
    <row r="470" spans="1:3" x14ac:dyDescent="0.25">
      <c r="A470" s="8"/>
    </row>
    <row r="471" spans="1:3" x14ac:dyDescent="0.25">
      <c r="A471" s="15"/>
      <c r="C471" s="3" t="str">
        <f>CONCATENATE("    ",B467)</f>
        <v xml:space="preserve">    People with this variant have two copies of the [1891_1892+2delGAGT](https://www.ncbi.nlm.nih.gov/clinvar/variation/16148/) variant. Changing two base pairs is known as a splice donor variant.</v>
      </c>
    </row>
    <row r="472" spans="1:3" x14ac:dyDescent="0.25">
      <c r="A472" s="8"/>
    </row>
    <row r="473" spans="1:3" x14ac:dyDescent="0.25">
      <c r="A473" s="8"/>
      <c r="C473" s="3" t="s">
        <v>42</v>
      </c>
    </row>
    <row r="474" spans="1:3" x14ac:dyDescent="0.25">
      <c r="A474" s="8"/>
    </row>
    <row r="475" spans="1:3" x14ac:dyDescent="0.25">
      <c r="A475" s="8"/>
      <c r="C475" s="3" t="str">
        <f>CONCATENATE("    ",B468)</f>
        <v xml:space="preserve">    You are in the Moderate Loss of Function category. See below for more information.</v>
      </c>
    </row>
    <row r="476" spans="1:3" x14ac:dyDescent="0.25">
      <c r="A476" s="8"/>
    </row>
    <row r="477" spans="1:3" x14ac:dyDescent="0.25">
      <c r="A477" s="15"/>
      <c r="C477" s="3" t="s">
        <v>43</v>
      </c>
    </row>
    <row r="478" spans="1:3" x14ac:dyDescent="0.25">
      <c r="A478" s="15"/>
    </row>
    <row r="479" spans="1:3" x14ac:dyDescent="0.25">
      <c r="A479" s="15"/>
      <c r="C479" s="3" t="str">
        <f>CONCATENATE( "    &lt;piechart percentage=",B469," /&gt;")</f>
        <v xml:space="preserve">    &lt;piechart percentage=26.8 /&gt;</v>
      </c>
    </row>
    <row r="480" spans="1:3" x14ac:dyDescent="0.25">
      <c r="A480" s="15"/>
      <c r="C480" s="3" t="str">
        <f>"  &lt;/Genotype&gt;"</f>
        <v xml:space="preserve">  &lt;/Genotype&gt;</v>
      </c>
    </row>
    <row r="481" spans="1:3" x14ac:dyDescent="0.25">
      <c r="A481" s="15" t="s">
        <v>46</v>
      </c>
      <c r="B481" s="9" t="str">
        <f>P20</f>
        <v>Your NR3C1 gene has no variants. A normal gene is referred to as a "wild-type" gene.</v>
      </c>
      <c r="C481" s="3" t="str">
        <f>CONCATENATE("  &lt;Genotype hgvs=",CHAR(34),B453,B455,";",B455,CHAR(34)," name=",CHAR(34),B67,CHAR(34),"&gt; ")</f>
        <v xml:space="preserve">  &lt;Genotype hgvs="NC_000005.10:g.[143298666_143298669=];[143298666_143298669=]" name="1891_1892+2delGAGT"&gt; </v>
      </c>
    </row>
    <row r="482" spans="1:3" x14ac:dyDescent="0.25">
      <c r="A482" s="8" t="s">
        <v>47</v>
      </c>
      <c r="B482" s="9" t="str">
        <f>P21</f>
        <v>This variant is not associated with increased risk.</v>
      </c>
      <c r="C482" s="3" t="s">
        <v>26</v>
      </c>
    </row>
    <row r="483" spans="1:3" x14ac:dyDescent="0.25">
      <c r="A483" s="8" t="s">
        <v>41</v>
      </c>
      <c r="B483" s="9">
        <f>P22</f>
        <v>25.8</v>
      </c>
      <c r="C483" s="3" t="s">
        <v>38</v>
      </c>
    </row>
    <row r="484" spans="1:3" x14ac:dyDescent="0.25">
      <c r="A484" s="15"/>
    </row>
    <row r="485" spans="1:3" x14ac:dyDescent="0.25">
      <c r="A485" s="8"/>
      <c r="C485" s="3" t="str">
        <f>CONCATENATE("    ",B481)</f>
        <v xml:space="preserve">    Your NR3C1 gene has no variants. A normal gene is referred to as a "wild-type" gene.</v>
      </c>
    </row>
    <row r="486" spans="1:3" x14ac:dyDescent="0.25">
      <c r="A486" s="8"/>
    </row>
    <row r="487" spans="1:3" x14ac:dyDescent="0.25">
      <c r="A487" s="8"/>
      <c r="C487" s="3" t="s">
        <v>42</v>
      </c>
    </row>
    <row r="488" spans="1:3" x14ac:dyDescent="0.25">
      <c r="A488" s="8"/>
    </row>
    <row r="489" spans="1:3" x14ac:dyDescent="0.25">
      <c r="A489" s="8"/>
      <c r="C489" s="3" t="str">
        <f>CONCATENATE("    ",B482)</f>
        <v xml:space="preserve">    This variant is not associated with increased risk.</v>
      </c>
    </row>
    <row r="490" spans="1:3" x14ac:dyDescent="0.25">
      <c r="A490" s="15"/>
    </row>
    <row r="491" spans="1:3" x14ac:dyDescent="0.25">
      <c r="A491" s="15"/>
      <c r="C491" s="3" t="s">
        <v>43</v>
      </c>
    </row>
    <row r="492" spans="1:3" x14ac:dyDescent="0.25">
      <c r="A492" s="15"/>
    </row>
    <row r="493" spans="1:3" x14ac:dyDescent="0.25">
      <c r="A493" s="15"/>
      <c r="C493" s="3" t="str">
        <f>CONCATENATE( "    &lt;piechart percentage=",B483," /&gt;")</f>
        <v xml:space="preserve">    &lt;piechart percentage=25.8 /&gt;</v>
      </c>
    </row>
    <row r="494" spans="1:3" x14ac:dyDescent="0.25">
      <c r="A494" s="15"/>
      <c r="C494" s="3" t="str">
        <f>"  &lt;/Genotype&gt;"</f>
        <v xml:space="preserve">  &lt;/Genotype&gt;</v>
      </c>
    </row>
    <row r="495" spans="1:3" x14ac:dyDescent="0.25">
      <c r="A495" s="15"/>
      <c r="C495" s="3" t="str">
        <f>C71</f>
        <v>&lt;# T1922A #&gt;</v>
      </c>
    </row>
    <row r="496" spans="1:3" x14ac:dyDescent="0.25">
      <c r="A496" s="15" t="s">
        <v>37</v>
      </c>
      <c r="B496" s="21" t="str">
        <f>Q11</f>
        <v>NC_000005.10:g.</v>
      </c>
      <c r="C496" s="3" t="str">
        <f>CONCATENATE("  &lt;Genotype hgvs=",CHAR(34),B496,B497,";",B498,CHAR(34)," name=",CHAR(34),B73,CHAR(34),"&gt; ")</f>
        <v xml:space="preserve">  &lt;Genotype hgvs="NC_000005.10:g.[143295561T&gt;A];[143295561=]" name="T1922A"&gt; </v>
      </c>
    </row>
    <row r="497" spans="1:17" x14ac:dyDescent="0.25">
      <c r="A497" s="15" t="s">
        <v>35</v>
      </c>
      <c r="B497" s="21" t="str">
        <f t="shared" ref="B497:B501" si="27">Q12</f>
        <v>[143295561T&gt;A]</v>
      </c>
    </row>
    <row r="498" spans="1:17" x14ac:dyDescent="0.25">
      <c r="A498" s="15" t="s">
        <v>31</v>
      </c>
      <c r="B498" s="21" t="str">
        <f t="shared" si="27"/>
        <v>[143295561=]</v>
      </c>
      <c r="C498" s="3" t="s">
        <v>38</v>
      </c>
    </row>
    <row r="499" spans="1:17" x14ac:dyDescent="0.25">
      <c r="A499" s="15" t="s">
        <v>39</v>
      </c>
      <c r="B499" s="21" t="str">
        <f t="shared" si="27"/>
        <v>People with this variant have one copy of the [T1922T (p.Asp641Val)](https://www.ncbi.nlm.nih.gov/clinvar/variation/16147/) variant. This substitution of a single nucleotide is known as a missense mutation.</v>
      </c>
      <c r="C499" s="3" t="s">
        <v>26</v>
      </c>
    </row>
    <row r="500" spans="1:17" x14ac:dyDescent="0.25">
      <c r="A500" s="8" t="s">
        <v>40</v>
      </c>
      <c r="B500" s="21" t="str">
        <f t="shared" si="27"/>
        <v>This variant is not associated with increased risk.</v>
      </c>
      <c r="C500" s="3" t="str">
        <f>CONCATENATE("    ",B499)</f>
        <v xml:space="preserve">    People with this variant have one copy of the [T1922T (p.Asp641Val)](https://www.ncbi.nlm.nih.gov/clinvar/variation/16147/) variant. This substitution of a single nucleotide is known as a missense mutation.</v>
      </c>
    </row>
    <row r="501" spans="1:17" x14ac:dyDescent="0.25">
      <c r="A501" s="8" t="s">
        <v>41</v>
      </c>
      <c r="B501" s="21">
        <f t="shared" si="27"/>
        <v>44.4</v>
      </c>
    </row>
    <row r="502" spans="1:17" x14ac:dyDescent="0.25">
      <c r="A502" s="15"/>
      <c r="C502" s="3" t="s">
        <v>42</v>
      </c>
      <c r="Q502" s="18"/>
    </row>
    <row r="503" spans="1:17" x14ac:dyDescent="0.25">
      <c r="A503" s="8"/>
    </row>
    <row r="504" spans="1:17" x14ac:dyDescent="0.25">
      <c r="A504" s="8"/>
      <c r="C504" s="3" t="str">
        <f>CONCATENATE("    ",B500)</f>
        <v xml:space="preserve">    This variant is not associated with increased risk.</v>
      </c>
    </row>
    <row r="505" spans="1:17" x14ac:dyDescent="0.25">
      <c r="A505" s="8"/>
    </row>
    <row r="506" spans="1:17" x14ac:dyDescent="0.25">
      <c r="A506" s="8"/>
      <c r="C506" s="3" t="s">
        <v>43</v>
      </c>
    </row>
    <row r="507" spans="1:17" x14ac:dyDescent="0.25">
      <c r="A507" s="15"/>
      <c r="Q507" s="18"/>
    </row>
    <row r="508" spans="1:17" x14ac:dyDescent="0.25">
      <c r="A508" s="15"/>
      <c r="C508" s="3" t="str">
        <f>CONCATENATE( "    &lt;piechart percentage=",B501," /&gt;")</f>
        <v xml:space="preserve">    &lt;piechart percentage=44.4 /&gt;</v>
      </c>
      <c r="Q508" s="18"/>
    </row>
    <row r="509" spans="1:17" x14ac:dyDescent="0.25">
      <c r="A509" s="15"/>
      <c r="C509" s="3" t="str">
        <f>"  &lt;/Genotype&gt;"</f>
        <v xml:space="preserve">  &lt;/Genotype&gt;</v>
      </c>
      <c r="Q509" s="18"/>
    </row>
    <row r="510" spans="1:17" x14ac:dyDescent="0.25">
      <c r="A510" s="15" t="s">
        <v>44</v>
      </c>
      <c r="B510" s="9" t="str">
        <f>Q17</f>
        <v>People with this variant have two copies of the [T1922T (p.Asp641Val)](https://www.ncbi.nlm.nih.gov/clinvar/variation/16147/) variant. This substitution of a single nucleotide is known as a missense mutation.</v>
      </c>
      <c r="C510" s="3" t="str">
        <f>CONCATENATE("  &lt;Genotype hgvs=",CHAR(34),B496,B497,";",B497,CHAR(34)," name=",CHAR(34),B73,CHAR(34),"&gt; ")</f>
        <v xml:space="preserve">  &lt;Genotype hgvs="NC_000005.10:g.[143295561T&gt;A];[143295561T&gt;A]" name="T1922A"&gt; </v>
      </c>
      <c r="Q510" s="18"/>
    </row>
    <row r="511" spans="1:17" x14ac:dyDescent="0.25">
      <c r="A511" s="8" t="s">
        <v>45</v>
      </c>
      <c r="B511" s="9" t="str">
        <f t="shared" ref="B511:B512" si="28">Q18</f>
        <v>This variant is not associated with increased risk.</v>
      </c>
      <c r="C511" s="3" t="s">
        <v>26</v>
      </c>
    </row>
    <row r="512" spans="1:17" x14ac:dyDescent="0.25">
      <c r="A512" s="8" t="s">
        <v>41</v>
      </c>
      <c r="B512" s="9">
        <f t="shared" si="28"/>
        <v>43.9</v>
      </c>
      <c r="C512" s="3" t="s">
        <v>38</v>
      </c>
    </row>
    <row r="513" spans="1:3" x14ac:dyDescent="0.25">
      <c r="A513" s="8"/>
    </row>
    <row r="514" spans="1:3" x14ac:dyDescent="0.25">
      <c r="A514" s="15"/>
      <c r="C514" s="3" t="str">
        <f>CONCATENATE("    ",B510)</f>
        <v xml:space="preserve">    People with this variant have two copies of the [T1922T (p.Asp641Val)](https://www.ncbi.nlm.nih.gov/clinvar/variation/16147/) variant. This substitution of a single nucleotide is known as a missense mutation.</v>
      </c>
    </row>
    <row r="515" spans="1:3" x14ac:dyDescent="0.25">
      <c r="A515" s="8"/>
    </row>
    <row r="516" spans="1:3" x14ac:dyDescent="0.25">
      <c r="A516" s="8"/>
      <c r="C516" s="3" t="s">
        <v>42</v>
      </c>
    </row>
    <row r="517" spans="1:3" x14ac:dyDescent="0.25">
      <c r="A517" s="8"/>
    </row>
    <row r="518" spans="1:3" x14ac:dyDescent="0.25">
      <c r="A518" s="8"/>
      <c r="C518" s="3" t="str">
        <f>CONCATENATE("    ",B511)</f>
        <v xml:space="preserve">    This variant is not associated with increased risk.</v>
      </c>
    </row>
    <row r="519" spans="1:3" s="4" customFormat="1" x14ac:dyDescent="0.25">
      <c r="A519" s="24"/>
      <c r="B519" s="23"/>
    </row>
    <row r="520" spans="1:3" s="4" customFormat="1" x14ac:dyDescent="0.25">
      <c r="A520" s="22"/>
      <c r="B520" s="23"/>
      <c r="C520" s="4" t="s">
        <v>43</v>
      </c>
    </row>
    <row r="521" spans="1:3" s="4" customFormat="1" x14ac:dyDescent="0.25">
      <c r="A521" s="22"/>
      <c r="B521" s="23"/>
    </row>
    <row r="522" spans="1:3" s="4" customFormat="1" x14ac:dyDescent="0.25">
      <c r="A522" s="22"/>
      <c r="B522" s="23"/>
      <c r="C522" s="4" t="str">
        <f>CONCATENATE( "    &lt;piechart percentage=",B512," /&gt;")</f>
        <v xml:space="preserve">    &lt;piechart percentage=43.9 /&gt;</v>
      </c>
    </row>
    <row r="523" spans="1:3" s="4" customFormat="1" x14ac:dyDescent="0.25">
      <c r="A523" s="22"/>
      <c r="B523" s="23"/>
      <c r="C523" s="4" t="str">
        <f>"  &lt;/Genotype&gt;"</f>
        <v xml:space="preserve">  &lt;/Genotype&gt;</v>
      </c>
    </row>
    <row r="524" spans="1:3" s="4" customFormat="1" x14ac:dyDescent="0.25">
      <c r="A524" s="22" t="s">
        <v>46</v>
      </c>
      <c r="B524" s="23" t="str">
        <f>Q20</f>
        <v>Your NR3C1 gene has no variants. A normal gene is referred to as a "wild-type" gene.</v>
      </c>
      <c r="C524" s="4" t="str">
        <f>CONCATENATE("  &lt;Genotype hgvs=",CHAR(34),B496,B498,";",B498,CHAR(34)," name=",CHAR(34),B73,CHAR(34),"&gt; ")</f>
        <v xml:space="preserve">  &lt;Genotype hgvs="NC_000005.10:g.[143295561=];[143295561=]" name="T1922A"&gt; </v>
      </c>
    </row>
    <row r="525" spans="1:3" s="4" customFormat="1" x14ac:dyDescent="0.25">
      <c r="A525" s="24" t="s">
        <v>47</v>
      </c>
      <c r="B525" s="23" t="str">
        <f t="shared" ref="B525:B526" si="29">Q21</f>
        <v>You are in the Moderate Loss of Function category. See below for more information.</v>
      </c>
      <c r="C525" s="4" t="s">
        <v>26</v>
      </c>
    </row>
    <row r="526" spans="1:3" s="4" customFormat="1" x14ac:dyDescent="0.25">
      <c r="A526" s="24" t="s">
        <v>41</v>
      </c>
      <c r="B526" s="23">
        <f t="shared" si="29"/>
        <v>11.7</v>
      </c>
      <c r="C526" s="4" t="s">
        <v>38</v>
      </c>
    </row>
    <row r="527" spans="1:3" s="4" customFormat="1" x14ac:dyDescent="0.25">
      <c r="A527" s="22"/>
      <c r="B527" s="23"/>
    </row>
    <row r="528" spans="1:3" s="4" customFormat="1" x14ac:dyDescent="0.25">
      <c r="A528" s="24"/>
      <c r="B528" s="23"/>
      <c r="C528" s="4" t="str">
        <f>CONCATENATE("    ",B524)</f>
        <v xml:space="preserve">    Your NR3C1 gene has no variants. A normal gene is referred to as a "wild-type" gene.</v>
      </c>
    </row>
    <row r="529" spans="1:3" s="4" customFormat="1" x14ac:dyDescent="0.25">
      <c r="A529" s="24"/>
      <c r="B529" s="23"/>
    </row>
    <row r="530" spans="1:3" s="4" customFormat="1" x14ac:dyDescent="0.25">
      <c r="A530" s="24"/>
      <c r="B530" s="23"/>
      <c r="C530" s="4" t="s">
        <v>42</v>
      </c>
    </row>
    <row r="531" spans="1:3" s="4" customFormat="1" x14ac:dyDescent="0.25">
      <c r="A531" s="24"/>
      <c r="B531" s="23"/>
    </row>
    <row r="532" spans="1:3" s="4" customFormat="1" x14ac:dyDescent="0.25">
      <c r="A532" s="24"/>
      <c r="B532" s="23"/>
      <c r="C532" s="4" t="str">
        <f>CONCATENATE("    ",B525)</f>
        <v xml:space="preserve">    You are in the Moderate Loss of Function category. See below for more information.</v>
      </c>
    </row>
    <row r="533" spans="1:3" s="4" customFormat="1" x14ac:dyDescent="0.25">
      <c r="A533" s="22"/>
      <c r="B533" s="23"/>
    </row>
    <row r="534" spans="1:3" s="4" customFormat="1" x14ac:dyDescent="0.25">
      <c r="A534" s="22"/>
      <c r="B534" s="23"/>
      <c r="C534" s="4" t="s">
        <v>43</v>
      </c>
    </row>
    <row r="535" spans="1:3" s="4" customFormat="1" x14ac:dyDescent="0.25">
      <c r="A535" s="22"/>
      <c r="B535" s="23"/>
    </row>
    <row r="536" spans="1:3" s="4" customFormat="1" x14ac:dyDescent="0.25">
      <c r="A536" s="22"/>
      <c r="B536" s="23"/>
      <c r="C536" s="4" t="str">
        <f>CONCATENATE( "    &lt;piechart percentage=",B526," /&gt;")</f>
        <v xml:space="preserve">    &lt;piechart percentage=11.7 /&gt;</v>
      </c>
    </row>
    <row r="537" spans="1:3" s="4" customFormat="1" x14ac:dyDescent="0.25">
      <c r="A537" s="22"/>
      <c r="B537" s="23"/>
      <c r="C537" s="4" t="str">
        <f>"  &lt;/Genotype&gt;"</f>
        <v xml:space="preserve">  &lt;/Genotype&gt;</v>
      </c>
    </row>
    <row r="538" spans="1:3" s="4" customFormat="1" x14ac:dyDescent="0.25">
      <c r="A538" s="22"/>
      <c r="B538" s="23"/>
      <c r="C538" s="4" t="str">
        <f>C77</f>
        <v>&lt;# G2035A #&gt;</v>
      </c>
    </row>
    <row r="539" spans="1:3" s="4" customFormat="1" x14ac:dyDescent="0.25">
      <c r="A539" s="22" t="s">
        <v>37</v>
      </c>
      <c r="B539" s="25" t="str">
        <f>R11</f>
        <v>NC_000005.10:g.</v>
      </c>
      <c r="C539" s="4" t="str">
        <f>CONCATENATE("  &lt;Genotype hgvs=",CHAR(34),B539,B540,";",B541,CHAR(34)," name=",CHAR(34),B79,CHAR(34),"&gt; ")</f>
        <v xml:space="preserve">  &lt;Genotype hgvs="NC_000005.10:g.[143282714C&gt;T];[143282714C&gt;T]" name="G2035A"&gt; </v>
      </c>
    </row>
    <row r="540" spans="1:3" s="4" customFormat="1" x14ac:dyDescent="0.25">
      <c r="A540" s="22" t="s">
        <v>35</v>
      </c>
      <c r="B540" s="25" t="str">
        <f t="shared" ref="B540:B544" si="30">R12</f>
        <v>[143282714C&gt;T]</v>
      </c>
    </row>
    <row r="541" spans="1:3" s="4" customFormat="1" x14ac:dyDescent="0.25">
      <c r="A541" s="22" t="s">
        <v>31</v>
      </c>
      <c r="B541" s="25" t="str">
        <f t="shared" si="30"/>
        <v>[143282714C&gt;T]</v>
      </c>
      <c r="C541" s="4" t="s">
        <v>38</v>
      </c>
    </row>
    <row r="542" spans="1:3" s="4" customFormat="1" x14ac:dyDescent="0.25">
      <c r="A542" s="22" t="s">
        <v>39</v>
      </c>
      <c r="B542" s="25" t="str">
        <f t="shared" si="30"/>
        <v>People with this variant have one copy of the [G2035A (p.Gly679Ser)](https://www.ncbi.nlm.nih.gov/clinvar/variation/16157/) variant. This substitution of a single nucleotide is known as a missense mutation.</v>
      </c>
      <c r="C542" s="4" t="s">
        <v>26</v>
      </c>
    </row>
    <row r="543" spans="1:3" s="4" customFormat="1" x14ac:dyDescent="0.25">
      <c r="A543" s="24" t="s">
        <v>40</v>
      </c>
      <c r="B543" s="25" t="str">
        <f t="shared" si="30"/>
        <v>This variant is not associated with increased risk.</v>
      </c>
      <c r="C543" s="4" t="str">
        <f>CONCATENATE("    ",B542)</f>
        <v xml:space="preserve">    People with this variant have one copy of the [G2035A (p.Gly679Ser)](https://www.ncbi.nlm.nih.gov/clinvar/variation/16157/) variant. This substitution of a single nucleotide is known as a missense mutation.</v>
      </c>
    </row>
    <row r="544" spans="1:3" s="4" customFormat="1" x14ac:dyDescent="0.25">
      <c r="A544" s="24" t="s">
        <v>41</v>
      </c>
      <c r="B544" s="25">
        <f t="shared" si="30"/>
        <v>49.8</v>
      </c>
    </row>
    <row r="545" spans="1:3" s="4" customFormat="1" x14ac:dyDescent="0.25">
      <c r="A545" s="22"/>
      <c r="B545" s="23"/>
      <c r="C545" s="4" t="s">
        <v>42</v>
      </c>
    </row>
    <row r="546" spans="1:3" s="4" customFormat="1" x14ac:dyDescent="0.25">
      <c r="A546" s="24"/>
      <c r="B546" s="23"/>
    </row>
    <row r="547" spans="1:3" s="4" customFormat="1" x14ac:dyDescent="0.25">
      <c r="A547" s="24"/>
      <c r="B547" s="23"/>
      <c r="C547" s="4" t="str">
        <f>CONCATENATE("    ",B543)</f>
        <v xml:space="preserve">    This variant is not associated with increased risk.</v>
      </c>
    </row>
    <row r="548" spans="1:3" s="4" customFormat="1" x14ac:dyDescent="0.25">
      <c r="A548" s="24"/>
      <c r="B548" s="23"/>
    </row>
    <row r="549" spans="1:3" s="4" customFormat="1" x14ac:dyDescent="0.25">
      <c r="A549" s="24"/>
      <c r="B549" s="23"/>
      <c r="C549" s="4" t="s">
        <v>43</v>
      </c>
    </row>
    <row r="550" spans="1:3" s="4" customFormat="1" x14ac:dyDescent="0.25">
      <c r="A550" s="22"/>
      <c r="B550" s="23"/>
    </row>
    <row r="551" spans="1:3" s="4" customFormat="1" x14ac:dyDescent="0.25">
      <c r="A551" s="22"/>
      <c r="B551" s="23"/>
      <c r="C551" s="4" t="str">
        <f>CONCATENATE( "    &lt;piechart percentage=",B544," /&gt;")</f>
        <v xml:space="preserve">    &lt;piechart percentage=49.8 /&gt;</v>
      </c>
    </row>
    <row r="552" spans="1:3" s="4" customFormat="1" x14ac:dyDescent="0.25">
      <c r="A552" s="22"/>
      <c r="B552" s="23"/>
      <c r="C552" s="4" t="str">
        <f>"  &lt;/Genotype&gt;"</f>
        <v xml:space="preserve">  &lt;/Genotype&gt;</v>
      </c>
    </row>
    <row r="553" spans="1:3" s="4" customFormat="1" x14ac:dyDescent="0.25">
      <c r="A553" s="22" t="s">
        <v>44</v>
      </c>
      <c r="B553" s="23" t="str">
        <f>R17</f>
        <v>People with this variant have two copies of the [G2035A (p.Gly679Ser)](https://www.ncbi.nlm.nih.gov/clinvar/variation/16157/) variant. This substitution of a single nucleotide is known as a missense mutation.</v>
      </c>
      <c r="C553" s="4" t="str">
        <f>CONCATENATE("  &lt;Genotype hgvs=",CHAR(34),B539,B540,";",B540,CHAR(34)," name=",CHAR(34),B79,CHAR(34),"&gt; ")</f>
        <v xml:space="preserve">  &lt;Genotype hgvs="NC_000005.10:g.[143282714C&gt;T];[143282714C&gt;T]" name="G2035A"&gt; </v>
      </c>
    </row>
    <row r="554" spans="1:3" s="4" customFormat="1" x14ac:dyDescent="0.25">
      <c r="A554" s="24" t="s">
        <v>45</v>
      </c>
      <c r="B554" s="23" t="str">
        <f t="shared" ref="B554:B555" si="31">R18</f>
        <v>This variant is not associated with increased risk.</v>
      </c>
      <c r="C554" s="4" t="s">
        <v>26</v>
      </c>
    </row>
    <row r="555" spans="1:3" s="4" customFormat="1" x14ac:dyDescent="0.25">
      <c r="A555" s="24" t="s">
        <v>41</v>
      </c>
      <c r="B555" s="23">
        <f t="shared" si="31"/>
        <v>34.799999999999997</v>
      </c>
      <c r="C555" s="4" t="s">
        <v>38</v>
      </c>
    </row>
    <row r="556" spans="1:3" s="4" customFormat="1" x14ac:dyDescent="0.25">
      <c r="A556" s="24"/>
      <c r="B556" s="23"/>
    </row>
    <row r="557" spans="1:3" s="4" customFormat="1" x14ac:dyDescent="0.25">
      <c r="A557" s="22"/>
      <c r="B557" s="23"/>
      <c r="C557" s="4" t="str">
        <f>CONCATENATE("    ",B553)</f>
        <v xml:space="preserve">    People with this variant have two copies of the [G2035A (p.Gly679Ser)](https://www.ncbi.nlm.nih.gov/clinvar/variation/16157/) variant. This substitution of a single nucleotide is known as a missense mutation.</v>
      </c>
    </row>
    <row r="558" spans="1:3" s="4" customFormat="1" x14ac:dyDescent="0.25">
      <c r="A558" s="24"/>
      <c r="B558" s="23"/>
    </row>
    <row r="559" spans="1:3" s="4" customFormat="1" x14ac:dyDescent="0.25">
      <c r="A559" s="24"/>
      <c r="B559" s="23"/>
      <c r="C559" s="4" t="s">
        <v>42</v>
      </c>
    </row>
    <row r="560" spans="1:3" s="4" customFormat="1" x14ac:dyDescent="0.25">
      <c r="A560" s="24"/>
      <c r="B560" s="23"/>
    </row>
    <row r="561" spans="1:3" s="4" customFormat="1" x14ac:dyDescent="0.25">
      <c r="A561" s="24"/>
      <c r="B561" s="23"/>
      <c r="C561" s="4" t="str">
        <f>CONCATENATE("    ",B554)</f>
        <v xml:space="preserve">    This variant is not associated with increased risk.</v>
      </c>
    </row>
    <row r="562" spans="1:3" s="4" customFormat="1" x14ac:dyDescent="0.25">
      <c r="A562" s="24"/>
      <c r="B562" s="23"/>
    </row>
    <row r="563" spans="1:3" s="4" customFormat="1" x14ac:dyDescent="0.25">
      <c r="A563" s="22"/>
      <c r="B563" s="23"/>
      <c r="C563" s="4" t="s">
        <v>43</v>
      </c>
    </row>
    <row r="564" spans="1:3" s="4" customFormat="1" x14ac:dyDescent="0.25">
      <c r="A564" s="22"/>
      <c r="B564" s="23"/>
    </row>
    <row r="565" spans="1:3" s="4" customFormat="1" x14ac:dyDescent="0.25">
      <c r="A565" s="22"/>
      <c r="B565" s="23"/>
      <c r="C565" s="4" t="str">
        <f>CONCATENATE( "    &lt;piechart percentage=",B555," /&gt;")</f>
        <v xml:space="preserve">    &lt;piechart percentage=34.8 /&gt;</v>
      </c>
    </row>
    <row r="566" spans="1:3" s="4" customFormat="1" x14ac:dyDescent="0.25">
      <c r="A566" s="22"/>
      <c r="B566" s="23"/>
      <c r="C566" s="4" t="str">
        <f>"  &lt;/Genotype&gt;"</f>
        <v xml:space="preserve">  &lt;/Genotype&gt;</v>
      </c>
    </row>
    <row r="567" spans="1:3" s="4" customFormat="1" x14ac:dyDescent="0.25">
      <c r="A567" s="22" t="s">
        <v>46</v>
      </c>
      <c r="B567" s="23" t="str">
        <f>R20</f>
        <v>Your NR3C1 gene has no variants. A normal gene is referred to as a "wild-type" gene.</v>
      </c>
      <c r="C567" s="4" t="str">
        <f>CONCATENATE("  &lt;Genotype hgvs=",CHAR(34),B539,B541,";",B541,CHAR(34)," name=",CHAR(34),B79,CHAR(34),"&gt; ")</f>
        <v xml:space="preserve">  &lt;Genotype hgvs="NC_000005.10:g.[143282714C&gt;T];[143282714C&gt;T]" name="G2035A"&gt; </v>
      </c>
    </row>
    <row r="568" spans="1:3" s="4" customFormat="1" x14ac:dyDescent="0.25">
      <c r="A568" s="24" t="s">
        <v>47</v>
      </c>
      <c r="B568" s="23" t="str">
        <f t="shared" ref="B568:B569" si="32">R21</f>
        <v>You are in the Moderate Loss of Function category. See below for more information.</v>
      </c>
      <c r="C568" s="4" t="s">
        <v>26</v>
      </c>
    </row>
    <row r="569" spans="1:3" s="4" customFormat="1" x14ac:dyDescent="0.25">
      <c r="A569" s="24" t="s">
        <v>41</v>
      </c>
      <c r="B569" s="23">
        <f t="shared" si="32"/>
        <v>15.4</v>
      </c>
      <c r="C569" s="4" t="s">
        <v>38</v>
      </c>
    </row>
    <row r="570" spans="1:3" s="4" customFormat="1" x14ac:dyDescent="0.25">
      <c r="A570" s="22"/>
      <c r="B570" s="23"/>
    </row>
    <row r="571" spans="1:3" s="4" customFormat="1" x14ac:dyDescent="0.25">
      <c r="A571" s="24"/>
      <c r="B571" s="23"/>
      <c r="C571" s="4" t="str">
        <f>CONCATENATE("    ",B567)</f>
        <v xml:space="preserve">    Your NR3C1 gene has no variants. A normal gene is referred to as a "wild-type" gene.</v>
      </c>
    </row>
    <row r="572" spans="1:3" s="4" customFormat="1" x14ac:dyDescent="0.25">
      <c r="A572" s="24"/>
      <c r="B572" s="23"/>
    </row>
    <row r="573" spans="1:3" s="4" customFormat="1" x14ac:dyDescent="0.25">
      <c r="A573" s="24"/>
      <c r="B573" s="23"/>
      <c r="C573" s="4" t="s">
        <v>42</v>
      </c>
    </row>
    <row r="574" spans="1:3" s="4" customFormat="1" x14ac:dyDescent="0.25">
      <c r="A574" s="24"/>
      <c r="B574" s="23"/>
    </row>
    <row r="575" spans="1:3" s="4" customFormat="1" x14ac:dyDescent="0.25">
      <c r="A575" s="24"/>
      <c r="B575" s="23"/>
      <c r="C575" s="4" t="str">
        <f>CONCATENATE("    ",B568)</f>
        <v xml:space="preserve">    You are in the Moderate Loss of Function category. See below for more information.</v>
      </c>
    </row>
    <row r="576" spans="1:3" x14ac:dyDescent="0.25">
      <c r="A576" s="15"/>
    </row>
    <row r="577" spans="1:3" x14ac:dyDescent="0.25">
      <c r="A577" s="15"/>
      <c r="C577" s="3" t="s">
        <v>43</v>
      </c>
    </row>
    <row r="578" spans="1:3" x14ac:dyDescent="0.25">
      <c r="A578" s="15"/>
    </row>
    <row r="579" spans="1:3" x14ac:dyDescent="0.25">
      <c r="A579" s="15"/>
      <c r="C579" s="3" t="str">
        <f>CONCATENATE( "    &lt;piechart percentage=",B569," /&gt;")</f>
        <v xml:space="preserve">    &lt;piechart percentage=15.4 /&gt;</v>
      </c>
    </row>
    <row r="580" spans="1:3" x14ac:dyDescent="0.25">
      <c r="A580" s="15"/>
      <c r="C580" s="3" t="str">
        <f>"  &lt;/Genotype&gt;"</f>
        <v xml:space="preserve">  &lt;/Genotype&gt;</v>
      </c>
    </row>
    <row r="581" spans="1:3" x14ac:dyDescent="0.25">
      <c r="A581" s="15"/>
      <c r="C581" s="3" t="str">
        <f>C83</f>
        <v>&lt;# C2209T #&gt;</v>
      </c>
    </row>
    <row r="582" spans="1:3" x14ac:dyDescent="0.25">
      <c r="A582" s="15" t="s">
        <v>37</v>
      </c>
      <c r="B582" s="21" t="str">
        <f>S11</f>
        <v>NC_000005.10:g.</v>
      </c>
      <c r="C582" s="3" t="str">
        <f>CONCATENATE("  &lt;Genotype hgvs=",CHAR(34),B582,B583,";",B584,CHAR(34)," name=",CHAR(34),B85,CHAR(34),"&gt; ")</f>
        <v xml:space="preserve">  &lt;Genotype hgvs="NC_000005.10:g.[143282014A&gt;G];[143282014=]" name="C2209T"&gt; </v>
      </c>
    </row>
    <row r="583" spans="1:3" x14ac:dyDescent="0.25">
      <c r="A583" s="15" t="s">
        <v>35</v>
      </c>
      <c r="B583" s="21" t="str">
        <f t="shared" ref="B583:B587" si="33">S12</f>
        <v>[143282014A&gt;G]</v>
      </c>
    </row>
    <row r="584" spans="1:3" x14ac:dyDescent="0.25">
      <c r="A584" s="15" t="s">
        <v>31</v>
      </c>
      <c r="B584" s="21" t="str">
        <f t="shared" si="33"/>
        <v>[143282014=]</v>
      </c>
      <c r="C584" s="3" t="s">
        <v>38</v>
      </c>
    </row>
    <row r="585" spans="1:3" x14ac:dyDescent="0.25">
      <c r="A585" s="15" t="s">
        <v>39</v>
      </c>
      <c r="B585" s="21" t="str">
        <f t="shared" si="33"/>
        <v>People with this variant have one copy of the [C2209T (p.Phe737Leu)](https://www.ncbi.nlm.nih.gov/clinvar/variation/16158/) variant. This substitution of a single nucleotide is known as a missense mutation.</v>
      </c>
      <c r="C585" s="3" t="s">
        <v>26</v>
      </c>
    </row>
    <row r="586" spans="1:3" x14ac:dyDescent="0.25">
      <c r="A586" s="8" t="s">
        <v>40</v>
      </c>
      <c r="B586" s="21" t="str">
        <f t="shared" si="33"/>
        <v>This variant is not associated with increased risk.</v>
      </c>
      <c r="C586" s="3" t="str">
        <f>CONCATENATE("    ",B585)</f>
        <v xml:space="preserve">    People with this variant have one copy of the [C2209T (p.Phe737Leu)](https://www.ncbi.nlm.nih.gov/clinvar/variation/16158/) variant. This substitution of a single nucleotide is known as a missense mutation.</v>
      </c>
    </row>
    <row r="587" spans="1:3" x14ac:dyDescent="0.25">
      <c r="A587" s="8" t="s">
        <v>41</v>
      </c>
      <c r="B587" s="21">
        <f t="shared" si="33"/>
        <v>7.2</v>
      </c>
    </row>
    <row r="588" spans="1:3" x14ac:dyDescent="0.25">
      <c r="A588" s="15"/>
      <c r="C588" s="3" t="s">
        <v>42</v>
      </c>
    </row>
    <row r="589" spans="1:3" x14ac:dyDescent="0.25">
      <c r="A589" s="8"/>
    </row>
    <row r="590" spans="1:3" x14ac:dyDescent="0.25">
      <c r="A590" s="8"/>
      <c r="C590" s="3" t="str">
        <f>CONCATENATE("    ",B586)</f>
        <v xml:space="preserve">    This variant is not associated with increased risk.</v>
      </c>
    </row>
    <row r="591" spans="1:3" x14ac:dyDescent="0.25">
      <c r="A591" s="8"/>
    </row>
    <row r="592" spans="1:3" x14ac:dyDescent="0.25">
      <c r="A592" s="8"/>
      <c r="C592" s="3" t="s">
        <v>43</v>
      </c>
    </row>
    <row r="593" spans="1:3" x14ac:dyDescent="0.25">
      <c r="A593" s="15"/>
    </row>
    <row r="594" spans="1:3" x14ac:dyDescent="0.25">
      <c r="A594" s="15"/>
      <c r="C594" s="3" t="str">
        <f>CONCATENATE( "    &lt;piechart percentage=",B587," /&gt;")</f>
        <v xml:space="preserve">    &lt;piechart percentage=7.2 /&gt;</v>
      </c>
    </row>
    <row r="595" spans="1:3" x14ac:dyDescent="0.25">
      <c r="A595" s="15"/>
      <c r="C595" s="3" t="str">
        <f>"  &lt;/Genotype&gt;"</f>
        <v xml:space="preserve">  &lt;/Genotype&gt;</v>
      </c>
    </row>
    <row r="596" spans="1:3" x14ac:dyDescent="0.25">
      <c r="A596" s="15" t="s">
        <v>44</v>
      </c>
      <c r="B596" s="9" t="str">
        <f>S17</f>
        <v>People with this variant have two copies of the [C2209T (p.Phe737Leu)](https://www.ncbi.nlm.nih.gov/clinvar/variation/16158/) variant. This substitution of a single nucleotide is known as a missense mutation.</v>
      </c>
      <c r="C596" s="3" t="str">
        <f>CONCATENATE("  &lt;Genotype hgvs=",CHAR(34),B582,B583,";",B583,CHAR(34)," name=",CHAR(34),B85,CHAR(34),"&gt; ")</f>
        <v xml:space="preserve">  &lt;Genotype hgvs="NC_000005.10:g.[143282014A&gt;G];[143282014A&gt;G]" name="C2209T"&gt; </v>
      </c>
    </row>
    <row r="597" spans="1:3" x14ac:dyDescent="0.25">
      <c r="A597" s="8" t="s">
        <v>45</v>
      </c>
      <c r="B597" s="9" t="str">
        <f t="shared" ref="B597:B598" si="34">S18</f>
        <v>You are in the Moderate Loss of Function category. See below for more information.</v>
      </c>
      <c r="C597" s="3" t="s">
        <v>26</v>
      </c>
    </row>
    <row r="598" spans="1:3" x14ac:dyDescent="0.25">
      <c r="A598" s="8" t="s">
        <v>41</v>
      </c>
      <c r="B598" s="9">
        <f t="shared" si="34"/>
        <v>1.9</v>
      </c>
      <c r="C598" s="3" t="s">
        <v>38</v>
      </c>
    </row>
    <row r="599" spans="1:3" x14ac:dyDescent="0.25">
      <c r="A599" s="8"/>
    </row>
    <row r="600" spans="1:3" x14ac:dyDescent="0.25">
      <c r="A600" s="15"/>
      <c r="C600" s="3" t="str">
        <f>CONCATENATE("    ",B596)</f>
        <v xml:space="preserve">    People with this variant have two copies of the [C2209T (p.Phe737Leu)](https://www.ncbi.nlm.nih.gov/clinvar/variation/16158/) variant. This substitution of a single nucleotide is known as a missense mutation.</v>
      </c>
    </row>
    <row r="601" spans="1:3" x14ac:dyDescent="0.25">
      <c r="A601" s="8"/>
    </row>
    <row r="602" spans="1:3" x14ac:dyDescent="0.25">
      <c r="A602" s="8"/>
      <c r="C602" s="3" t="s">
        <v>42</v>
      </c>
    </row>
    <row r="603" spans="1:3" x14ac:dyDescent="0.25">
      <c r="A603" s="8"/>
    </row>
    <row r="604" spans="1:3" x14ac:dyDescent="0.25">
      <c r="A604" s="8"/>
      <c r="C604" s="3" t="str">
        <f>CONCATENATE("    ",B597)</f>
        <v xml:space="preserve">    You are in the Moderate Loss of Function category. See below for more information.</v>
      </c>
    </row>
    <row r="605" spans="1:3" x14ac:dyDescent="0.25">
      <c r="A605" s="8"/>
    </row>
    <row r="606" spans="1:3" x14ac:dyDescent="0.25">
      <c r="A606" s="15"/>
      <c r="C606" s="3" t="s">
        <v>43</v>
      </c>
    </row>
    <row r="607" spans="1:3" x14ac:dyDescent="0.25">
      <c r="A607" s="15"/>
    </row>
    <row r="608" spans="1:3" x14ac:dyDescent="0.25">
      <c r="A608" s="15"/>
      <c r="C608" s="3" t="str">
        <f>CONCATENATE( "    &lt;piechart percentage=",B598," /&gt;")</f>
        <v xml:space="preserve">    &lt;piechart percentage=1.9 /&gt;</v>
      </c>
    </row>
    <row r="609" spans="1:3" x14ac:dyDescent="0.25">
      <c r="A609" s="15"/>
      <c r="C609" s="3" t="str">
        <f>"  &lt;/Genotype&gt;"</f>
        <v xml:space="preserve">  &lt;/Genotype&gt;</v>
      </c>
    </row>
    <row r="610" spans="1:3" x14ac:dyDescent="0.25">
      <c r="A610" s="15" t="s">
        <v>46</v>
      </c>
      <c r="B610" s="9" t="str">
        <f>S20</f>
        <v>Your NR3C1 gene has no variants. A normal gene is referred to as a "wild-type" gene.</v>
      </c>
      <c r="C610" s="3" t="str">
        <f>CONCATENATE("  &lt;Genotype hgvs=",CHAR(34),B582,B584,";",B584,CHAR(34)," name=",CHAR(34),B85,CHAR(34),"&gt; ")</f>
        <v xml:space="preserve">  &lt;Genotype hgvs="NC_000005.10:g.[143282014=];[143282014=]" name="C2209T"&gt; </v>
      </c>
    </row>
    <row r="611" spans="1:3" x14ac:dyDescent="0.25">
      <c r="A611" s="8" t="s">
        <v>47</v>
      </c>
      <c r="B611" s="9" t="str">
        <f t="shared" ref="B611:B612" si="35">S21</f>
        <v>This variant is not associated with increased risk.</v>
      </c>
      <c r="C611" s="3" t="s">
        <v>26</v>
      </c>
    </row>
    <row r="612" spans="1:3" x14ac:dyDescent="0.25">
      <c r="A612" s="8" t="s">
        <v>41</v>
      </c>
      <c r="B612" s="9">
        <f t="shared" si="35"/>
        <v>90.9</v>
      </c>
      <c r="C612" s="3" t="s">
        <v>38</v>
      </c>
    </row>
    <row r="613" spans="1:3" x14ac:dyDescent="0.25">
      <c r="A613" s="15"/>
    </row>
    <row r="614" spans="1:3" x14ac:dyDescent="0.25">
      <c r="A614" s="8"/>
      <c r="C614" s="3" t="str">
        <f>CONCATENATE("    ",B610)</f>
        <v xml:space="preserve">    Your NR3C1 gene has no variants. A normal gene is referred to as a "wild-type" gene.</v>
      </c>
    </row>
    <row r="615" spans="1:3" x14ac:dyDescent="0.25">
      <c r="A615" s="8"/>
    </row>
    <row r="616" spans="1:3" x14ac:dyDescent="0.25">
      <c r="A616" s="8"/>
      <c r="C616" s="3" t="s">
        <v>42</v>
      </c>
    </row>
    <row r="617" spans="1:3" x14ac:dyDescent="0.25">
      <c r="A617" s="8"/>
    </row>
    <row r="618" spans="1:3" x14ac:dyDescent="0.25">
      <c r="A618" s="8"/>
      <c r="C618" s="3" t="str">
        <f>CONCATENATE("    ",B611)</f>
        <v xml:space="preserve">    This variant is not associated with increased risk.</v>
      </c>
    </row>
    <row r="619" spans="1:3" x14ac:dyDescent="0.25">
      <c r="A619" s="15"/>
    </row>
    <row r="620" spans="1:3" x14ac:dyDescent="0.25">
      <c r="A620" s="15"/>
      <c r="C620" s="3" t="s">
        <v>43</v>
      </c>
    </row>
    <row r="621" spans="1:3" x14ac:dyDescent="0.25">
      <c r="A621" s="15"/>
    </row>
    <row r="622" spans="1:3" x14ac:dyDescent="0.25">
      <c r="A622" s="15"/>
      <c r="C622" s="3" t="str">
        <f>CONCATENATE( "    &lt;piechart percentage=",B612," /&gt;")</f>
        <v xml:space="preserve">    &lt;piechart percentage=90.9 /&gt;</v>
      </c>
    </row>
    <row r="623" spans="1:3" x14ac:dyDescent="0.25">
      <c r="A623" s="15"/>
      <c r="C623" s="3" t="str">
        <f>"  &lt;/Genotype&gt;"</f>
        <v xml:space="preserve">  &lt;/Genotype&gt;</v>
      </c>
    </row>
    <row r="624" spans="1:3" x14ac:dyDescent="0.25">
      <c r="A624" s="15"/>
      <c r="C624" s="3" t="str">
        <f>C89</f>
        <v>&lt;# T2259A #&gt;</v>
      </c>
    </row>
    <row r="625" spans="1:3" x14ac:dyDescent="0.25">
      <c r="A625" s="15" t="s">
        <v>37</v>
      </c>
      <c r="B625" s="21" t="str">
        <f>T11</f>
        <v>NC_000005.10:g.</v>
      </c>
      <c r="C625" s="3" t="str">
        <f>CONCATENATE("  &lt;Genotype hgvs=",CHAR(34),B625,B626,";",B627,CHAR(34)," name=",CHAR(34),B447,CHAR(34),"&gt; ")</f>
        <v xml:space="preserve">  &lt;Genotype hgvs="NC_000005.10:g.[143281964T&gt;A];[143281964=]" name=""&gt; </v>
      </c>
    </row>
    <row r="626" spans="1:3" x14ac:dyDescent="0.25">
      <c r="A626" s="15" t="s">
        <v>35</v>
      </c>
      <c r="B626" s="21" t="str">
        <f t="shared" ref="B626:B630" si="36">T12</f>
        <v>[143281964T&gt;A]</v>
      </c>
    </row>
    <row r="627" spans="1:3" x14ac:dyDescent="0.25">
      <c r="A627" s="15" t="s">
        <v>31</v>
      </c>
      <c r="B627" s="21" t="str">
        <f t="shared" si="36"/>
        <v>[143281964=]</v>
      </c>
      <c r="C627" s="3" t="s">
        <v>38</v>
      </c>
    </row>
    <row r="628" spans="1:3" x14ac:dyDescent="0.25">
      <c r="A628" s="15" t="s">
        <v>39</v>
      </c>
      <c r="B628" s="21" t="str">
        <f t="shared" si="36"/>
        <v>People with this variant have one copy of the [T2259A (p.Leu753Phe)](https://www.ncbi.nlm.nih.gov/projects/SNP/snp_ref.cgi?rs=12682832) variant. This substitution of a single nucleotide is known as a missense mutation.</v>
      </c>
      <c r="C628" s="3" t="s">
        <v>26</v>
      </c>
    </row>
    <row r="629" spans="1:3" x14ac:dyDescent="0.25">
      <c r="A629" s="8" t="s">
        <v>40</v>
      </c>
      <c r="B629" s="21" t="str">
        <f t="shared" si="36"/>
        <v>This variant is not associated with increased risk.</v>
      </c>
      <c r="C629" s="3" t="str">
        <f>CONCATENATE("    ",B628)</f>
        <v xml:space="preserve">    People with this variant have one copy of the [T2259A (p.Leu753Phe)](https://www.ncbi.nlm.nih.gov/projects/SNP/snp_ref.cgi?rs=12682832) variant. This substitution of a single nucleotide is known as a missense mutation.</v>
      </c>
    </row>
    <row r="630" spans="1:3" x14ac:dyDescent="0.25">
      <c r="A630" s="8" t="s">
        <v>41</v>
      </c>
      <c r="B630" s="21">
        <f t="shared" si="36"/>
        <v>46.8</v>
      </c>
    </row>
    <row r="631" spans="1:3" x14ac:dyDescent="0.25">
      <c r="A631" s="15"/>
      <c r="C631" s="3" t="s">
        <v>42</v>
      </c>
    </row>
    <row r="632" spans="1:3" x14ac:dyDescent="0.25">
      <c r="A632" s="8"/>
    </row>
    <row r="633" spans="1:3" x14ac:dyDescent="0.25">
      <c r="A633" s="8"/>
      <c r="C633" s="3" t="str">
        <f>CONCATENATE("    ",B629)</f>
        <v xml:space="preserve">    This variant is not associated with increased risk.</v>
      </c>
    </row>
    <row r="634" spans="1:3" x14ac:dyDescent="0.25">
      <c r="A634" s="8"/>
    </row>
    <row r="635" spans="1:3" x14ac:dyDescent="0.25">
      <c r="A635" s="8"/>
      <c r="C635" s="3" t="s">
        <v>43</v>
      </c>
    </row>
    <row r="636" spans="1:3" x14ac:dyDescent="0.25">
      <c r="A636" s="15"/>
    </row>
    <row r="637" spans="1:3" x14ac:dyDescent="0.25">
      <c r="A637" s="15"/>
      <c r="C637" s="3" t="str">
        <f>CONCATENATE( "    &lt;piechart percentage=",B630," /&gt;")</f>
        <v xml:space="preserve">    &lt;piechart percentage=46.8 /&gt;</v>
      </c>
    </row>
    <row r="638" spans="1:3" x14ac:dyDescent="0.25">
      <c r="A638" s="15"/>
      <c r="C638" s="3" t="str">
        <f>"  &lt;/Genotype&gt;"</f>
        <v xml:space="preserve">  &lt;/Genotype&gt;</v>
      </c>
    </row>
    <row r="639" spans="1:3" x14ac:dyDescent="0.25">
      <c r="A639" s="15" t="s">
        <v>44</v>
      </c>
      <c r="B639" s="9" t="str">
        <f>T17</f>
        <v>People with this variant have two copies of the [T2259A (p.Leu753Phe)](https://www.ncbi.nlm.nih.gov/projects/SNP/snp_ref.cgi?rs=12682832) variant. This substitution of a single nucleotide is known as a missense mutation.</v>
      </c>
      <c r="C639" s="3" t="str">
        <f>CONCATENATE("  &lt;Genotype hgvs=",CHAR(34),B625,B626,";",B626,CHAR(34)," name=",CHAR(34),B447,CHAR(34),"&gt; ")</f>
        <v xml:space="preserve">  &lt;Genotype hgvs="NC_000005.10:g.[143281964T&gt;A];[143281964T&gt;A]" name=""&gt; </v>
      </c>
    </row>
    <row r="640" spans="1:3" x14ac:dyDescent="0.25">
      <c r="A640" s="8" t="s">
        <v>45</v>
      </c>
      <c r="B640" s="9" t="str">
        <f t="shared" ref="B640:B641" si="37">T18</f>
        <v>This variant is not associated with increased risk.</v>
      </c>
      <c r="C640" s="3" t="s">
        <v>26</v>
      </c>
    </row>
    <row r="641" spans="1:3" x14ac:dyDescent="0.25">
      <c r="A641" s="8" t="s">
        <v>41</v>
      </c>
      <c r="B641" s="9">
        <f t="shared" si="37"/>
        <v>25.7</v>
      </c>
      <c r="C641" s="3" t="s">
        <v>38</v>
      </c>
    </row>
    <row r="642" spans="1:3" x14ac:dyDescent="0.25">
      <c r="A642" s="8"/>
    </row>
    <row r="643" spans="1:3" x14ac:dyDescent="0.25">
      <c r="A643" s="15"/>
      <c r="C643" s="3" t="str">
        <f>CONCATENATE("    ",B639)</f>
        <v xml:space="preserve">    People with this variant have two copies of the [T2259A (p.Leu753Phe)](https://www.ncbi.nlm.nih.gov/projects/SNP/snp_ref.cgi?rs=12682832) variant. This substitution of a single nucleotide is known as a missense mutation.</v>
      </c>
    </row>
    <row r="644" spans="1:3" x14ac:dyDescent="0.25">
      <c r="A644" s="8"/>
    </row>
    <row r="645" spans="1:3" x14ac:dyDescent="0.25">
      <c r="A645" s="8"/>
      <c r="C645" s="3" t="s">
        <v>42</v>
      </c>
    </row>
    <row r="646" spans="1:3" x14ac:dyDescent="0.25">
      <c r="A646" s="8"/>
    </row>
    <row r="647" spans="1:3" x14ac:dyDescent="0.25">
      <c r="A647" s="8"/>
      <c r="C647" s="3" t="str">
        <f>CONCATENATE("    ",B640)</f>
        <v xml:space="preserve">    This variant is not associated with increased risk.</v>
      </c>
    </row>
    <row r="648" spans="1:3" x14ac:dyDescent="0.25">
      <c r="A648" s="8"/>
    </row>
    <row r="649" spans="1:3" x14ac:dyDescent="0.25">
      <c r="A649" s="15"/>
      <c r="C649" s="3" t="s">
        <v>43</v>
      </c>
    </row>
    <row r="650" spans="1:3" x14ac:dyDescent="0.25">
      <c r="A650" s="15"/>
    </row>
    <row r="651" spans="1:3" x14ac:dyDescent="0.25">
      <c r="A651" s="15"/>
      <c r="C651" s="3" t="str">
        <f>CONCATENATE( "    &lt;piechart percentage=",B641," /&gt;")</f>
        <v xml:space="preserve">    &lt;piechart percentage=25.7 /&gt;</v>
      </c>
    </row>
    <row r="652" spans="1:3" x14ac:dyDescent="0.25">
      <c r="A652" s="15"/>
      <c r="C652" s="3" t="str">
        <f>"  &lt;/Genotype&gt;"</f>
        <v xml:space="preserve">  &lt;/Genotype&gt;</v>
      </c>
    </row>
    <row r="653" spans="1:3" x14ac:dyDescent="0.25">
      <c r="A653" s="15" t="s">
        <v>46</v>
      </c>
      <c r="B653" s="9" t="str">
        <f>T20</f>
        <v>Your NR3C1 gene has no variants. A normal gene is referred to as a "wild-type" gene.</v>
      </c>
      <c r="C653" s="3" t="str">
        <f>CONCATENATE("  &lt;Genotype hgvs=",CHAR(34),B625,B627,";",B627,CHAR(34)," name=",CHAR(34),B447,CHAR(34),"&gt; ")</f>
        <v xml:space="preserve">  &lt;Genotype hgvs="NC_000005.10:g.[143281964=];[143281964=]" name=""&gt; </v>
      </c>
    </row>
    <row r="654" spans="1:3" x14ac:dyDescent="0.25">
      <c r="A654" s="8" t="s">
        <v>47</v>
      </c>
      <c r="B654" s="9" t="str">
        <f t="shared" ref="B654:B655" si="38">T21</f>
        <v>You are in the Moderate Loss of Function category. See below for more information.</v>
      </c>
      <c r="C654" s="3" t="s">
        <v>26</v>
      </c>
    </row>
    <row r="655" spans="1:3" x14ac:dyDescent="0.25">
      <c r="A655" s="8" t="s">
        <v>41</v>
      </c>
      <c r="B655" s="9">
        <f t="shared" si="38"/>
        <v>27.5</v>
      </c>
      <c r="C655" s="3" t="s">
        <v>38</v>
      </c>
    </row>
    <row r="656" spans="1:3" x14ac:dyDescent="0.25">
      <c r="A656" s="15"/>
    </row>
    <row r="657" spans="1:3" x14ac:dyDescent="0.25">
      <c r="A657" s="8"/>
      <c r="C657" s="3" t="str">
        <f>CONCATENATE("    ",B653)</f>
        <v xml:space="preserve">    Your NR3C1 gene has no variants. A normal gene is referred to as a "wild-type" gene.</v>
      </c>
    </row>
    <row r="658" spans="1:3" x14ac:dyDescent="0.25">
      <c r="A658" s="8"/>
    </row>
    <row r="659" spans="1:3" x14ac:dyDescent="0.25">
      <c r="A659" s="8"/>
      <c r="C659" s="3" t="s">
        <v>42</v>
      </c>
    </row>
    <row r="660" spans="1:3" x14ac:dyDescent="0.25">
      <c r="A660" s="8"/>
    </row>
    <row r="661" spans="1:3" x14ac:dyDescent="0.25">
      <c r="A661" s="8"/>
      <c r="C661" s="3" t="str">
        <f>CONCATENATE("    ",B654)</f>
        <v xml:space="preserve">    You are in the Moderate Loss of Function category. See below for more information.</v>
      </c>
    </row>
    <row r="662" spans="1:3" x14ac:dyDescent="0.25">
      <c r="A662" s="15"/>
    </row>
    <row r="663" spans="1:3" x14ac:dyDescent="0.25">
      <c r="A663" s="15"/>
      <c r="C663" s="3" t="s">
        <v>43</v>
      </c>
    </row>
    <row r="664" spans="1:3" x14ac:dyDescent="0.25">
      <c r="A664" s="15"/>
    </row>
    <row r="665" spans="1:3" x14ac:dyDescent="0.25">
      <c r="A665" s="15"/>
      <c r="C665" s="3" t="str">
        <f>CONCATENATE( "    &lt;piechart percentage=",B655," /&gt;")</f>
        <v xml:space="preserve">    &lt;piechart percentage=27.5 /&gt;</v>
      </c>
    </row>
    <row r="666" spans="1:3" x14ac:dyDescent="0.25">
      <c r="A666" s="15"/>
      <c r="C666" s="3" t="str">
        <f>"  &lt;/Genotype&gt;"</f>
        <v xml:space="preserve">  &lt;/Genotype&gt;</v>
      </c>
    </row>
    <row r="667" spans="1:3" x14ac:dyDescent="0.25">
      <c r="A667" s="15"/>
      <c r="C667" s="3" t="str">
        <f>C95</f>
        <v>&lt;# T2318C #&gt;</v>
      </c>
    </row>
    <row r="668" spans="1:3" x14ac:dyDescent="0.25">
      <c r="A668" s="15" t="s">
        <v>37</v>
      </c>
      <c r="B668" s="21" t="str">
        <f>U11</f>
        <v>NC_000005.10:g.</v>
      </c>
      <c r="C668" s="3" t="str">
        <f>CONCATENATE("  &lt;Genotype hgvs=",CHAR(34),B668,B669,";",B670,CHAR(34)," name=",CHAR(34),B490,CHAR(34),"&gt; ")</f>
        <v xml:space="preserve">  &lt;Genotype hgvs="NC_000005.10:g.[143281905A&gt;G];[143281905=]" name=""&gt; </v>
      </c>
    </row>
    <row r="669" spans="1:3" x14ac:dyDescent="0.25">
      <c r="A669" s="15" t="s">
        <v>35</v>
      </c>
      <c r="B669" s="21" t="str">
        <f t="shared" ref="B669:B673" si="39">U12</f>
        <v>[143281905A&gt;G]</v>
      </c>
    </row>
    <row r="670" spans="1:3" x14ac:dyDescent="0.25">
      <c r="A670" s="15" t="s">
        <v>31</v>
      </c>
      <c r="B670" s="21" t="str">
        <f t="shared" si="39"/>
        <v>[143281905=]</v>
      </c>
      <c r="C670" s="3" t="s">
        <v>38</v>
      </c>
    </row>
    <row r="671" spans="1:3" x14ac:dyDescent="0.25">
      <c r="A671" s="15" t="s">
        <v>39</v>
      </c>
      <c r="B671" s="21" t="str">
        <f t="shared" si="39"/>
        <v>People with this variant have one copy of the [T2318C (p.Leu773Pro)](https://www.ncbi.nlm.nih.gov/projects/SNP/snp_ref.cgi?rs=1891301) variant. This substitution of a single nucleotide is known as a missense mutation.</v>
      </c>
      <c r="C671" s="3" t="s">
        <v>26</v>
      </c>
    </row>
    <row r="672" spans="1:3" x14ac:dyDescent="0.25">
      <c r="A672" s="8" t="s">
        <v>40</v>
      </c>
      <c r="B672" s="21" t="str">
        <f t="shared" si="39"/>
        <v>This variant is not associated with increased risk.</v>
      </c>
      <c r="C672" s="3" t="str">
        <f>CONCATENATE("    ",B671)</f>
        <v xml:space="preserve">    People with this variant have one copy of the [T2318C (p.Leu773Pro)](https://www.ncbi.nlm.nih.gov/projects/SNP/snp_ref.cgi?rs=1891301) variant. This substitution of a single nucleotide is known as a missense mutation.</v>
      </c>
    </row>
    <row r="673" spans="1:3" x14ac:dyDescent="0.25">
      <c r="A673" s="8" t="s">
        <v>41</v>
      </c>
      <c r="B673" s="21">
        <f t="shared" si="39"/>
        <v>25.2</v>
      </c>
    </row>
    <row r="674" spans="1:3" x14ac:dyDescent="0.25">
      <c r="A674" s="15"/>
      <c r="C674" s="3" t="s">
        <v>42</v>
      </c>
    </row>
    <row r="675" spans="1:3" x14ac:dyDescent="0.25">
      <c r="A675" s="8"/>
    </row>
    <row r="676" spans="1:3" x14ac:dyDescent="0.25">
      <c r="A676" s="8"/>
      <c r="C676" s="3" t="str">
        <f>CONCATENATE("    ",B672)</f>
        <v xml:space="preserve">    This variant is not associated with increased risk.</v>
      </c>
    </row>
    <row r="677" spans="1:3" x14ac:dyDescent="0.25">
      <c r="A677" s="8"/>
    </row>
    <row r="678" spans="1:3" x14ac:dyDescent="0.25">
      <c r="A678" s="8"/>
      <c r="C678" s="3" t="s">
        <v>43</v>
      </c>
    </row>
    <row r="679" spans="1:3" x14ac:dyDescent="0.25">
      <c r="A679" s="15"/>
    </row>
    <row r="680" spans="1:3" x14ac:dyDescent="0.25">
      <c r="A680" s="15"/>
      <c r="C680" s="3" t="str">
        <f>CONCATENATE( "    &lt;piechart percentage=",B673," /&gt;")</f>
        <v xml:space="preserve">    &lt;piechart percentage=25.2 /&gt;</v>
      </c>
    </row>
    <row r="681" spans="1:3" x14ac:dyDescent="0.25">
      <c r="A681" s="15"/>
      <c r="C681" s="3" t="str">
        <f>"  &lt;/Genotype&gt;"</f>
        <v xml:space="preserve">  &lt;/Genotype&gt;</v>
      </c>
    </row>
    <row r="682" spans="1:3" x14ac:dyDescent="0.25">
      <c r="A682" s="15" t="s">
        <v>44</v>
      </c>
      <c r="B682" s="9" t="str">
        <f>U17</f>
        <v>People with this variant have two copies of the [T2318C (p.Leu773Pro)](https://www.ncbi.nlm.nih.gov/projects/SNP/snp_ref.cgi?rs=1891301) variant. This substitution of a single nucleotide is known as a missense mutation.</v>
      </c>
      <c r="C682" s="3" t="str">
        <f>CONCATENATE("  &lt;Genotype hgvs=",CHAR(34),B668,B669,";",B669,CHAR(34)," name=",CHAR(34),B490,CHAR(34),"&gt; ")</f>
        <v xml:space="preserve">  &lt;Genotype hgvs="NC_000005.10:g.[143281905A&gt;G];[143281905A&gt;G]" name=""&gt; </v>
      </c>
    </row>
    <row r="683" spans="1:3" x14ac:dyDescent="0.25">
      <c r="A683" s="8" t="s">
        <v>45</v>
      </c>
      <c r="B683" s="9" t="str">
        <f t="shared" ref="B683:B684" si="40">U18</f>
        <v>You are in the Moderate Loss of Function category. See below for more information.</v>
      </c>
      <c r="C683" s="3" t="s">
        <v>26</v>
      </c>
    </row>
    <row r="684" spans="1:3" x14ac:dyDescent="0.25">
      <c r="A684" s="8" t="s">
        <v>41</v>
      </c>
      <c r="B684" s="9">
        <f t="shared" si="40"/>
        <v>8.5</v>
      </c>
      <c r="C684" s="3" t="s">
        <v>38</v>
      </c>
    </row>
    <row r="685" spans="1:3" x14ac:dyDescent="0.25">
      <c r="A685" s="8"/>
    </row>
    <row r="686" spans="1:3" x14ac:dyDescent="0.25">
      <c r="A686" s="15"/>
      <c r="C686" s="3" t="str">
        <f>CONCATENATE("    ",B682)</f>
        <v xml:space="preserve">    People with this variant have two copies of the [T2318C (p.Leu773Pro)](https://www.ncbi.nlm.nih.gov/projects/SNP/snp_ref.cgi?rs=1891301) variant. This substitution of a single nucleotide is known as a missense mutation.</v>
      </c>
    </row>
    <row r="687" spans="1:3" x14ac:dyDescent="0.25">
      <c r="A687" s="8"/>
    </row>
    <row r="688" spans="1:3" x14ac:dyDescent="0.25">
      <c r="A688" s="8"/>
      <c r="C688" s="3" t="s">
        <v>42</v>
      </c>
    </row>
    <row r="689" spans="1:3" x14ac:dyDescent="0.25">
      <c r="A689" s="8"/>
    </row>
    <row r="690" spans="1:3" x14ac:dyDescent="0.25">
      <c r="A690" s="8"/>
      <c r="C690" s="3" t="str">
        <f>CONCATENATE("    ",B683)</f>
        <v xml:space="preserve">    You are in the Moderate Loss of Function category. See below for more information.</v>
      </c>
    </row>
    <row r="691" spans="1:3" x14ac:dyDescent="0.25">
      <c r="A691" s="8"/>
    </row>
    <row r="692" spans="1:3" x14ac:dyDescent="0.25">
      <c r="A692" s="15"/>
      <c r="C692" s="3" t="s">
        <v>43</v>
      </c>
    </row>
    <row r="693" spans="1:3" x14ac:dyDescent="0.25">
      <c r="A693" s="15"/>
    </row>
    <row r="694" spans="1:3" x14ac:dyDescent="0.25">
      <c r="A694" s="15"/>
      <c r="C694" s="3" t="str">
        <f>CONCATENATE( "    &lt;piechart percentage=",B684," /&gt;")</f>
        <v xml:space="preserve">    &lt;piechart percentage=8.5 /&gt;</v>
      </c>
    </row>
    <row r="695" spans="1:3" x14ac:dyDescent="0.25">
      <c r="A695" s="15"/>
      <c r="C695" s="3" t="str">
        <f>"  &lt;/Genotype&gt;"</f>
        <v xml:space="preserve">  &lt;/Genotype&gt;</v>
      </c>
    </row>
    <row r="696" spans="1:3" x14ac:dyDescent="0.25">
      <c r="A696" s="15" t="s">
        <v>46</v>
      </c>
      <c r="B696" s="9" t="str">
        <f>U20</f>
        <v>Your NR3C1 gene has no variants. A normal gene is referred to as a "wild-type" gene.</v>
      </c>
      <c r="C696" s="3" t="str">
        <f>CONCATENATE("  &lt;Genotype hgvs=",CHAR(34),B668,B670,";",B670,CHAR(34)," name=",CHAR(34),B490,CHAR(34),"&gt; ")</f>
        <v xml:space="preserve">  &lt;Genotype hgvs="NC_000005.10:g.[143281905=];[143281905=]" name=""&gt; </v>
      </c>
    </row>
    <row r="697" spans="1:3" x14ac:dyDescent="0.25">
      <c r="A697" s="8" t="s">
        <v>47</v>
      </c>
      <c r="B697" s="9" t="str">
        <f t="shared" ref="B697:B698" si="41">U21</f>
        <v>This variant is not associated with increased risk.</v>
      </c>
      <c r="C697" s="3" t="s">
        <v>26</v>
      </c>
    </row>
    <row r="698" spans="1:3" x14ac:dyDescent="0.25">
      <c r="A698" s="8" t="s">
        <v>41</v>
      </c>
      <c r="B698" s="9">
        <f t="shared" si="41"/>
        <v>66.3</v>
      </c>
      <c r="C698" s="3" t="s">
        <v>38</v>
      </c>
    </row>
    <row r="699" spans="1:3" x14ac:dyDescent="0.25">
      <c r="A699" s="15"/>
    </row>
    <row r="700" spans="1:3" x14ac:dyDescent="0.25">
      <c r="A700" s="8"/>
      <c r="C700" s="3" t="str">
        <f>CONCATENATE("    ",B696)</f>
        <v xml:space="preserve">    Your NR3C1 gene has no variants. A normal gene is referred to as a "wild-type" gene.</v>
      </c>
    </row>
    <row r="701" spans="1:3" x14ac:dyDescent="0.25">
      <c r="A701" s="8"/>
    </row>
    <row r="702" spans="1:3" x14ac:dyDescent="0.25">
      <c r="A702" s="8"/>
      <c r="C702" s="3" t="s">
        <v>42</v>
      </c>
    </row>
    <row r="703" spans="1:3" x14ac:dyDescent="0.25">
      <c r="A703" s="8"/>
    </row>
    <row r="704" spans="1:3" x14ac:dyDescent="0.25">
      <c r="A704" s="8"/>
      <c r="C704" s="3" t="str">
        <f>CONCATENATE("    ",B697)</f>
        <v xml:space="preserve">    This variant is not associated with increased risk.</v>
      </c>
    </row>
    <row r="705" spans="1:3" x14ac:dyDescent="0.25">
      <c r="A705" s="15"/>
    </row>
    <row r="706" spans="1:3" x14ac:dyDescent="0.25">
      <c r="A706" s="15"/>
      <c r="C706" s="3" t="s">
        <v>43</v>
      </c>
    </row>
    <row r="707" spans="1:3" x14ac:dyDescent="0.25">
      <c r="A707" s="15"/>
    </row>
    <row r="708" spans="1:3" x14ac:dyDescent="0.25">
      <c r="A708" s="15"/>
      <c r="C708" s="3" t="str">
        <f>CONCATENATE( "    &lt;piechart percentage=",B698," /&gt;")</f>
        <v xml:space="preserve">    &lt;piechart percentage=66.3 /&gt;</v>
      </c>
    </row>
    <row r="709" spans="1:3" x14ac:dyDescent="0.25">
      <c r="A709" s="15"/>
      <c r="C709" s="3" t="str">
        <f>"  &lt;/Genotype&gt;"</f>
        <v xml:space="preserve">  &lt;/Genotype&gt;</v>
      </c>
    </row>
    <row r="710" spans="1:3" x14ac:dyDescent="0.25">
      <c r="A710" s="15"/>
      <c r="C710" s="3" t="str">
        <f>C101</f>
        <v>&lt;# G1430A #&gt;</v>
      </c>
    </row>
    <row r="711" spans="1:3" x14ac:dyDescent="0.25">
      <c r="A711" s="15" t="s">
        <v>37</v>
      </c>
      <c r="B711" s="21" t="str">
        <f>V11</f>
        <v>NC_000005.10:g.</v>
      </c>
      <c r="C711" s="3" t="str">
        <f>CONCATENATE("  &lt;Genotype hgvs=",CHAR(34),B711,B712,";",B713,CHAR(34)," name=",CHAR(34),B490,CHAR(34),"&gt; ")</f>
        <v xml:space="preserve">  &lt;Genotype hgvs="NC_000005.10:g.[143310135C&gt;T];[143310135=]" name=""&gt; </v>
      </c>
    </row>
    <row r="712" spans="1:3" x14ac:dyDescent="0.25">
      <c r="A712" s="15" t="s">
        <v>35</v>
      </c>
      <c r="B712" s="21" t="str">
        <f t="shared" ref="B712:B716" si="42">V12</f>
        <v>[143310135C&gt;T]</v>
      </c>
    </row>
    <row r="713" spans="1:3" x14ac:dyDescent="0.25">
      <c r="A713" s="15" t="s">
        <v>31</v>
      </c>
      <c r="B713" s="21" t="str">
        <f t="shared" si="42"/>
        <v>[143310135=]</v>
      </c>
      <c r="C713" s="3" t="s">
        <v>38</v>
      </c>
    </row>
    <row r="714" spans="1:3" x14ac:dyDescent="0.25">
      <c r="A714" s="15" t="s">
        <v>39</v>
      </c>
      <c r="B714" s="21" t="str">
        <f t="shared" si="42"/>
        <v>People with this variant have one copy of the [G1430A (p.Arg477His)](https://www.ncbi.nlm.nih.gov/clinvar/variation/16156/) variant. This substitution of a single nucleotide is known as a missense mutation.</v>
      </c>
      <c r="C714" s="3" t="s">
        <v>26</v>
      </c>
    </row>
    <row r="715" spans="1:3" x14ac:dyDescent="0.25">
      <c r="A715" s="8" t="s">
        <v>40</v>
      </c>
      <c r="B715" s="21" t="str">
        <f t="shared" si="42"/>
        <v>You are in the Moderate Loss of Function category. See below for more information.</v>
      </c>
      <c r="C715" s="3" t="str">
        <f>CONCATENATE("    ",B714)</f>
        <v xml:space="preserve">    People with this variant have one copy of the [G1430A (p.Arg477His)](https://www.ncbi.nlm.nih.gov/clinvar/variation/16156/) variant. This substitution of a single nucleotide is known as a missense mutation.</v>
      </c>
    </row>
    <row r="716" spans="1:3" x14ac:dyDescent="0.25">
      <c r="A716" s="8" t="s">
        <v>41</v>
      </c>
      <c r="B716" s="21">
        <f t="shared" si="42"/>
        <v>7.2</v>
      </c>
    </row>
    <row r="717" spans="1:3" x14ac:dyDescent="0.25">
      <c r="A717" s="15"/>
      <c r="C717" s="3" t="s">
        <v>42</v>
      </c>
    </row>
    <row r="718" spans="1:3" x14ac:dyDescent="0.25">
      <c r="A718" s="8"/>
    </row>
    <row r="719" spans="1:3" x14ac:dyDescent="0.25">
      <c r="A719" s="8"/>
      <c r="C719" s="3" t="str">
        <f>CONCATENATE("    ",B715)</f>
        <v xml:space="preserve">    You are in the Moderate Loss of Function category. See below for more information.</v>
      </c>
    </row>
    <row r="720" spans="1:3" x14ac:dyDescent="0.25">
      <c r="A720" s="8"/>
    </row>
    <row r="721" spans="1:3" x14ac:dyDescent="0.25">
      <c r="A721" s="8"/>
      <c r="C721" s="3" t="s">
        <v>43</v>
      </c>
    </row>
    <row r="722" spans="1:3" x14ac:dyDescent="0.25">
      <c r="A722" s="15"/>
    </row>
    <row r="723" spans="1:3" x14ac:dyDescent="0.25">
      <c r="A723" s="15"/>
      <c r="C723" s="3" t="str">
        <f>CONCATENATE( "    &lt;piechart percentage=",B716," /&gt;")</f>
        <v xml:space="preserve">    &lt;piechart percentage=7.2 /&gt;</v>
      </c>
    </row>
    <row r="724" spans="1:3" x14ac:dyDescent="0.25">
      <c r="A724" s="15"/>
      <c r="C724" s="3" t="str">
        <f>"  &lt;/Genotype&gt;"</f>
        <v xml:space="preserve">  &lt;/Genotype&gt;</v>
      </c>
    </row>
    <row r="725" spans="1:3" x14ac:dyDescent="0.25">
      <c r="A725" s="15" t="s">
        <v>44</v>
      </c>
      <c r="B725" s="9" t="str">
        <f>V17</f>
        <v>People with this variant have two copies of the [G1430A (p.Arg477His)](https://www.ncbi.nlm.nih.gov/clinvar/variation/16156/) variant. This substitution of a single nucleotide is known as a missense mutation.</v>
      </c>
      <c r="C725" s="3" t="str">
        <f>CONCATENATE("  &lt;Genotype hgvs=",CHAR(34),B711,B712,";",B712,CHAR(34)," name=",CHAR(34),B490,CHAR(34),"&gt; ")</f>
        <v xml:space="preserve">  &lt;Genotype hgvs="NC_000005.10:g.[143310135C&gt;T];[143310135C&gt;T]" name=""&gt; </v>
      </c>
    </row>
    <row r="726" spans="1:3" x14ac:dyDescent="0.25">
      <c r="A726" s="8" t="s">
        <v>45</v>
      </c>
      <c r="B726" s="9" t="str">
        <f t="shared" ref="B726:B727" si="43">V18</f>
        <v>This variant is not associated with increased risk.</v>
      </c>
      <c r="C726" s="3" t="s">
        <v>26</v>
      </c>
    </row>
    <row r="727" spans="1:3" x14ac:dyDescent="0.25">
      <c r="A727" s="8" t="s">
        <v>41</v>
      </c>
      <c r="B727" s="9">
        <f t="shared" si="43"/>
        <v>1.9</v>
      </c>
      <c r="C727" s="3" t="s">
        <v>38</v>
      </c>
    </row>
    <row r="728" spans="1:3" x14ac:dyDescent="0.25">
      <c r="A728" s="8"/>
    </row>
    <row r="729" spans="1:3" x14ac:dyDescent="0.25">
      <c r="A729" s="15"/>
      <c r="C729" s="3" t="str">
        <f>CONCATENATE("    ",B725)</f>
        <v xml:space="preserve">    People with this variant have two copies of the [G1430A (p.Arg477His)](https://www.ncbi.nlm.nih.gov/clinvar/variation/16156/) variant. This substitution of a single nucleotide is known as a missense mutation.</v>
      </c>
    </row>
    <row r="730" spans="1:3" x14ac:dyDescent="0.25">
      <c r="A730" s="8"/>
    </row>
    <row r="731" spans="1:3" x14ac:dyDescent="0.25">
      <c r="A731" s="8"/>
      <c r="C731" s="3" t="s">
        <v>42</v>
      </c>
    </row>
    <row r="732" spans="1:3" x14ac:dyDescent="0.25">
      <c r="A732" s="8"/>
    </row>
    <row r="733" spans="1:3" x14ac:dyDescent="0.25">
      <c r="A733" s="8"/>
      <c r="C733" s="3" t="str">
        <f>CONCATENATE("    ",B726)</f>
        <v xml:space="preserve">    This variant is not associated with increased risk.</v>
      </c>
    </row>
    <row r="734" spans="1:3" x14ac:dyDescent="0.25">
      <c r="A734" s="8"/>
    </row>
    <row r="735" spans="1:3" x14ac:dyDescent="0.25">
      <c r="A735" s="15"/>
      <c r="C735" s="3" t="s">
        <v>43</v>
      </c>
    </row>
    <row r="736" spans="1:3" x14ac:dyDescent="0.25">
      <c r="A736" s="15"/>
    </row>
    <row r="737" spans="1:3" x14ac:dyDescent="0.25">
      <c r="A737" s="15"/>
      <c r="C737" s="3" t="str">
        <f>CONCATENATE( "    &lt;piechart percentage=",B727," /&gt;")</f>
        <v xml:space="preserve">    &lt;piechart percentage=1.9 /&gt;</v>
      </c>
    </row>
    <row r="738" spans="1:3" x14ac:dyDescent="0.25">
      <c r="A738" s="15"/>
      <c r="C738" s="3" t="str">
        <f>"  &lt;/Genotype&gt;"</f>
        <v xml:space="preserve">  &lt;/Genotype&gt;</v>
      </c>
    </row>
    <row r="739" spans="1:3" x14ac:dyDescent="0.25">
      <c r="A739" s="15" t="s">
        <v>46</v>
      </c>
      <c r="B739" s="9" t="str">
        <f>V20</f>
        <v>Your NR3C1 gene has no variants. A normal gene is referred to as a "wild-type" gene.</v>
      </c>
      <c r="C739" s="3" t="str">
        <f>CONCATENATE("  &lt;Genotype hgvs=",CHAR(34),B711,B713,";",B713,CHAR(34)," name=",CHAR(34),B490,CHAR(34),"&gt; ")</f>
        <v xml:space="preserve">  &lt;Genotype hgvs="NC_000005.10:g.[143310135=];[143310135=]" name=""&gt; </v>
      </c>
    </row>
    <row r="740" spans="1:3" x14ac:dyDescent="0.25">
      <c r="A740" s="8" t="s">
        <v>47</v>
      </c>
      <c r="B740" s="9" t="str">
        <f t="shared" ref="B740:B741" si="44">V21</f>
        <v>This variant is not associated with increased risk.</v>
      </c>
      <c r="C740" s="3" t="s">
        <v>26</v>
      </c>
    </row>
    <row r="741" spans="1:3" x14ac:dyDescent="0.25">
      <c r="A741" s="8" t="s">
        <v>41</v>
      </c>
      <c r="B741" s="9">
        <f t="shared" si="44"/>
        <v>90.9</v>
      </c>
      <c r="C741" s="3" t="s">
        <v>38</v>
      </c>
    </row>
    <row r="742" spans="1:3" x14ac:dyDescent="0.25">
      <c r="A742" s="15"/>
    </row>
    <row r="743" spans="1:3" x14ac:dyDescent="0.25">
      <c r="A743" s="8"/>
      <c r="C743" s="3" t="str">
        <f>CONCATENATE("    ",B739)</f>
        <v xml:space="preserve">    Your NR3C1 gene has no variants. A normal gene is referred to as a "wild-type" gene.</v>
      </c>
    </row>
    <row r="744" spans="1:3" x14ac:dyDescent="0.25">
      <c r="A744" s="8"/>
    </row>
    <row r="745" spans="1:3" x14ac:dyDescent="0.25">
      <c r="A745" s="8"/>
      <c r="C745" s="3" t="s">
        <v>42</v>
      </c>
    </row>
    <row r="746" spans="1:3" x14ac:dyDescent="0.25">
      <c r="A746" s="8"/>
    </row>
    <row r="747" spans="1:3" x14ac:dyDescent="0.25">
      <c r="A747" s="8"/>
      <c r="C747" s="3" t="str">
        <f>CONCATENATE("    ",B740)</f>
        <v xml:space="preserve">    This variant is not associated with increased risk.</v>
      </c>
    </row>
    <row r="748" spans="1:3" x14ac:dyDescent="0.25">
      <c r="A748" s="15"/>
    </row>
    <row r="749" spans="1:3" x14ac:dyDescent="0.25">
      <c r="A749" s="15"/>
      <c r="C749" s="3" t="s">
        <v>43</v>
      </c>
    </row>
    <row r="750" spans="1:3" x14ac:dyDescent="0.25">
      <c r="A750" s="15"/>
    </row>
    <row r="751" spans="1:3" x14ac:dyDescent="0.25">
      <c r="A751" s="15"/>
      <c r="C751" s="3" t="str">
        <f>CONCATENATE( "    &lt;piechart percentage=",B741," /&gt;")</f>
        <v xml:space="preserve">    &lt;piechart percentage=90.9 /&gt;</v>
      </c>
    </row>
    <row r="752" spans="1:3" x14ac:dyDescent="0.25">
      <c r="A752" s="15"/>
      <c r="C752" s="3" t="str">
        <f>"  &lt;/Genotype&gt;"</f>
        <v xml:space="preserve">  &lt;/Genotype&gt;</v>
      </c>
    </row>
    <row r="753" spans="1:3" x14ac:dyDescent="0.25">
      <c r="A753" s="15"/>
      <c r="C753" s="3" t="s">
        <v>48</v>
      </c>
    </row>
    <row r="754" spans="1:3" x14ac:dyDescent="0.25">
      <c r="A754" s="15" t="s">
        <v>49</v>
      </c>
      <c r="B754" s="9" t="str">
        <f>CONCATENATE("Your ",B11," gene has an unknown variant.")</f>
        <v>Your NR3C1 gene has an unknown variant.</v>
      </c>
      <c r="C754" s="3" t="str">
        <f>CONCATENATE("  &lt;Genotype hgvs=",CHAR(34),"unknown",CHAR(34),"&gt; ")</f>
        <v xml:space="preserve">  &lt;Genotype hgvs="unknown"&gt; </v>
      </c>
    </row>
    <row r="755" spans="1:3" x14ac:dyDescent="0.25">
      <c r="A755" s="8" t="s">
        <v>49</v>
      </c>
      <c r="B755" s="9" t="s">
        <v>50</v>
      </c>
      <c r="C755" s="3" t="s">
        <v>26</v>
      </c>
    </row>
    <row r="756" spans="1:3" x14ac:dyDescent="0.25">
      <c r="A756" s="8" t="s">
        <v>41</v>
      </c>
      <c r="C756" s="3" t="s">
        <v>38</v>
      </c>
    </row>
    <row r="757" spans="1:3" x14ac:dyDescent="0.25">
      <c r="A757" s="8"/>
    </row>
    <row r="758" spans="1:3" x14ac:dyDescent="0.25">
      <c r="A758" s="8"/>
      <c r="C758" s="3" t="str">
        <f>CONCATENATE("    ",B754)</f>
        <v xml:space="preserve">    Your NR3C1 gene has an unknown variant.</v>
      </c>
    </row>
    <row r="759" spans="1:3" x14ac:dyDescent="0.25">
      <c r="A759" s="8"/>
    </row>
    <row r="760" spans="1:3" x14ac:dyDescent="0.25">
      <c r="A760" s="8"/>
      <c r="C760" s="3" t="s">
        <v>42</v>
      </c>
    </row>
    <row r="761" spans="1:3" x14ac:dyDescent="0.25">
      <c r="A761" s="8"/>
    </row>
    <row r="762" spans="1:3" x14ac:dyDescent="0.25">
      <c r="A762" s="15"/>
      <c r="C762" s="3" t="str">
        <f>CONCATENATE("    ",B755)</f>
        <v xml:space="preserve">    The effect is unknown.</v>
      </c>
    </row>
    <row r="763" spans="1:3" x14ac:dyDescent="0.25">
      <c r="A763" s="8"/>
    </row>
    <row r="764" spans="1:3" x14ac:dyDescent="0.25">
      <c r="A764" s="15"/>
      <c r="C764" s="3" t="s">
        <v>43</v>
      </c>
    </row>
    <row r="765" spans="1:3" x14ac:dyDescent="0.25">
      <c r="A765" s="15"/>
    </row>
    <row r="766" spans="1:3" x14ac:dyDescent="0.25">
      <c r="A766" s="15"/>
      <c r="C766" s="3" t="str">
        <f>CONCATENATE( "    &lt;piechart percentage=",B756," /&gt;")</f>
        <v xml:space="preserve">    &lt;piechart percentage= /&gt;</v>
      </c>
    </row>
    <row r="767" spans="1:3" x14ac:dyDescent="0.25">
      <c r="A767" s="15"/>
      <c r="C767" s="3" t="str">
        <f>"  &lt;/Genotype&gt;"</f>
        <v xml:space="preserve">  &lt;/Genotype&gt;</v>
      </c>
    </row>
    <row r="768" spans="1:3" x14ac:dyDescent="0.25">
      <c r="A768" s="15"/>
      <c r="C768" s="3" t="s">
        <v>51</v>
      </c>
    </row>
    <row r="769" spans="1:3" x14ac:dyDescent="0.25">
      <c r="A769" s="15" t="s">
        <v>46</v>
      </c>
      <c r="B769" s="9" t="str">
        <f>CONCATENATE("Your ",B11," gene has no variants. A normal gene is referred to as a ",CHAR(34),"wild-type",CHAR(34)," gene.")</f>
        <v>Your NR3C1 gene has no variants. A normal gene is referred to as a "wild-type" gene.</v>
      </c>
      <c r="C769" s="3" t="str">
        <f>CONCATENATE("  &lt;Genotype hgvs=",CHAR(34),"wildtype",CHAR(34),"&gt;")</f>
        <v xml:space="preserve">  &lt;Genotype hgvs="wildtype"&gt;</v>
      </c>
    </row>
    <row r="770" spans="1:3" x14ac:dyDescent="0.25">
      <c r="A770" s="8" t="s">
        <v>47</v>
      </c>
      <c r="B770" s="9" t="s">
        <v>52</v>
      </c>
      <c r="C770" s="3" t="s">
        <v>26</v>
      </c>
    </row>
    <row r="771" spans="1:3" x14ac:dyDescent="0.25">
      <c r="A771" s="8" t="s">
        <v>41</v>
      </c>
      <c r="C771" s="3" t="s">
        <v>38</v>
      </c>
    </row>
    <row r="772" spans="1:3" x14ac:dyDescent="0.25">
      <c r="A772" s="8"/>
    </row>
    <row r="773" spans="1:3" x14ac:dyDescent="0.25">
      <c r="A773" s="8"/>
      <c r="C773" s="3" t="str">
        <f>CONCATENATE("    ",B769)</f>
        <v xml:space="preserve">    Your NR3C1 gene has no variants. A normal gene is referred to as a "wild-type" gene.</v>
      </c>
    </row>
    <row r="774" spans="1:3" x14ac:dyDescent="0.25">
      <c r="A774" s="8"/>
    </row>
    <row r="775" spans="1:3" x14ac:dyDescent="0.25">
      <c r="A775" s="8"/>
      <c r="C775" s="3" t="s">
        <v>42</v>
      </c>
    </row>
    <row r="776" spans="1:3" x14ac:dyDescent="0.25">
      <c r="A776" s="8"/>
    </row>
    <row r="777" spans="1:3" x14ac:dyDescent="0.25">
      <c r="A777" s="8"/>
      <c r="C777" s="3" t="str">
        <f>CONCATENATE("    ",B770)</f>
        <v xml:space="preserve">    Your variant is not associated with any loss of function.</v>
      </c>
    </row>
    <row r="778" spans="1:3" x14ac:dyDescent="0.25">
      <c r="A778" s="8"/>
    </row>
    <row r="779" spans="1:3" x14ac:dyDescent="0.25">
      <c r="A779" s="8"/>
      <c r="C779" s="3" t="s">
        <v>43</v>
      </c>
    </row>
    <row r="780" spans="1:3" x14ac:dyDescent="0.25">
      <c r="A780" s="15"/>
    </row>
    <row r="781" spans="1:3" x14ac:dyDescent="0.25">
      <c r="A781" s="8"/>
      <c r="C781" s="3" t="str">
        <f>CONCATENATE( "    &lt;piechart percentage=",B771," /&gt;")</f>
        <v xml:space="preserve">    &lt;piechart percentage= /&gt;</v>
      </c>
    </row>
    <row r="782" spans="1:3" x14ac:dyDescent="0.25">
      <c r="A782" s="8"/>
      <c r="C782" s="3" t="str">
        <f>"  &lt;/Genotype&gt;"</f>
        <v xml:space="preserve">  &lt;/Genotype&gt;</v>
      </c>
    </row>
    <row r="783" spans="1:3" x14ac:dyDescent="0.25">
      <c r="A783" s="8"/>
      <c r="C783" s="3" t="str">
        <f>"&lt;/GeneAnalysis&gt;"</f>
        <v>&lt;/GeneAnalysis&gt;</v>
      </c>
    </row>
    <row r="784" spans="1:3" s="18" customFormat="1" x14ac:dyDescent="0.25">
      <c r="A784" s="27"/>
      <c r="B784" s="17"/>
    </row>
    <row r="785" spans="1:3" x14ac:dyDescent="0.25">
      <c r="A785" s="15"/>
      <c r="C785" s="3" t="str">
        <f>CONCATENATE("# How do changes in ",B11," affect people?")</f>
        <v># How do changes in NR3C1 affect people?</v>
      </c>
    </row>
    <row r="786" spans="1:3" x14ac:dyDescent="0.25">
      <c r="A786" s="15"/>
    </row>
    <row r="787" spans="1:3" x14ac:dyDescent="0.25">
      <c r="A787" s="15" t="s">
        <v>53</v>
      </c>
      <c r="B78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NR3C1 variants is small and does not impact treatment. It is possible that variants in this gene interact with other gene variants, which is the reason for our inclusion of this gene.</v>
      </c>
      <c r="C787" s="3" t="str">
        <f>B787</f>
        <v>For the vast majority of people, the overall risk associated with the common NR3C1 variants is small and does not impact treatment. It is possible that variants in this gene interact with other gene variants, which is the reason for our inclusion of this gene.</v>
      </c>
    </row>
    <row r="788" spans="1:3" x14ac:dyDescent="0.25">
      <c r="A788" s="15"/>
    </row>
    <row r="789" spans="1:3" s="18" customFormat="1" x14ac:dyDescent="0.25">
      <c r="A789" s="27"/>
      <c r="B789" s="17"/>
      <c r="C789" s="16" t="s">
        <v>54</v>
      </c>
    </row>
    <row r="790" spans="1:3" s="18" customFormat="1" x14ac:dyDescent="0.25">
      <c r="A790" s="27"/>
      <c r="B790" s="17"/>
      <c r="C790" s="16"/>
    </row>
    <row r="791" spans="1:3" s="18" customFormat="1" x14ac:dyDescent="0.25">
      <c r="A791" s="16"/>
      <c r="B791" s="17"/>
      <c r="C791" s="16" t="s">
        <v>55</v>
      </c>
    </row>
    <row r="792" spans="1:3" s="18" customFormat="1" x14ac:dyDescent="0.25">
      <c r="A792" s="16"/>
      <c r="B792" s="17"/>
      <c r="C792" s="16"/>
    </row>
    <row r="793" spans="1:3" x14ac:dyDescent="0.25">
      <c r="A793" s="15"/>
      <c r="C793" s="3" t="s">
        <v>56</v>
      </c>
    </row>
    <row r="794" spans="1:3" x14ac:dyDescent="0.25">
      <c r="A794" s="15"/>
    </row>
    <row r="795" spans="1:3" x14ac:dyDescent="0.25">
      <c r="A795" s="15" t="s">
        <v>26</v>
      </c>
      <c r="B795" s="3" t="s">
        <v>57</v>
      </c>
      <c r="C795" s="3" t="str">
        <f>B795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796" spans="1:3" x14ac:dyDescent="0.25">
      <c r="A796" s="15"/>
    </row>
    <row r="797" spans="1:3" x14ac:dyDescent="0.25">
      <c r="A797" s="15"/>
      <c r="C797" s="3" t="s">
        <v>58</v>
      </c>
    </row>
    <row r="798" spans="1:3" x14ac:dyDescent="0.25">
      <c r="A798" s="15"/>
    </row>
    <row r="799" spans="1:3" x14ac:dyDescent="0.25">
      <c r="B799" s="3" t="s">
        <v>59</v>
      </c>
      <c r="C799" s="3" t="str">
        <f>B799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800" spans="1:3" x14ac:dyDescent="0.25">
      <c r="A800" s="15"/>
    </row>
    <row r="801" spans="1:3" s="18" customFormat="1" x14ac:dyDescent="0.25">
      <c r="A801" s="27"/>
      <c r="B801" s="17"/>
      <c r="C801" s="16" t="s">
        <v>60</v>
      </c>
    </row>
    <row r="802" spans="1:3" s="18" customFormat="1" x14ac:dyDescent="0.25">
      <c r="A802" s="27"/>
      <c r="B802" s="17"/>
      <c r="C802" s="16"/>
    </row>
    <row r="803" spans="1:3" s="18" customFormat="1" x14ac:dyDescent="0.25">
      <c r="A803" s="16"/>
      <c r="B803" s="17"/>
      <c r="C803" s="16" t="s">
        <v>61</v>
      </c>
    </row>
    <row r="804" spans="1:3" s="18" customFormat="1" x14ac:dyDescent="0.25">
      <c r="A804" s="16"/>
      <c r="B804" s="17"/>
      <c r="C804" s="16"/>
    </row>
    <row r="805" spans="1:3" x14ac:dyDescent="0.25">
      <c r="A805" s="15"/>
      <c r="C805" s="3" t="s">
        <v>56</v>
      </c>
    </row>
    <row r="806" spans="1:3" x14ac:dyDescent="0.25">
      <c r="A806" s="15"/>
    </row>
    <row r="807" spans="1:3" x14ac:dyDescent="0.25">
      <c r="A807" s="15" t="s">
        <v>26</v>
      </c>
      <c r="B807" s="9" t="s">
        <v>62</v>
      </c>
      <c r="C807" s="3" t="str">
        <f>B807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808" spans="1:3" x14ac:dyDescent="0.25">
      <c r="A808" s="15"/>
    </row>
    <row r="809" spans="1:3" x14ac:dyDescent="0.25">
      <c r="A809" s="15"/>
      <c r="C809" s="3" t="s">
        <v>58</v>
      </c>
    </row>
    <row r="810" spans="1:3" x14ac:dyDescent="0.25">
      <c r="A810" s="15"/>
    </row>
    <row r="811" spans="1:3" x14ac:dyDescent="0.25">
      <c r="A811" s="15"/>
      <c r="B811" s="9" t="s">
        <v>63</v>
      </c>
      <c r="C811" s="3" t="str">
        <f>B811</f>
        <v>[Anti-CD20 intervention](https://www.ncbi.nlm.nih.gov/pubmed/27834303) may help CFS patients, and has shown to increase muscarinic antibody positivity and reduced symptoms.</v>
      </c>
    </row>
    <row r="813" spans="1:3" s="18" customFormat="1" x14ac:dyDescent="0.25">
      <c r="A813" s="27"/>
      <c r="B813" s="17"/>
      <c r="C813" s="16" t="s">
        <v>64</v>
      </c>
    </row>
    <row r="814" spans="1:3" s="18" customFormat="1" x14ac:dyDescent="0.25">
      <c r="A814" s="27"/>
      <c r="B814" s="17"/>
      <c r="C814" s="16"/>
    </row>
    <row r="815" spans="1:3" s="18" customFormat="1" x14ac:dyDescent="0.25">
      <c r="A815" s="16"/>
      <c r="B815" s="17"/>
      <c r="C815" s="16" t="s">
        <v>65</v>
      </c>
    </row>
    <row r="816" spans="1:3" s="18" customFormat="1" x14ac:dyDescent="0.25">
      <c r="A816" s="16"/>
      <c r="B816" s="17"/>
      <c r="C816" s="16"/>
    </row>
    <row r="817" spans="1:3" x14ac:dyDescent="0.25">
      <c r="A817" s="15"/>
      <c r="C817" s="3" t="s">
        <v>56</v>
      </c>
    </row>
    <row r="818" spans="1:3" x14ac:dyDescent="0.25">
      <c r="A818" s="15"/>
    </row>
    <row r="819" spans="1:3" x14ac:dyDescent="0.25">
      <c r="A819" s="15" t="s">
        <v>26</v>
      </c>
      <c r="B819" s="3" t="s">
        <v>66</v>
      </c>
      <c r="C819" s="3" t="str">
        <f>B819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820" spans="1:3" x14ac:dyDescent="0.25">
      <c r="A820" s="15"/>
    </row>
    <row r="821" spans="1:3" x14ac:dyDescent="0.25">
      <c r="A821" s="15"/>
      <c r="C821" s="3" t="s">
        <v>58</v>
      </c>
    </row>
    <row r="822" spans="1:3" x14ac:dyDescent="0.25">
      <c r="A822" s="15"/>
    </row>
    <row r="823" spans="1:3" x14ac:dyDescent="0.25">
      <c r="A823" s="15"/>
      <c r="B823" s="3" t="s">
        <v>67</v>
      </c>
      <c r="C823" s="3" t="str">
        <f>B823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825" spans="1:3" s="18" customFormat="1" x14ac:dyDescent="0.25">
      <c r="A825" s="27"/>
      <c r="B825" s="17"/>
      <c r="C825" s="16" t="s">
        <v>68</v>
      </c>
    </row>
    <row r="826" spans="1:3" s="18" customFormat="1" x14ac:dyDescent="0.25">
      <c r="A826" s="27"/>
      <c r="B826" s="17"/>
      <c r="C826" s="16"/>
    </row>
    <row r="827" spans="1:3" s="18" customFormat="1" x14ac:dyDescent="0.25">
      <c r="A827" s="16"/>
      <c r="B827" s="17"/>
      <c r="C827" s="16" t="s">
        <v>69</v>
      </c>
    </row>
    <row r="828" spans="1:3" s="18" customFormat="1" x14ac:dyDescent="0.25">
      <c r="A828" s="16"/>
      <c r="B828" s="17"/>
      <c r="C828" s="16"/>
    </row>
    <row r="829" spans="1:3" x14ac:dyDescent="0.25">
      <c r="A829" s="15"/>
      <c r="C829" s="3" t="s">
        <v>70</v>
      </c>
    </row>
    <row r="830" spans="1:3" x14ac:dyDescent="0.25">
      <c r="A830" s="15"/>
    </row>
    <row r="831" spans="1:3" x14ac:dyDescent="0.25">
      <c r="A831" s="15" t="s">
        <v>26</v>
      </c>
      <c r="B831" s="9" t="s">
        <v>71</v>
      </c>
      <c r="C831" s="3" t="str">
        <f>B831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832" spans="1:3" x14ac:dyDescent="0.25">
      <c r="A832" s="15"/>
    </row>
    <row r="833" spans="1:3" x14ac:dyDescent="0.25">
      <c r="A833" s="15"/>
      <c r="C833" s="3" t="s">
        <v>58</v>
      </c>
    </row>
    <row r="834" spans="1:3" x14ac:dyDescent="0.25">
      <c r="A834" s="15"/>
    </row>
    <row r="835" spans="1:3" x14ac:dyDescent="0.25">
      <c r="A835" s="15"/>
      <c r="B835" s="9" t="s">
        <v>72</v>
      </c>
      <c r="C835" s="3" t="str">
        <f>B835</f>
        <v>Symptoms may improve after removal of cataracts, and should be monitored carefully to prevent further lens and iris adhesion due to [incorrect surgery](https://www.ncbi.nlm.nih.gov/pubmed/19246951).</v>
      </c>
    </row>
    <row r="837" spans="1:3" s="18" customFormat="1" x14ac:dyDescent="0.25">
      <c r="B837" s="17"/>
    </row>
    <row r="839" spans="1:3" x14ac:dyDescent="0.25">
      <c r="A839" s="3" t="s">
        <v>73</v>
      </c>
      <c r="B839" s="9" t="s">
        <v>74</v>
      </c>
      <c r="C839" s="3" t="str">
        <f>CONCATENATE("&lt;symptoms ",B839," /&gt;")</f>
        <v>&lt;symptoms  vision problems D014786 pain D010146 chills and night sweats D023341 multiple chemical sensitivity/allergies D018777 inflamation D007249 /&gt;</v>
      </c>
    </row>
    <row r="1511" spans="3:3" x14ac:dyDescent="0.25">
      <c r="C1511" s="3" t="str">
        <f>CONCATENATE("    This variant is a change at a specific point in the ",B1502," gene from ",B1511," to ",B1512," resulting in incorrect ",B1505,"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7" spans="3:3" x14ac:dyDescent="0.25">
      <c r="C1517" s="3" t="str">
        <f>CONCATENATE("    This variant is a change at a specific point in the ",B1502," gene from ",B1517," to ",B1518," resulting in incorrect ",B1505,"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",B1638," gene from ",B1647," to ",B1648,"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3" spans="3:3" x14ac:dyDescent="0.25">
      <c r="C1653" s="3" t="str">
        <f>CONCATENATE("    This variant is a change at a specific point in the ",B1638," gene from ",B1653," to ",B1654,"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",B2046," gene from ",B2055," to ",B2056,"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1" spans="3:3" x14ac:dyDescent="0.25">
      <c r="C2061" s="3" t="str">
        <f>CONCATENATE("    This variant is a change at a specific point in the ",B2046," gene from ",B2061," to ",B2062,"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",B2182," gene from ",B2191," to ",B2192,"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7" spans="3:3" x14ac:dyDescent="0.25">
      <c r="C2197" s="3" t="str">
        <f>CONCATENATE("    This variant is a change at a specific point in the ",B2182," gene from ",B2197," to ",B2198,"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",B2318," gene from ",B2327," to ",B2328,"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3" spans="3:3" x14ac:dyDescent="0.25">
      <c r="C2333" s="3" t="str">
        <f>CONCATENATE("    This variant is a change at a specific point in the ",B2318," gene from ",B2333," to ",B2334,"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3" spans="3:3" x14ac:dyDescent="0.25">
      <c r="C2463" s="3" t="str">
        <f>CONCATENATE("    This variant is a change at a specific point in the ",B2454," gene from ",B2463," to ",B2464,"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9" spans="3:3" x14ac:dyDescent="0.25">
      <c r="C2469" s="3" t="str">
        <f>CONCATENATE("    This variant is a change at a specific point in the ",B2454," gene from ",B2469," to ",B2470,"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99" spans="3:3" x14ac:dyDescent="0.25">
      <c r="C2599" s="3" t="str">
        <f>CONCATENATE("    This variant is a change at a specific point in the ",B2590," gene from ",B2599," to ",B2600,"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05" spans="3:3" x14ac:dyDescent="0.25">
      <c r="C2605" s="3" t="str">
        <f>CONCATENATE("    This variant is a change at a specific point in the ",B2590," gene from ",B2605," to ",B2606,"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35" spans="3:3" x14ac:dyDescent="0.25">
      <c r="C2735" s="3" t="str">
        <f>CONCATENATE("    This variant is a change at a specific point in the ",B2726," gene from ",B2735," to ",B2736," resulting in incorrect ",B2729,"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41" spans="3:3" x14ac:dyDescent="0.25">
      <c r="C2741" s="3" t="str">
        <f>CONCATENATE("    This variant is a change at a specific point in the ",B2726," gene from ",B2741," to ",B2742," resulting in incorrect ",B2729,"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71" spans="3:3" x14ac:dyDescent="0.25">
      <c r="C2871" s="3" t="str">
        <f>CONCATENATE("    This variant is a change at a specific point in the ",B2862," gene from ",B2871," to ",B2872," resulting in incorrect ",B2865,"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877" spans="3:3" x14ac:dyDescent="0.25">
      <c r="C2877" s="3" t="str">
        <f>CONCATENATE("    This variant is a change at a specific point in the ",B2862," gene from ",B2877," to ",B2878," resulting in incorrect ",B2865,"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07" spans="3:3" x14ac:dyDescent="0.25">
      <c r="C3007" s="3" t="str">
        <f>CONCATENATE("    This variant is a change at a specific point in the ",B2998," gene from ",B3007," to ",B3008," resulting in incorrect ",B3001,"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3013" spans="3:3" x14ac:dyDescent="0.25">
      <c r="C3013" s="3" t="str">
        <f>CONCATENATE("    This variant is a change at a specific point in the ",B2998," gene from ",B3013," to ",B3014," resulting in incorrect ",B3001,"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49C73-D30C-4CBB-A149-5718B724E3DC}">
  <dimension ref="A1:AJ2327"/>
  <sheetViews>
    <sheetView workbookViewId="0">
      <selection sqref="A1:XFD104857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114</v>
      </c>
      <c r="C2" s="3" t="str">
        <f>CONCATENATE("# What does the ",B2," gene do?")</f>
        <v># What does the NPAS2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2</v>
      </c>
      <c r="C6" s="3" t="str">
        <f>CONCATENATE("This gene is located on chromosome ",B6,". The ",B7," it creates acts in your ",B8)</f>
        <v>This gene is located on chromosome 2. The protein it creates acts in your esophagus and bladder.</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122</v>
      </c>
      <c r="H8" s="3" t="s">
        <v>19</v>
      </c>
      <c r="I8" s="11" t="s">
        <v>20</v>
      </c>
      <c r="J8" s="3">
        <v>0.17299999999999999</v>
      </c>
      <c r="K8" s="3">
        <v>0.1</v>
      </c>
      <c r="L8" s="3">
        <f t="shared" si="0"/>
        <v>1.7299999999999998</v>
      </c>
      <c r="Y8" s="6"/>
      <c r="AC8" s="10"/>
    </row>
    <row r="9" spans="1:36" x14ac:dyDescent="0.25">
      <c r="A9" s="15" t="s">
        <v>21</v>
      </c>
      <c r="B9" s="9" t="s">
        <v>123</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x14ac:dyDescent="0.25">
      <c r="A10" s="16"/>
      <c r="B10" s="17"/>
      <c r="H10" s="18" t="str">
        <f>B19</f>
        <v>G100923328A</v>
      </c>
    </row>
    <row r="11" spans="1:36" x14ac:dyDescent="0.25">
      <c r="A11" s="8" t="s">
        <v>3</v>
      </c>
      <c r="B11" s="9" t="s">
        <v>114</v>
      </c>
      <c r="C11" s="3" t="str">
        <f>CONCATENATE("&lt;GeneAnalysis gene=",CHAR(34),B11,CHAR(34)," interval=",CHAR(34),B12,CHAR(34),"&gt; ")</f>
        <v xml:space="preserve">&lt;GeneAnalysis gene="NPAS2" interval="NC_000002.12:g.100820151_100996829"&gt; </v>
      </c>
      <c r="H11" s="19" t="s">
        <v>116</v>
      </c>
      <c r="I11" s="19"/>
      <c r="J11" s="19"/>
      <c r="K11" s="19"/>
      <c r="L11" s="19"/>
      <c r="M11" s="19"/>
      <c r="N11" s="19"/>
      <c r="O11" s="20"/>
      <c r="P11" s="20"/>
      <c r="Q11" s="20"/>
      <c r="R11" s="20"/>
      <c r="S11" s="20"/>
      <c r="T11" s="20"/>
      <c r="U11" s="20"/>
      <c r="V11" s="20"/>
      <c r="W11" s="20"/>
      <c r="X11" s="20"/>
      <c r="Y11" s="20"/>
      <c r="Z11" s="20"/>
    </row>
    <row r="12" spans="1:36" x14ac:dyDescent="0.25">
      <c r="A12" s="8" t="s">
        <v>24</v>
      </c>
      <c r="B12" s="9" t="s">
        <v>124</v>
      </c>
      <c r="H12" s="9" t="s">
        <v>117</v>
      </c>
      <c r="I12" s="9"/>
      <c r="J12" s="9"/>
      <c r="K12" s="9"/>
      <c r="L12" s="9"/>
      <c r="M12" s="9"/>
      <c r="N12" s="9"/>
      <c r="O12" s="9"/>
      <c r="P12" s="9"/>
      <c r="Q12" s="9"/>
      <c r="R12" s="9"/>
      <c r="S12" s="9"/>
      <c r="T12" s="9"/>
      <c r="U12" s="9"/>
      <c r="V12" s="9"/>
      <c r="W12" s="9"/>
      <c r="X12" s="9"/>
      <c r="Y12" s="9"/>
      <c r="Z12" s="9"/>
    </row>
    <row r="13" spans="1:36" x14ac:dyDescent="0.25">
      <c r="A13" s="8" t="s">
        <v>25</v>
      </c>
      <c r="B13" s="9" t="s">
        <v>119</v>
      </c>
      <c r="C13" s="3" t="str">
        <f>CONCATENATE("# What are some common mutations of ",B11,"?")</f>
        <v># What are some common mutations of NPAS2?</v>
      </c>
      <c r="H13" s="9" t="s">
        <v>118</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[G100923328A](https://www.ncbi.nlm.nih.gov/projects/SNP/snp_ref.cgi?rs=356653)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NPAS2: [G100923328A](https://www.ncbi.nlm.nih.gov/projects/SNP/snp_ref.cgi?rs=356653).</v>
      </c>
      <c r="H15" s="9" t="s">
        <v>27</v>
      </c>
      <c r="I15" s="9"/>
      <c r="J15" s="9"/>
      <c r="K15" s="9"/>
      <c r="L15" s="9"/>
      <c r="M15" s="9"/>
      <c r="N15" s="9"/>
      <c r="O15" s="9"/>
      <c r="P15" s="9"/>
      <c r="Q15" s="9"/>
      <c r="R15" s="9"/>
      <c r="S15" s="9"/>
      <c r="T15" s="9"/>
      <c r="U15" s="9"/>
      <c r="V15" s="9"/>
      <c r="W15" s="9"/>
      <c r="X15" s="9"/>
      <c r="Y15" s="9"/>
      <c r="Z15" s="9"/>
    </row>
    <row r="16" spans="1:36" x14ac:dyDescent="0.25">
      <c r="H16" s="9">
        <v>49.2</v>
      </c>
      <c r="I16" s="9"/>
      <c r="J16" s="9"/>
      <c r="K16" s="9"/>
      <c r="L16" s="9"/>
      <c r="M16" s="9"/>
      <c r="N16" s="9"/>
      <c r="O16" s="9"/>
      <c r="P16" s="9"/>
      <c r="Q16" s="9"/>
      <c r="R16" s="9"/>
      <c r="S16" s="9"/>
      <c r="T16" s="9"/>
      <c r="U16" s="9"/>
      <c r="V16" s="9"/>
      <c r="W16" s="9"/>
      <c r="X16" s="9"/>
      <c r="Y16" s="9"/>
      <c r="Z16" s="9"/>
    </row>
    <row r="17" spans="1:26" x14ac:dyDescent="0.25">
      <c r="C17" s="3" t="str">
        <f>CONCATENATE("&lt;# ",B19," #&gt;")</f>
        <v>&lt;# G100923328A #&gt;</v>
      </c>
      <c r="H17" s="9" t="str">
        <f>CONCATENATE("People with this variant have two copies of the ",B22," variant. This substitution of a single nucleotide is known as a missense mutation.")</f>
        <v>People with this variant have two copies of the [G100923328A](https://www.ncbi.nlm.nih.gov/projects/SNP/snp_ref.cgi?rs=356653)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115</v>
      </c>
      <c r="C18" s="3" t="str">
        <f>CONCATENATE("  &lt;Variant hgvs=",CHAR(34),B18,CHAR(34)," name=",CHAR(34),B19,CHAR(34),"&gt; ")</f>
        <v xml:space="preserve">  &lt;Variant hgvs="NC_000002.12:g.100923328G&gt;A" name="G100923328A"&gt; </v>
      </c>
      <c r="H18" s="9" t="s">
        <v>27</v>
      </c>
      <c r="I18" s="9"/>
      <c r="J18" s="9"/>
      <c r="K18" s="9"/>
      <c r="L18" s="9"/>
      <c r="M18" s="9"/>
      <c r="N18" s="9"/>
      <c r="O18" s="9"/>
      <c r="P18" s="9"/>
      <c r="Q18" s="9"/>
      <c r="R18" s="9"/>
      <c r="S18" s="9"/>
      <c r="T18" s="9"/>
      <c r="U18" s="9"/>
      <c r="V18" s="9"/>
      <c r="W18" s="9"/>
      <c r="X18" s="9"/>
      <c r="Y18" s="9"/>
      <c r="Z18" s="9"/>
    </row>
    <row r="19" spans="1:26" x14ac:dyDescent="0.25">
      <c r="A19" s="15" t="s">
        <v>30</v>
      </c>
      <c r="B19" s="21" t="s">
        <v>120</v>
      </c>
      <c r="H19" s="9">
        <v>31.6</v>
      </c>
      <c r="I19" s="9"/>
      <c r="J19" s="9"/>
      <c r="K19" s="9"/>
      <c r="L19" s="9"/>
      <c r="M19" s="9"/>
      <c r="N19" s="9"/>
      <c r="O19" s="9"/>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NPAS2 gene from cytosine (C) to thymine (T) resulting in incorrect protein function. This substitution of a single nucleotide is known as a missense variant.</v>
      </c>
      <c r="H20" s="9" t="str">
        <f>CONCATENATE("Your ",B11," gene has no variants. A normal gene is referred to as a ",CHAR(34),"wild-type",CHAR(34)," gene.")</f>
        <v>Your NPAS2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36</v>
      </c>
      <c r="H21" s="9" t="s">
        <v>28</v>
      </c>
      <c r="I21" s="9"/>
      <c r="J21" s="9"/>
      <c r="K21" s="9"/>
      <c r="L21" s="9"/>
      <c r="M21" s="9"/>
      <c r="N21" s="9"/>
      <c r="O21" s="9"/>
      <c r="P21" s="9"/>
      <c r="Q21" s="9"/>
      <c r="R21" s="9"/>
      <c r="S21" s="9"/>
      <c r="T21" s="9"/>
      <c r="U21" s="9"/>
      <c r="V21" s="9"/>
      <c r="W21" s="9"/>
      <c r="X21" s="9"/>
      <c r="Y21" s="9"/>
      <c r="Z21" s="9"/>
    </row>
    <row r="22" spans="1:26" x14ac:dyDescent="0.25">
      <c r="A22" s="15" t="s">
        <v>35</v>
      </c>
      <c r="B22" s="9" t="s">
        <v>121</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G100923328A #&gt;</v>
      </c>
    </row>
    <row r="25" spans="1:26" x14ac:dyDescent="0.25">
      <c r="A25" s="15" t="s">
        <v>37</v>
      </c>
      <c r="B25" s="21" t="str">
        <f>H11</f>
        <v>NC_000002.12:g.</v>
      </c>
      <c r="C25" s="3" t="str">
        <f>CONCATENATE("  &lt;Genotype hgvs=",CHAR(34),B25,B26,";",B27,CHAR(34)," name=",CHAR(34),B19,CHAR(34),"&gt; ")</f>
        <v xml:space="preserve">  &lt;Genotype hgvs="NC_000002.12:g.[100923328G&gt;A];[100923328=]" name="G100923328A"&gt; </v>
      </c>
    </row>
    <row r="26" spans="1:26" x14ac:dyDescent="0.25">
      <c r="A26" s="15" t="s">
        <v>35</v>
      </c>
      <c r="B26" s="21" t="str">
        <f t="shared" ref="B26:B30" si="1">H12</f>
        <v>[100923328G&gt;A]</v>
      </c>
    </row>
    <row r="27" spans="1:26" x14ac:dyDescent="0.25">
      <c r="A27" s="15" t="s">
        <v>31</v>
      </c>
      <c r="B27" s="21" t="str">
        <f t="shared" si="1"/>
        <v>[100923328=]</v>
      </c>
      <c r="C27" s="3" t="s">
        <v>38</v>
      </c>
    </row>
    <row r="28" spans="1:26" x14ac:dyDescent="0.25">
      <c r="A28" s="15" t="s">
        <v>39</v>
      </c>
      <c r="B28" s="21" t="str">
        <f t="shared" si="1"/>
        <v>People with this variant have one copy of the [G100923328A](https://www.ncbi.nlm.nih.gov/projects/SNP/snp_ref.cgi?rs=356653)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[G100923328A](https://www.ncbi.nlm.nih.gov/projects/SNP/snp_ref.cgi?rs=356653) variant. This substitution of a single nucleotide is known as a missense mutation.</v>
      </c>
    </row>
    <row r="30" spans="1:26" x14ac:dyDescent="0.25">
      <c r="A30" s="8" t="s">
        <v>41</v>
      </c>
      <c r="B30" s="21">
        <f t="shared" si="1"/>
        <v>49.2</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percentage=49.2 /&gt;</v>
      </c>
    </row>
    <row r="38" spans="1:3" x14ac:dyDescent="0.25">
      <c r="A38" s="15"/>
      <c r="C38" s="3" t="str">
        <f>"  &lt;/Genotype&gt;"</f>
        <v xml:space="preserve">  &lt;/Genotype&gt;</v>
      </c>
    </row>
    <row r="39" spans="1:3" x14ac:dyDescent="0.25">
      <c r="A39" s="15" t="s">
        <v>44</v>
      </c>
      <c r="B39" s="9" t="str">
        <f>H17</f>
        <v>People with this variant have two copies of the [G100923328A](https://www.ncbi.nlm.nih.gov/projects/SNP/snp_ref.cgi?rs=356653) variant. This substitution of a single nucleotide is known as a missense mutation.</v>
      </c>
      <c r="C39" s="3" t="str">
        <f>CONCATENATE("  &lt;Genotype hgvs=",CHAR(34),B25,B26,";",B26,CHAR(34)," name=",CHAR(34),B19,CHAR(34),"&gt; ")</f>
        <v xml:space="preserve">  &lt;Genotype hgvs="NC_000002.12:g.[100923328G&gt;A];[100923328G&gt;A]" name="G100923328A"&gt; </v>
      </c>
    </row>
    <row r="40" spans="1:3" x14ac:dyDescent="0.25">
      <c r="A40" s="8" t="s">
        <v>45</v>
      </c>
      <c r="B40" s="9" t="str">
        <f t="shared" ref="B40:B41" si="2">H18</f>
        <v>You are in the Moderate Loss of Function category. See below for more information.</v>
      </c>
      <c r="C40" s="3" t="s">
        <v>26</v>
      </c>
    </row>
    <row r="41" spans="1:3" x14ac:dyDescent="0.25">
      <c r="A41" s="8" t="s">
        <v>41</v>
      </c>
      <c r="B41" s="9">
        <f t="shared" si="2"/>
        <v>31.6</v>
      </c>
      <c r="C41" s="3" t="s">
        <v>38</v>
      </c>
    </row>
    <row r="42" spans="1:3" x14ac:dyDescent="0.25">
      <c r="A42" s="8"/>
    </row>
    <row r="43" spans="1:3" x14ac:dyDescent="0.25">
      <c r="A43" s="15"/>
      <c r="C43" s="3" t="str">
        <f>CONCATENATE("    ",B39)</f>
        <v xml:space="preserve">    People with this variant have two copies of the [G100923328A](https://www.ncbi.nlm.nih.gov/projects/SNP/snp_ref.cgi?rs=356653)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You are in the Moderate Loss of Function category. See below for more information.</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percentage=31.6 /&gt;</v>
      </c>
    </row>
    <row r="52" spans="1:3" x14ac:dyDescent="0.25">
      <c r="A52" s="15"/>
      <c r="C52" s="3" t="str">
        <f>"  &lt;/Genotype&gt;"</f>
        <v xml:space="preserve">  &lt;/Genotype&gt;</v>
      </c>
    </row>
    <row r="53" spans="1:3" x14ac:dyDescent="0.25">
      <c r="A53" s="15" t="s">
        <v>46</v>
      </c>
      <c r="B53" s="9" t="str">
        <f>H20</f>
        <v>Your NPAS2 gene has no variants. A normal gene is referred to as a "wild-type" gene.</v>
      </c>
      <c r="C53" s="3" t="str">
        <f>CONCATENATE("  &lt;Genotype hgvs=",CHAR(34),B25,B27,";",B27,CHAR(34)," name=",CHAR(34),B19,CHAR(34),"&gt; ")</f>
        <v xml:space="preserve">  &lt;Genotype hgvs="NC_000002.12:g.[100923328=];[100923328=]" name="G100923328A"&gt; </v>
      </c>
    </row>
    <row r="54" spans="1:3" x14ac:dyDescent="0.25">
      <c r="A54" s="8" t="s">
        <v>47</v>
      </c>
      <c r="B54" s="9" t="str">
        <f t="shared" ref="B54:B55" si="3">H21</f>
        <v>This variant is not associated with increased risk.</v>
      </c>
      <c r="C54" s="3" t="s">
        <v>26</v>
      </c>
    </row>
    <row r="55" spans="1:3" x14ac:dyDescent="0.25">
      <c r="A55" s="8" t="s">
        <v>41</v>
      </c>
      <c r="B55" s="9">
        <f t="shared" si="3"/>
        <v>19.3</v>
      </c>
      <c r="C55" s="3" t="s">
        <v>38</v>
      </c>
    </row>
    <row r="56" spans="1:3" x14ac:dyDescent="0.25">
      <c r="A56" s="15"/>
    </row>
    <row r="57" spans="1:3" x14ac:dyDescent="0.25">
      <c r="A57" s="8"/>
      <c r="C57" s="3" t="str">
        <f>CONCATENATE("    ",B53)</f>
        <v xml:space="preserve">    Your NPAS2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percentage=19.3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NPAS2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NPAS2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NPAS2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NPAS2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NPAS2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NPAS2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NPAS2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2B783-70EE-48F6-91E3-3B5374DA3BC8}">
  <dimension ref="A1:AJ2523"/>
  <sheetViews>
    <sheetView workbookViewId="0">
      <selection activeCell="C297" sqref="C2:C29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126</v>
      </c>
      <c r="C2" s="3" t="str">
        <f>CONCATENATE("# What does the ",B2," gene do?")</f>
        <v># What does the HSD11B1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v>
      </c>
      <c r="C6" s="3" t="str">
        <f>CONCATENATE("This gene is located on chromosome ",B6,". The ",B7," it creates acts in your ",B8)</f>
        <v>This gene is located on chromosome 1. The protein it creates acts in your liver and placenta.</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137</v>
      </c>
      <c r="H8" s="3" t="s">
        <v>19</v>
      </c>
      <c r="I8" s="11" t="s">
        <v>20</v>
      </c>
      <c r="J8" s="3">
        <v>0.17299999999999999</v>
      </c>
      <c r="K8" s="3">
        <v>0.1</v>
      </c>
      <c r="L8" s="3">
        <f t="shared" si="0"/>
        <v>1.7299999999999998</v>
      </c>
      <c r="Y8" s="6"/>
      <c r="AC8" s="10"/>
    </row>
    <row r="9" spans="1:36" x14ac:dyDescent="0.25">
      <c r="A9" s="15" t="s">
        <v>21</v>
      </c>
      <c r="B9" s="9" t="s">
        <v>123</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x14ac:dyDescent="0.25">
      <c r="A10" s="16"/>
      <c r="B10" s="17"/>
      <c r="H10" s="18" t="str">
        <f>B19</f>
        <v>C209711973A</v>
      </c>
      <c r="I10" s="18" t="str">
        <f>B25</f>
        <v>T209714373C</v>
      </c>
      <c r="J10" s="18" t="str">
        <f>B31</f>
        <v>G209732389C</v>
      </c>
      <c r="K10" s="18" t="str">
        <f>B37</f>
        <v>LYS187ASN</v>
      </c>
      <c r="L10" s="18" t="str">
        <f>B43</f>
        <v>C409T</v>
      </c>
    </row>
    <row r="11" spans="1:36" x14ac:dyDescent="0.25">
      <c r="A11" s="8" t="s">
        <v>3</v>
      </c>
      <c r="B11" s="9" t="s">
        <v>126</v>
      </c>
      <c r="C11" s="3" t="str">
        <f>CONCATENATE("&lt;GeneAnalysis gene=",CHAR(34),B11,CHAR(34)," interval=",CHAR(34),B12,CHAR(34),"&gt; ")</f>
        <v xml:space="preserve">&lt;GeneAnalysis gene="HSD11B1" interval="NC_000001.11:g.209686180_209734950"&gt; </v>
      </c>
      <c r="H11" s="19" t="s">
        <v>128</v>
      </c>
      <c r="I11" s="19" t="s">
        <v>128</v>
      </c>
      <c r="J11" s="19" t="s">
        <v>128</v>
      </c>
      <c r="K11" s="19" t="s">
        <v>78</v>
      </c>
      <c r="L11" s="19" t="s">
        <v>78</v>
      </c>
      <c r="M11" s="19"/>
      <c r="N11" s="19"/>
      <c r="O11" s="20"/>
      <c r="P11" s="20"/>
      <c r="Q11" s="20"/>
      <c r="R11" s="20"/>
      <c r="S11" s="20"/>
      <c r="T11" s="20"/>
      <c r="U11" s="20"/>
      <c r="V11" s="20"/>
      <c r="W11" s="20"/>
      <c r="X11" s="20"/>
      <c r="Y11" s="20"/>
      <c r="Z11" s="20"/>
    </row>
    <row r="12" spans="1:36" x14ac:dyDescent="0.25">
      <c r="A12" s="8" t="s">
        <v>24</v>
      </c>
      <c r="B12" s="9" t="s">
        <v>138</v>
      </c>
      <c r="H12" s="9" t="s">
        <v>129</v>
      </c>
      <c r="I12" s="9" t="s">
        <v>131</v>
      </c>
      <c r="J12" s="9" t="s">
        <v>133</v>
      </c>
      <c r="K12" s="9" t="s">
        <v>91</v>
      </c>
      <c r="L12" s="9" t="s">
        <v>89</v>
      </c>
      <c r="M12" s="9"/>
      <c r="N12" s="9"/>
      <c r="O12" s="9"/>
      <c r="P12" s="9"/>
      <c r="Q12" s="9"/>
      <c r="R12" s="9"/>
      <c r="S12" s="9"/>
      <c r="T12" s="9"/>
      <c r="U12" s="9"/>
      <c r="V12" s="9"/>
      <c r="W12" s="9"/>
      <c r="X12" s="9"/>
      <c r="Y12" s="9"/>
      <c r="Z12" s="9"/>
    </row>
    <row r="13" spans="1:36" x14ac:dyDescent="0.25">
      <c r="A13" s="8" t="s">
        <v>25</v>
      </c>
      <c r="B13" s="9" t="s">
        <v>332</v>
      </c>
      <c r="C13" s="3" t="str">
        <f>CONCATENATE("# What are some common mutations of ",B11,"?")</f>
        <v># What are some common mutations of HSD11B1?</v>
      </c>
      <c r="H13" s="9" t="s">
        <v>130</v>
      </c>
      <c r="I13" s="9" t="s">
        <v>132</v>
      </c>
      <c r="J13" s="9" t="s">
        <v>134</v>
      </c>
      <c r="K13" s="9" t="s">
        <v>92</v>
      </c>
      <c r="L13" s="9" t="s">
        <v>90</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[C209711973A](https://www.ncbi.nlm.nih.gov/projects/SNP/snp_ref.cgi?rs=11119328)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[T209714373C](https://www.ncbi.nlm.nih.gov/projects/SNP/snp_ref.cgi?rs=846906)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[G209732389C](https://www.ncbi.nlm.nih.gov/projects/SNP/snp_ref.cgi?rs=932335)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[LYS187ASN](https://www.ncbi.nlm.nih.gov/clinvar/variation/31589/)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[C409T (p.Arg137Cys)](https://www.ncbi.nlm.nih.gov/clinvar/variation/31588/)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HSD11B1: [C209711973A](https://www.ncbi.nlm.nih.gov/projects/SNP/snp_ref.cgi?rs=11119328), [T209714373C](https://www.ncbi.nlm.nih.gov/projects/SNP/snp_ref.cgi?rs=846906), [G209732389C](https://www.ncbi.nlm.nih.gov/projects/SNP/snp_ref.cgi?rs=932335), [LYS187ASN](https://www.ncbi.nlm.nih.gov/clinvar/variation/31589/), and [C409T (p.Arg137Cys)](https://www.ncbi.nlm.nih.gov/clinvar/variation/31588/).</v>
      </c>
      <c r="H15" s="9" t="s">
        <v>27</v>
      </c>
      <c r="I15" s="9" t="s">
        <v>27</v>
      </c>
      <c r="J15" s="9" t="s">
        <v>27</v>
      </c>
      <c r="K15" s="9" t="s">
        <v>28</v>
      </c>
      <c r="L15" s="9" t="s">
        <v>27</v>
      </c>
      <c r="M15" s="9"/>
      <c r="N15" s="9"/>
      <c r="O15" s="9"/>
      <c r="P15" s="9"/>
      <c r="Q15" s="9"/>
      <c r="R15" s="9"/>
      <c r="S15" s="9"/>
      <c r="T15" s="9"/>
      <c r="U15" s="9"/>
      <c r="V15" s="9"/>
      <c r="W15" s="9"/>
      <c r="X15" s="9"/>
      <c r="Y15" s="9"/>
      <c r="Z15" s="9"/>
    </row>
    <row r="16" spans="1:36" x14ac:dyDescent="0.25">
      <c r="H16" s="9">
        <v>31.6</v>
      </c>
      <c r="I16" s="9">
        <v>10</v>
      </c>
      <c r="J16" s="9">
        <v>33.5</v>
      </c>
      <c r="K16" s="9">
        <v>3.8</v>
      </c>
      <c r="L16" s="9">
        <v>5.5</v>
      </c>
      <c r="M16" s="9"/>
      <c r="N16" s="9"/>
      <c r="O16" s="9"/>
      <c r="P16" s="9"/>
      <c r="Q16" s="9"/>
      <c r="R16" s="9"/>
      <c r="S16" s="9"/>
      <c r="T16" s="9"/>
      <c r="U16" s="9"/>
      <c r="V16" s="9"/>
      <c r="W16" s="9"/>
      <c r="X16" s="9"/>
      <c r="Y16" s="9"/>
      <c r="Z16" s="9"/>
    </row>
    <row r="17" spans="1:26" x14ac:dyDescent="0.25">
      <c r="C17" s="3" t="str">
        <f>CONCATENATE("&lt;# ",B19," #&gt;")</f>
        <v>&lt;# C209711973A #&gt;</v>
      </c>
      <c r="H17" s="9" t="str">
        <f>CONCATENATE("People with this variant have two copies of the ",B22," variant. This substitution of a single nucleotide is known as a missense mutation.")</f>
        <v>People with this variant have two copies of the [C209711973A](https://www.ncbi.nlm.nih.gov/projects/SNP/snp_ref.cgi?rs=11119328)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[T209714373C](https://www.ncbi.nlm.nih.gov/projects/SNP/snp_ref.cgi?rs=846906)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[G209732389C](https://www.ncbi.nlm.nih.gov/projects/SNP/snp_ref.cgi?rs=932335)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[LYS187ASN](https://www.ncbi.nlm.nih.gov/clinvar/variation/31589/)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[C409T (p.Arg137Cys)](https://www.ncbi.nlm.nih.gov/clinvar/variation/31588/)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19" t="s">
        <v>127</v>
      </c>
      <c r="C18" s="3" t="str">
        <f>CONCATENATE("  &lt;Variant hgvs=",CHAR(34),B18,CHAR(34)," name=",CHAR(34),B19,CHAR(34),"&gt; ")</f>
        <v xml:space="preserve">  &lt;Variant hgvs="NC_000001.11:g.209711973C&gt;A" name="C209711973A"&gt; </v>
      </c>
      <c r="H18" s="9" t="s">
        <v>27</v>
      </c>
      <c r="I18" s="9" t="s">
        <v>28</v>
      </c>
      <c r="J18" s="9" t="s">
        <v>27</v>
      </c>
      <c r="K18" s="9" t="s">
        <v>28</v>
      </c>
      <c r="L18" s="9" t="s">
        <v>27</v>
      </c>
      <c r="M18" s="9"/>
      <c r="N18" s="9"/>
      <c r="O18" s="9"/>
      <c r="P18" s="9"/>
      <c r="Q18" s="9"/>
      <c r="R18" s="9"/>
      <c r="S18" s="9"/>
      <c r="T18" s="9"/>
      <c r="U18" s="9"/>
      <c r="V18" s="9"/>
      <c r="W18" s="9"/>
      <c r="X18" s="9"/>
      <c r="Y18" s="9"/>
      <c r="Z18" s="9"/>
    </row>
    <row r="19" spans="1:26" x14ac:dyDescent="0.25">
      <c r="A19" s="15" t="s">
        <v>30</v>
      </c>
      <c r="B19" s="21" t="s">
        <v>140</v>
      </c>
      <c r="H19" s="9">
        <v>11.8</v>
      </c>
      <c r="I19" s="9">
        <v>2.8</v>
      </c>
      <c r="J19" s="9">
        <v>12.7</v>
      </c>
      <c r="K19" s="9">
        <v>4.0999999999999996</v>
      </c>
      <c r="L19" s="9">
        <v>1.5</v>
      </c>
      <c r="M19" s="9"/>
      <c r="N19" s="9"/>
      <c r="O19" s="9"/>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HSD11B1 gene from cytosine (C) to adenine (A) resulting in incorrect protein function. This substitution of a single nucleotide is known as a missense variant.</v>
      </c>
      <c r="H20" s="9" t="str">
        <f>CONCATENATE("Your ",B11," gene has no variants. A normal gene is referred to as a ",CHAR(34),"wild-type",CHAR(34)," gene.")</f>
        <v>Your HSD11B1 gene has no variants. A normal gene is referred to as a "wild-type" gene.</v>
      </c>
      <c r="I20" s="9" t="str">
        <f>CONCATENATE("Your ",B11," gene has no variants. A normal gene is referred to as a ",CHAR(34),"wild-type",CHAR(34)," gene.")</f>
        <v>Your HSD11B1 gene has no variants. A normal gene is referred to as a "wild-type" gene.</v>
      </c>
      <c r="J20" s="9" t="str">
        <f>CONCATENATE("Your ",B11," gene has no variants. A normal gene is referred to as a ",CHAR(34),"wild-type",CHAR(34)," gene.")</f>
        <v>Your HSD11B1 gene has no variants. A normal gene is referred to as a "wild-type" gene.</v>
      </c>
      <c r="K20" s="9" t="str">
        <f>CONCATENATE("Your ",B11," gene has no variants. A normal gene is referred to as a ",CHAR(34),"wild-type",CHAR(34)," gene.")</f>
        <v>Your HSD11B1 gene has no variants. A normal gene is referred to as a "wild-type" gene.</v>
      </c>
      <c r="L20" s="9" t="str">
        <f>CONCATENATE("Your ",B11," gene has no variants. A normal gene is referred to as a ",CHAR(34),"wild-type",CHAR(34)," gene.")</f>
        <v>Your HSD11B1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32</v>
      </c>
      <c r="H21" s="9" t="s">
        <v>28</v>
      </c>
      <c r="I21" s="9" t="s">
        <v>27</v>
      </c>
      <c r="J21" s="9" t="s">
        <v>28</v>
      </c>
      <c r="K21" s="9" t="s">
        <v>27</v>
      </c>
      <c r="L21" s="9" t="s">
        <v>28</v>
      </c>
      <c r="M21" s="9"/>
      <c r="N21" s="9"/>
      <c r="O21" s="9"/>
      <c r="P21" s="9"/>
      <c r="Q21" s="9"/>
      <c r="R21" s="9"/>
      <c r="S21" s="9"/>
      <c r="T21" s="9"/>
      <c r="U21" s="9"/>
      <c r="V21" s="9"/>
      <c r="W21" s="9"/>
      <c r="X21" s="9"/>
      <c r="Y21" s="9"/>
      <c r="Z21" s="9"/>
    </row>
    <row r="22" spans="1:26" x14ac:dyDescent="0.25">
      <c r="A22" s="15" t="s">
        <v>35</v>
      </c>
      <c r="B22" s="9" t="s">
        <v>142</v>
      </c>
      <c r="C22" s="3" t="str">
        <f>"  &lt;/Variant&gt;"</f>
        <v xml:space="preserve">  &lt;/Variant&gt;</v>
      </c>
      <c r="H22" s="9">
        <v>56.6</v>
      </c>
      <c r="I22" s="9">
        <v>87.2</v>
      </c>
      <c r="J22" s="9">
        <v>53.8</v>
      </c>
      <c r="K22" s="9">
        <v>92.2</v>
      </c>
      <c r="L22" s="9">
        <v>93</v>
      </c>
      <c r="M22" s="9"/>
      <c r="N22" s="9"/>
      <c r="O22" s="9"/>
      <c r="P22" s="9"/>
      <c r="Q22" s="9"/>
      <c r="R22" s="9"/>
      <c r="S22" s="9"/>
      <c r="T22" s="9"/>
      <c r="U22" s="9"/>
      <c r="V22" s="9"/>
      <c r="W22" s="9"/>
      <c r="X22" s="9"/>
      <c r="Y22" s="9"/>
      <c r="Z22" s="9"/>
    </row>
    <row r="23" spans="1:26" x14ac:dyDescent="0.25">
      <c r="A23" s="15"/>
      <c r="C23" s="3" t="str">
        <f>CONCATENATE("&lt;# ",B25," #&gt;")</f>
        <v>&lt;# T209714373C #&gt;</v>
      </c>
    </row>
    <row r="24" spans="1:26" x14ac:dyDescent="0.25">
      <c r="A24" s="8" t="s">
        <v>29</v>
      </c>
      <c r="B24" s="29" t="s">
        <v>135</v>
      </c>
      <c r="C24" s="3" t="str">
        <f>CONCATENATE("  &lt;Variant hgvs=",CHAR(34),B24,CHAR(34)," name=",CHAR(34),B25,CHAR(34),"&gt; ")</f>
        <v xml:space="preserve">  &lt;Variant hgvs="NC_000001.11:g.209714373T&gt;C" name="T209714373C"&gt; </v>
      </c>
    </row>
    <row r="25" spans="1:26" x14ac:dyDescent="0.25">
      <c r="A25" s="15" t="s">
        <v>30</v>
      </c>
      <c r="B25" s="9" t="s">
        <v>141</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HSD11B1 gene from thymine (T) to cytosine (C) resulting in incorrect protein function. This substitution of a single nucleotide is known as a missense variant.</v>
      </c>
    </row>
    <row r="27" spans="1:26" x14ac:dyDescent="0.25">
      <c r="A27" s="15" t="s">
        <v>33</v>
      </c>
      <c r="B27" s="9" t="s">
        <v>93</v>
      </c>
    </row>
    <row r="28" spans="1:26" x14ac:dyDescent="0.25">
      <c r="A28" s="15" t="s">
        <v>35</v>
      </c>
      <c r="B28" s="9" t="s">
        <v>143</v>
      </c>
      <c r="C28" s="3" t="str">
        <f>"  &lt;/Variant&gt;"</f>
        <v xml:space="preserve">  &lt;/Variant&gt;</v>
      </c>
    </row>
    <row r="29" spans="1:26" x14ac:dyDescent="0.25">
      <c r="A29" s="8"/>
      <c r="C29" s="3" t="str">
        <f>CONCATENATE("&lt;# ",B31," #&gt;")</f>
        <v>&lt;# G209732389C #&gt;</v>
      </c>
    </row>
    <row r="30" spans="1:26" x14ac:dyDescent="0.25">
      <c r="A30" s="8" t="s">
        <v>29</v>
      </c>
      <c r="B30" s="19" t="s">
        <v>136</v>
      </c>
      <c r="C30" s="3" t="str">
        <f>CONCATENATE("  &lt;Variant hgvs=",CHAR(34),B30,CHAR(34)," name=",CHAR(34),B31,CHAR(34),"&gt; ")</f>
        <v xml:space="preserve">  &lt;Variant hgvs="NC_000001.11:g.209732389G&gt;C" name="G209732389C"&gt; </v>
      </c>
    </row>
    <row r="31" spans="1:26" x14ac:dyDescent="0.25">
      <c r="A31" s="15" t="s">
        <v>30</v>
      </c>
      <c r="B31" s="9" t="s">
        <v>139</v>
      </c>
    </row>
    <row r="32" spans="1:26" x14ac:dyDescent="0.25">
      <c r="A32" s="15" t="s">
        <v>31</v>
      </c>
      <c r="B32" s="9" t="s">
        <v>34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HSD11B1 gene from guanine (G) to cytosine (C) resulting in incorrect protein function. This substitution of a single nucleotide is known as a missense variant.</v>
      </c>
    </row>
    <row r="33" spans="1:3" x14ac:dyDescent="0.25">
      <c r="A33" s="15" t="s">
        <v>33</v>
      </c>
      <c r="B33" s="9" t="s">
        <v>93</v>
      </c>
    </row>
    <row r="34" spans="1:3" x14ac:dyDescent="0.25">
      <c r="A34" s="15" t="s">
        <v>35</v>
      </c>
      <c r="B34" s="9" t="s">
        <v>144</v>
      </c>
      <c r="C34" s="3" t="str">
        <f>"  &lt;/Variant&gt;"</f>
        <v xml:space="preserve">  &lt;/Variant&gt;</v>
      </c>
    </row>
    <row r="35" spans="1:3" x14ac:dyDescent="0.25">
      <c r="A35" s="15"/>
      <c r="C35" s="3" t="str">
        <f>CONCATENATE("&lt;# ",B37," #&gt;")</f>
        <v>&lt;# LYS187ASN #&gt;</v>
      </c>
    </row>
    <row r="36" spans="1:3" x14ac:dyDescent="0.25">
      <c r="A36" s="8" t="s">
        <v>29</v>
      </c>
      <c r="B36" s="19" t="s">
        <v>335</v>
      </c>
      <c r="C36" s="3" t="str">
        <f>CONCATENATE("  &lt;Variant hgvs=",CHAR(34),B36,CHAR(34)," name=",CHAR(34),B37,CHAR(34),"&gt; ")</f>
        <v xml:space="preserve">  &lt;Variant hgvs="NC_000001.11:g.209707020C&gt;T" name="LYS187ASN"&gt; </v>
      </c>
    </row>
    <row r="37" spans="1:3" x14ac:dyDescent="0.25">
      <c r="A37" s="15" t="s">
        <v>30</v>
      </c>
      <c r="B37" s="9" t="s">
        <v>333</v>
      </c>
    </row>
    <row r="38" spans="1:3" x14ac:dyDescent="0.25">
      <c r="A38" s="15" t="s">
        <v>31</v>
      </c>
      <c r="B38" s="9" t="s">
        <v>93</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334</v>
      </c>
      <c r="C40" s="3" t="str">
        <f>"  &lt;/Variant&gt;"</f>
        <v xml:space="preserve">  &lt;/Variant&gt;</v>
      </c>
    </row>
    <row r="41" spans="1:3" x14ac:dyDescent="0.25">
      <c r="A41" s="15"/>
      <c r="C41" s="3" t="str">
        <f>CONCATENATE("&lt;# ",B43," #&gt;")</f>
        <v>&lt;# C409T #&gt;</v>
      </c>
    </row>
    <row r="42" spans="1:3" x14ac:dyDescent="0.25">
      <c r="A42" s="8" t="s">
        <v>29</v>
      </c>
      <c r="B42" s="19" t="s">
        <v>335</v>
      </c>
      <c r="C42" s="3" t="str">
        <f>CONCATENATE("  &lt;Variant hgvs=",CHAR(34),B42,CHAR(34)," name=",CHAR(34),B43,CHAR(34),"&gt; ")</f>
        <v xml:space="preserve">  &lt;Variant hgvs="NC_000001.11:g.209707020C&gt;T" name="C409T"&gt; </v>
      </c>
    </row>
    <row r="43" spans="1:3" x14ac:dyDescent="0.25">
      <c r="A43" s="15" t="s">
        <v>30</v>
      </c>
      <c r="B43" s="9" t="s">
        <v>336</v>
      </c>
    </row>
    <row r="44" spans="1:3"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45" spans="1:3" x14ac:dyDescent="0.25">
      <c r="A45" s="15" t="s">
        <v>33</v>
      </c>
      <c r="B45" s="9" t="s">
        <v>36</v>
      </c>
    </row>
    <row r="46" spans="1:3" x14ac:dyDescent="0.25">
      <c r="A46" s="15" t="s">
        <v>35</v>
      </c>
      <c r="B46" s="9" t="s">
        <v>337</v>
      </c>
      <c r="C46" s="3" t="str">
        <f>"  &lt;/Variant&gt;"</f>
        <v xml:space="preserve">  &lt;/Variant&gt;</v>
      </c>
    </row>
    <row r="47" spans="1:3" s="18" customFormat="1" x14ac:dyDescent="0.25">
      <c r="A47" s="27"/>
      <c r="B47" s="17"/>
    </row>
    <row r="48" spans="1:3" s="18" customFormat="1" x14ac:dyDescent="0.25">
      <c r="A48" s="27"/>
      <c r="B48" s="17"/>
      <c r="C48" s="18" t="str">
        <f>C17</f>
        <v>&lt;# C209711973A #&gt;</v>
      </c>
    </row>
    <row r="49" spans="1:3" x14ac:dyDescent="0.25">
      <c r="A49" s="15" t="s">
        <v>37</v>
      </c>
      <c r="B49" s="21" t="str">
        <f>H11</f>
        <v>NC_000001.11:g.</v>
      </c>
      <c r="C49" s="3" t="str">
        <f>CONCATENATE("  &lt;Genotype hgvs=",CHAR(34),B49,B50,";",B51,CHAR(34)," name=",CHAR(34),B19,CHAR(34),"&gt; ")</f>
        <v xml:space="preserve">  &lt;Genotype hgvs="NC_000001.11:g.[209711973C&gt;A];[209711973=]" name="C209711973A"&gt; </v>
      </c>
    </row>
    <row r="50" spans="1:3" x14ac:dyDescent="0.25">
      <c r="A50" s="15" t="s">
        <v>35</v>
      </c>
      <c r="B50" s="21" t="str">
        <f t="shared" ref="B50:B54" si="1">H12</f>
        <v>[209711973C&gt;A]</v>
      </c>
    </row>
    <row r="51" spans="1:3" x14ac:dyDescent="0.25">
      <c r="A51" s="15" t="s">
        <v>31</v>
      </c>
      <c r="B51" s="21" t="str">
        <f t="shared" si="1"/>
        <v>[209711973=]</v>
      </c>
      <c r="C51" s="3" t="s">
        <v>38</v>
      </c>
    </row>
    <row r="52" spans="1:3" x14ac:dyDescent="0.25">
      <c r="A52" s="15" t="s">
        <v>39</v>
      </c>
      <c r="B52" s="21" t="str">
        <f t="shared" si="1"/>
        <v>People with this variant have one copy of the [C209711973A](https://www.ncbi.nlm.nih.gov/projects/SNP/snp_ref.cgi?rs=11119328) variant. This substitution of a single nucleotide is known as a missense mutation.</v>
      </c>
      <c r="C52" s="3" t="s">
        <v>26</v>
      </c>
    </row>
    <row r="53" spans="1:3" x14ac:dyDescent="0.25">
      <c r="A53" s="8" t="s">
        <v>40</v>
      </c>
      <c r="B53" s="21" t="str">
        <f t="shared" si="1"/>
        <v>You are in the Moderate Loss of Function category. See below for more information.</v>
      </c>
      <c r="C53" s="3" t="str">
        <f>CONCATENATE("    ",B52)</f>
        <v xml:space="preserve">    People with this variant have one copy of the [C209711973A](https://www.ncbi.nlm.nih.gov/projects/SNP/snp_ref.cgi?rs=11119328) variant. This substitution of a single nucleotide is known as a missense mutation.</v>
      </c>
    </row>
    <row r="54" spans="1:3" x14ac:dyDescent="0.25">
      <c r="A54" s="8" t="s">
        <v>41</v>
      </c>
      <c r="B54" s="21">
        <f t="shared" si="1"/>
        <v>31.6</v>
      </c>
    </row>
    <row r="55" spans="1:3" x14ac:dyDescent="0.25">
      <c r="A55" s="15"/>
      <c r="C55" s="3" t="s">
        <v>42</v>
      </c>
    </row>
    <row r="56" spans="1:3" x14ac:dyDescent="0.25">
      <c r="A56" s="8"/>
    </row>
    <row r="57" spans="1:3" x14ac:dyDescent="0.25">
      <c r="A57" s="8"/>
      <c r="C57" s="3" t="str">
        <f>CONCATENATE("    ",B53)</f>
        <v xml:space="preserve">    You are in the Moderate Loss of Function category. See below for more information.</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percentage=31.6 /&gt;</v>
      </c>
    </row>
    <row r="62" spans="1:3" x14ac:dyDescent="0.25">
      <c r="A62" s="15"/>
      <c r="C62" s="3" t="str">
        <f>"  &lt;/Genotype&gt;"</f>
        <v xml:space="preserve">  &lt;/Genotype&gt;</v>
      </c>
    </row>
    <row r="63" spans="1:3" x14ac:dyDescent="0.25">
      <c r="A63" s="15" t="s">
        <v>44</v>
      </c>
      <c r="B63" s="9" t="str">
        <f>H17</f>
        <v>People with this variant have two copies of the [C209711973A](https://www.ncbi.nlm.nih.gov/projects/SNP/snp_ref.cgi?rs=11119328) variant. This substitution of a single nucleotide is known as a missense mutation.</v>
      </c>
      <c r="C63" s="3" t="str">
        <f>CONCATENATE("  &lt;Genotype hgvs=",CHAR(34),B49,B50,";",B50,CHAR(34)," name=",CHAR(34),B19,CHAR(34),"&gt; ")</f>
        <v xml:space="preserve">  &lt;Genotype hgvs="NC_000001.11:g.[209711973C&gt;A];[209711973C&gt;A]" name="C209711973A"&gt;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11.8</v>
      </c>
      <c r="C65" s="3" t="s">
        <v>38</v>
      </c>
    </row>
    <row r="66" spans="1:3" x14ac:dyDescent="0.25">
      <c r="A66" s="8"/>
    </row>
    <row r="67" spans="1:3" x14ac:dyDescent="0.25">
      <c r="A67" s="15"/>
      <c r="C67" s="3" t="str">
        <f>CONCATENATE("    ",B63)</f>
        <v xml:space="preserve">    People with this variant have two copies of the [C209711973A](https://www.ncbi.nlm.nih.gov/projects/SNP/snp_ref.cgi?rs=11119328)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percentage=11.8 /&gt;</v>
      </c>
    </row>
    <row r="76" spans="1:3" x14ac:dyDescent="0.25">
      <c r="A76" s="15"/>
      <c r="C76" s="3" t="str">
        <f>"  &lt;/Genotype&gt;"</f>
        <v xml:space="preserve">  &lt;/Genotype&gt;</v>
      </c>
    </row>
    <row r="77" spans="1:3" x14ac:dyDescent="0.25">
      <c r="A77" s="15" t="s">
        <v>46</v>
      </c>
      <c r="B77" s="9" t="str">
        <f>H20</f>
        <v>Your HSD11B1 gene has no variants. A normal gene is referred to as a "wild-type" gene.</v>
      </c>
      <c r="C77" s="3" t="str">
        <f>CONCATENATE("  &lt;Genotype hgvs=",CHAR(34),B49,B51,";",B51,CHAR(34)," name=",CHAR(34),B19,CHAR(34),"&gt; ")</f>
        <v xml:space="preserve">  &lt;Genotype hgvs="NC_000001.11:g.[209711973=];[209711973=]" name="C209711973A"&gt; </v>
      </c>
    </row>
    <row r="78" spans="1:3" x14ac:dyDescent="0.25">
      <c r="A78" s="8" t="s">
        <v>47</v>
      </c>
      <c r="B78" s="9" t="str">
        <f t="shared" ref="B78:B79" si="3">H21</f>
        <v>This variant is not associated with increased risk.</v>
      </c>
      <c r="C78" s="3" t="s">
        <v>26</v>
      </c>
    </row>
    <row r="79" spans="1:3" x14ac:dyDescent="0.25">
      <c r="A79" s="8" t="s">
        <v>41</v>
      </c>
      <c r="B79" s="9">
        <f t="shared" si="3"/>
        <v>56.6</v>
      </c>
      <c r="C79" s="3" t="s">
        <v>38</v>
      </c>
    </row>
    <row r="80" spans="1:3" x14ac:dyDescent="0.25">
      <c r="A80" s="15"/>
    </row>
    <row r="81" spans="1:3" x14ac:dyDescent="0.25">
      <c r="A81" s="8"/>
      <c r="C81" s="3" t="str">
        <f>CONCATENATE("    ",B77)</f>
        <v xml:space="preserve">    Your HSD11B1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percentage=56.6 /&gt;</v>
      </c>
    </row>
    <row r="90" spans="1:3" x14ac:dyDescent="0.25">
      <c r="A90" s="15"/>
      <c r="C90" s="3" t="str">
        <f>"  &lt;/Genotype&gt;"</f>
        <v xml:space="preserve">  &lt;/Genotype&gt;</v>
      </c>
    </row>
    <row r="91" spans="1:3" x14ac:dyDescent="0.25">
      <c r="A91" s="15"/>
      <c r="C91" s="3" t="str">
        <f>C23</f>
        <v>&lt;# T209714373C #&gt;</v>
      </c>
    </row>
    <row r="92" spans="1:3" x14ac:dyDescent="0.25">
      <c r="A92" s="15" t="s">
        <v>37</v>
      </c>
      <c r="B92" s="21" t="str">
        <f>I11</f>
        <v>NC_000001.11:g.</v>
      </c>
      <c r="C92" s="3" t="str">
        <f>CONCATENATE("  &lt;Genotype hgvs=",CHAR(34),B92,B93,";",B94,CHAR(34)," name=",CHAR(34),B25,CHAR(34),"&gt; ")</f>
        <v xml:space="preserve">  &lt;Genotype hgvs="NC_000001.11:g.[209714373T&gt;C];[209714373=]" name="T209714373C"&gt; </v>
      </c>
    </row>
    <row r="93" spans="1:3" x14ac:dyDescent="0.25">
      <c r="A93" s="15" t="s">
        <v>35</v>
      </c>
      <c r="B93" s="21" t="str">
        <f t="shared" ref="B93:B97" si="4">I12</f>
        <v>[209714373T&gt;C]</v>
      </c>
    </row>
    <row r="94" spans="1:3" x14ac:dyDescent="0.25">
      <c r="A94" s="15" t="s">
        <v>31</v>
      </c>
      <c r="B94" s="21" t="str">
        <f t="shared" si="4"/>
        <v>[209714373=]</v>
      </c>
      <c r="C94" s="3" t="s">
        <v>38</v>
      </c>
    </row>
    <row r="95" spans="1:3" x14ac:dyDescent="0.25">
      <c r="A95" s="15" t="s">
        <v>39</v>
      </c>
      <c r="B95" s="21" t="str">
        <f t="shared" si="4"/>
        <v>People with this variant have one copy of the [T209714373C](https://www.ncbi.nlm.nih.gov/projects/SNP/snp_ref.cgi?rs=846906) variant. This substitution of a single nucleotide is known as a missense mutation.</v>
      </c>
      <c r="C95" s="3" t="s">
        <v>26</v>
      </c>
    </row>
    <row r="96" spans="1:3" x14ac:dyDescent="0.25">
      <c r="A96" s="8" t="s">
        <v>40</v>
      </c>
      <c r="B96" s="21" t="str">
        <f t="shared" si="4"/>
        <v>You are in the Moderate Loss of Function category. See below for more information.</v>
      </c>
      <c r="C96" s="3" t="str">
        <f>CONCATENATE("    ",B95)</f>
        <v xml:space="preserve">    People with this variant have one copy of the [T209714373C](https://www.ncbi.nlm.nih.gov/projects/SNP/snp_ref.cgi?rs=846906) variant. This substitution of a single nucleotide is known as a missense mutation.</v>
      </c>
    </row>
    <row r="97" spans="1:3" x14ac:dyDescent="0.25">
      <c r="A97" s="8" t="s">
        <v>41</v>
      </c>
      <c r="B97" s="21">
        <f t="shared" si="4"/>
        <v>10</v>
      </c>
    </row>
    <row r="98" spans="1:3" x14ac:dyDescent="0.25">
      <c r="A98" s="15"/>
      <c r="C98" s="3" t="s">
        <v>42</v>
      </c>
    </row>
    <row r="99" spans="1:3" x14ac:dyDescent="0.25">
      <c r="A99" s="8"/>
    </row>
    <row r="100" spans="1:3" x14ac:dyDescent="0.25">
      <c r="A100" s="8"/>
      <c r="C100" s="3" t="str">
        <f>CONCATENATE("    ",B96)</f>
        <v xml:space="preserve">    You are in the Moderate Loss of Function category. See below for more information.</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percentage=10 /&gt;</v>
      </c>
    </row>
    <row r="105" spans="1:3" x14ac:dyDescent="0.25">
      <c r="A105" s="15"/>
      <c r="C105" s="3" t="str">
        <f>"  &lt;/Genotype&gt;"</f>
        <v xml:space="preserve">  &lt;/Genotype&gt;</v>
      </c>
    </row>
    <row r="106" spans="1:3" x14ac:dyDescent="0.25">
      <c r="A106" s="15" t="s">
        <v>44</v>
      </c>
      <c r="B106" s="9" t="str">
        <f>I17</f>
        <v>People with this variant have two copies of the [T209714373C](https://www.ncbi.nlm.nih.gov/projects/SNP/snp_ref.cgi?rs=846906) variant. This substitution of a single nucleotide is known as a missense mutation.</v>
      </c>
      <c r="C106" s="3" t="str">
        <f>CONCATENATE("  &lt;Genotype hgvs=",CHAR(34),B92,B93,";",B93,CHAR(34)," name=",CHAR(34),B25,CHAR(34),"&gt; ")</f>
        <v xml:space="preserve">  &lt;Genotype hgvs="NC_000001.11:g.[209714373T&gt;C];[209714373T&gt;C]" name="T209714373C"&gt; </v>
      </c>
    </row>
    <row r="107" spans="1:3" x14ac:dyDescent="0.25">
      <c r="A107" s="8" t="s">
        <v>45</v>
      </c>
      <c r="B107" s="9" t="str">
        <f t="shared" ref="B107:B108" si="5">I18</f>
        <v>This variant is not associated with increased risk.</v>
      </c>
      <c r="C107" s="3" t="s">
        <v>26</v>
      </c>
    </row>
    <row r="108" spans="1:3" x14ac:dyDescent="0.25">
      <c r="A108" s="8" t="s">
        <v>41</v>
      </c>
      <c r="B108" s="9">
        <f t="shared" si="5"/>
        <v>2.8</v>
      </c>
      <c r="C108" s="3" t="s">
        <v>38</v>
      </c>
    </row>
    <row r="109" spans="1:3" x14ac:dyDescent="0.25">
      <c r="A109" s="8"/>
    </row>
    <row r="110" spans="1:3" x14ac:dyDescent="0.25">
      <c r="A110" s="15"/>
      <c r="C110" s="3" t="str">
        <f>CONCATENATE("    ",B106)</f>
        <v xml:space="preserve">    People with this variant have two copies of the [T209714373C](https://www.ncbi.nlm.nih.gov/projects/SNP/snp_ref.cgi?rs=846906)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This variant is not associated with increased risk.</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percentage=2.8 /&gt;</v>
      </c>
    </row>
    <row r="119" spans="1:3" x14ac:dyDescent="0.25">
      <c r="A119" s="15"/>
      <c r="C119" s="3" t="str">
        <f>"  &lt;/Genotype&gt;"</f>
        <v xml:space="preserve">  &lt;/Genotype&gt;</v>
      </c>
    </row>
    <row r="120" spans="1:3" x14ac:dyDescent="0.25">
      <c r="A120" s="15" t="s">
        <v>46</v>
      </c>
      <c r="B120" s="9" t="str">
        <f>I20</f>
        <v>Your HSD11B1 gene has no variants. A normal gene is referred to as a "wild-type" gene.</v>
      </c>
      <c r="C120" s="3" t="str">
        <f>CONCATENATE("  &lt;Genotype hgvs=",CHAR(34),B92,B94,";",B94,CHAR(34)," name=",CHAR(34),B25,CHAR(34),"&gt; ")</f>
        <v xml:space="preserve">  &lt;Genotype hgvs="NC_000001.11:g.[209714373=];[209714373=]" name="T209714373C"&gt; </v>
      </c>
    </row>
    <row r="121" spans="1:3" x14ac:dyDescent="0.25">
      <c r="A121" s="8" t="s">
        <v>47</v>
      </c>
      <c r="B121" s="9" t="str">
        <f t="shared" ref="B121:B122" si="6">I21</f>
        <v>You are in the Moderate Loss of Function category. See below for more information.</v>
      </c>
      <c r="C121" s="3" t="s">
        <v>26</v>
      </c>
    </row>
    <row r="122" spans="1:3" x14ac:dyDescent="0.25">
      <c r="A122" s="8" t="s">
        <v>41</v>
      </c>
      <c r="B122" s="9">
        <f t="shared" si="6"/>
        <v>87.2</v>
      </c>
      <c r="C122" s="3" t="s">
        <v>38</v>
      </c>
    </row>
    <row r="123" spans="1:3" x14ac:dyDescent="0.25">
      <c r="A123" s="15"/>
    </row>
    <row r="124" spans="1:3" x14ac:dyDescent="0.25">
      <c r="A124" s="8"/>
      <c r="C124" s="3" t="str">
        <f>CONCATENATE("    ",B120)</f>
        <v xml:space="preserve">    Your HSD11B1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You are in the Moderate Loss of Function category. See below for more information.</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percentage=87.2 /&gt;</v>
      </c>
    </row>
    <row r="133" spans="1:3" x14ac:dyDescent="0.25">
      <c r="A133" s="15"/>
      <c r="C133" s="3" t="str">
        <f>"  &lt;/Genotype&gt;"</f>
        <v xml:space="preserve">  &lt;/Genotype&gt;</v>
      </c>
    </row>
    <row r="134" spans="1:3" x14ac:dyDescent="0.25">
      <c r="A134" s="15"/>
      <c r="C134" s="3" t="str">
        <f>C29</f>
        <v>&lt;# G209732389C #&gt;</v>
      </c>
    </row>
    <row r="135" spans="1:3" x14ac:dyDescent="0.25">
      <c r="A135" s="15" t="s">
        <v>37</v>
      </c>
      <c r="B135" s="21" t="str">
        <f>J11</f>
        <v>NC_000001.11:g.</v>
      </c>
      <c r="C135" s="3" t="str">
        <f>CONCATENATE("  &lt;Genotype hgvs=",CHAR(34),B135,B136,";",B137,CHAR(34)," name=",CHAR(34),B31,CHAR(34),"&gt; ")</f>
        <v xml:space="preserve">  &lt;Genotype hgvs="NC_000001.11:g.[209732389G&gt;C];[209732389=]" name="G209732389C"&gt; </v>
      </c>
    </row>
    <row r="136" spans="1:3" x14ac:dyDescent="0.25">
      <c r="A136" s="15" t="s">
        <v>35</v>
      </c>
      <c r="B136" s="21" t="str">
        <f t="shared" ref="B136:B140" si="7">J12</f>
        <v>[209732389G&gt;C]</v>
      </c>
    </row>
    <row r="137" spans="1:3" x14ac:dyDescent="0.25">
      <c r="A137" s="15" t="s">
        <v>31</v>
      </c>
      <c r="B137" s="21" t="str">
        <f t="shared" si="7"/>
        <v>[209732389=]</v>
      </c>
      <c r="C137" s="3" t="s">
        <v>38</v>
      </c>
    </row>
    <row r="138" spans="1:3" x14ac:dyDescent="0.25">
      <c r="A138" s="15" t="s">
        <v>39</v>
      </c>
      <c r="B138" s="21" t="str">
        <f t="shared" si="7"/>
        <v>People with this variant have one copy of the [G209732389C](https://www.ncbi.nlm.nih.gov/projects/SNP/snp_ref.cgi?rs=932335) variant. This substitution of a single nucleotide is known as a missense mutation.</v>
      </c>
      <c r="C138" s="3" t="s">
        <v>26</v>
      </c>
    </row>
    <row r="139" spans="1:3" x14ac:dyDescent="0.25">
      <c r="A139" s="8" t="s">
        <v>40</v>
      </c>
      <c r="B139" s="21" t="str">
        <f t="shared" si="7"/>
        <v>You are in the Moderate Loss of Function category. See below for more information.</v>
      </c>
      <c r="C139" s="3" t="str">
        <f>CONCATENATE("    ",B138)</f>
        <v xml:space="preserve">    People with this variant have one copy of the [G209732389C](https://www.ncbi.nlm.nih.gov/projects/SNP/snp_ref.cgi?rs=932335) variant. This substitution of a single nucleotide is known as a missense mutation.</v>
      </c>
    </row>
    <row r="140" spans="1:3" x14ac:dyDescent="0.25">
      <c r="A140" s="8" t="s">
        <v>41</v>
      </c>
      <c r="B140" s="21">
        <f t="shared" si="7"/>
        <v>33.5</v>
      </c>
    </row>
    <row r="141" spans="1:3" x14ac:dyDescent="0.25">
      <c r="A141" s="15"/>
      <c r="C141" s="3" t="s">
        <v>42</v>
      </c>
    </row>
    <row r="142" spans="1:3" x14ac:dyDescent="0.25">
      <c r="A142" s="8"/>
    </row>
    <row r="143" spans="1:3" x14ac:dyDescent="0.25">
      <c r="A143" s="8"/>
      <c r="C143" s="3" t="str">
        <f>CONCATENATE("    ",B139)</f>
        <v xml:space="preserve">    You are in the Moderate Loss of Function category. See below for more information.</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percentage=33.5 /&gt;</v>
      </c>
    </row>
    <row r="148" spans="1:3" x14ac:dyDescent="0.25">
      <c r="A148" s="15"/>
      <c r="C148" s="3" t="str">
        <f>"  &lt;/Genotype&gt;"</f>
        <v xml:space="preserve">  &lt;/Genotype&gt;</v>
      </c>
    </row>
    <row r="149" spans="1:3" x14ac:dyDescent="0.25">
      <c r="A149" s="15" t="s">
        <v>44</v>
      </c>
      <c r="B149" s="9" t="str">
        <f>J17</f>
        <v>People with this variant have two copies of the [G209732389C](https://www.ncbi.nlm.nih.gov/projects/SNP/snp_ref.cgi?rs=932335) variant. This substitution of a single nucleotide is known as a missense mutation.</v>
      </c>
      <c r="C149" s="3" t="str">
        <f>CONCATENATE("  &lt;Genotype hgvs=",CHAR(34),B135,B136,";",B136,CHAR(34)," name=",CHAR(34),B31,CHAR(34),"&gt; ")</f>
        <v xml:space="preserve">  &lt;Genotype hgvs="NC_000001.11:g.[209732389G&gt;C];[209732389G&gt;C]" name="G209732389C"&gt;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12.7</v>
      </c>
      <c r="C151" s="3" t="s">
        <v>38</v>
      </c>
    </row>
    <row r="152" spans="1:3" x14ac:dyDescent="0.25">
      <c r="A152" s="8"/>
    </row>
    <row r="153" spans="1:3" x14ac:dyDescent="0.25">
      <c r="A153" s="15"/>
      <c r="C153" s="3" t="str">
        <f>CONCATENATE("    ",B149)</f>
        <v xml:space="preserve">    People with this variant have two copies of the [G209732389C](https://www.ncbi.nlm.nih.gov/projects/SNP/snp_ref.cgi?rs=932335)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percentage=12.7 /&gt;</v>
      </c>
    </row>
    <row r="162" spans="1:3" x14ac:dyDescent="0.25">
      <c r="A162" s="15"/>
      <c r="C162" s="3" t="str">
        <f>"  &lt;/Genotype&gt;"</f>
        <v xml:space="preserve">  &lt;/Genotype&gt;</v>
      </c>
    </row>
    <row r="163" spans="1:3" x14ac:dyDescent="0.25">
      <c r="A163" s="15" t="s">
        <v>46</v>
      </c>
      <c r="B163" s="9" t="str">
        <f>J20</f>
        <v>Your HSD11B1 gene has no variants. A normal gene is referred to as a "wild-type" gene.</v>
      </c>
      <c r="C163" s="3" t="str">
        <f>CONCATENATE("  &lt;Genotype hgvs=",CHAR(34),B135,B137,";",B137,CHAR(34)," name=",CHAR(34),B31,CHAR(34),"&gt; ")</f>
        <v xml:space="preserve">  &lt;Genotype hgvs="NC_000001.11:g.[209732389=];[209732389=]" name="G209732389C"&gt; </v>
      </c>
    </row>
    <row r="164" spans="1:3" x14ac:dyDescent="0.25">
      <c r="A164" s="8" t="s">
        <v>47</v>
      </c>
      <c r="B164" s="9" t="str">
        <f t="shared" ref="B164:B165" si="9">J21</f>
        <v>This variant is not associated with increased risk.</v>
      </c>
      <c r="C164" s="3" t="s">
        <v>26</v>
      </c>
    </row>
    <row r="165" spans="1:3" x14ac:dyDescent="0.25">
      <c r="A165" s="8" t="s">
        <v>41</v>
      </c>
      <c r="B165" s="9">
        <f t="shared" si="9"/>
        <v>53.8</v>
      </c>
      <c r="C165" s="3" t="s">
        <v>38</v>
      </c>
    </row>
    <row r="166" spans="1:3" x14ac:dyDescent="0.25">
      <c r="A166" s="15"/>
    </row>
    <row r="167" spans="1:3" x14ac:dyDescent="0.25">
      <c r="A167" s="8"/>
      <c r="C167" s="3" t="str">
        <f>CONCATENATE("    ",B163)</f>
        <v xml:space="preserve">    Your HSD11B1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percentage=53.8 /&gt;</v>
      </c>
    </row>
    <row r="176" spans="1:3" x14ac:dyDescent="0.25">
      <c r="A176" s="15"/>
      <c r="C176" s="3" t="str">
        <f>"  &lt;/Genotype&gt;"</f>
        <v xml:space="preserve">  &lt;/Genotype&gt;</v>
      </c>
    </row>
    <row r="177" spans="1:3" x14ac:dyDescent="0.25">
      <c r="A177" s="15"/>
      <c r="C177" s="3" t="str">
        <f>C35</f>
        <v>&lt;# LYS187ASN #&gt;</v>
      </c>
    </row>
    <row r="178" spans="1:3" x14ac:dyDescent="0.25">
      <c r="A178" s="15" t="s">
        <v>37</v>
      </c>
      <c r="B178" s="21" t="str">
        <f>K11</f>
        <v>NC_000005.10:g.</v>
      </c>
      <c r="C178" s="3" t="str">
        <f>CONCATENATE("  &lt;Genotype hgvs=",CHAR(34),B178,B179,";",B180,CHAR(34)," name=",CHAR(34),B37,CHAR(34),"&gt; ")</f>
        <v xml:space="preserve">  &lt;Genotype hgvs="NC_000005.10:g.[143300779C&gt;A];[143300779=]" name="LYS187ASN"&gt; </v>
      </c>
    </row>
    <row r="179" spans="1:3" x14ac:dyDescent="0.25">
      <c r="A179" s="15" t="s">
        <v>35</v>
      </c>
      <c r="B179" s="21" t="str">
        <f t="shared" ref="B179:B183" si="10">K12</f>
        <v>[143300779C&gt;A]</v>
      </c>
    </row>
    <row r="180" spans="1:3" x14ac:dyDescent="0.25">
      <c r="A180" s="15" t="s">
        <v>31</v>
      </c>
      <c r="B180" s="21" t="str">
        <f t="shared" si="10"/>
        <v>[143300779=]</v>
      </c>
      <c r="C180" s="3" t="s">
        <v>38</v>
      </c>
    </row>
    <row r="181" spans="1:3" x14ac:dyDescent="0.25">
      <c r="A181" s="15" t="s">
        <v>39</v>
      </c>
      <c r="B181" s="21" t="str">
        <f t="shared" si="10"/>
        <v>People with this variant have one copy of the [LYS187ASN](https://www.ncbi.nlm.nih.gov/clinvar/variation/31589/)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[LYS187ASN](https://www.ncbi.nlm.nih.gov/clinvar/variation/31589/) variant. This substitution of a single nucleotide is known as a missense mutation.</v>
      </c>
    </row>
    <row r="183" spans="1:3" x14ac:dyDescent="0.25">
      <c r="A183" s="8" t="s">
        <v>41</v>
      </c>
      <c r="B183" s="21">
        <f t="shared" si="10"/>
        <v>3.8</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percentage=3.8 /&gt;</v>
      </c>
    </row>
    <row r="191" spans="1:3" x14ac:dyDescent="0.25">
      <c r="A191" s="15"/>
      <c r="C191" s="3" t="str">
        <f>"  &lt;/Genotype&gt;"</f>
        <v xml:space="preserve">  &lt;/Genotype&gt;</v>
      </c>
    </row>
    <row r="192" spans="1:3" x14ac:dyDescent="0.25">
      <c r="A192" s="15" t="s">
        <v>44</v>
      </c>
      <c r="B192" s="9" t="str">
        <f>K17</f>
        <v>People with this variant have two copies of the [LYS187ASN](https://www.ncbi.nlm.nih.gov/clinvar/variation/31589/) variant. This substitution of a single nucleotide is known as a missense mutation.</v>
      </c>
      <c r="C192" s="3" t="str">
        <f>CONCATENATE("  &lt;Genotype hgvs=",CHAR(34),B178,B179,";",B179,CHAR(34)," name=",CHAR(34),B37,CHAR(34),"&gt; ")</f>
        <v xml:space="preserve">  &lt;Genotype hgvs="NC_000005.10:g.[143300779C&gt;A];[143300779C&gt;A]" name="LYS187ASN"&gt; </v>
      </c>
    </row>
    <row r="193" spans="1:3" x14ac:dyDescent="0.25">
      <c r="A193" s="8" t="s">
        <v>45</v>
      </c>
      <c r="B193" s="9" t="str">
        <f t="shared" ref="B193:B194" si="11">K18</f>
        <v>This variant is not associated with increased risk.</v>
      </c>
      <c r="C193" s="3" t="s">
        <v>26</v>
      </c>
    </row>
    <row r="194" spans="1:3" x14ac:dyDescent="0.25">
      <c r="A194" s="8" t="s">
        <v>41</v>
      </c>
      <c r="B194" s="9">
        <f t="shared" si="11"/>
        <v>4.0999999999999996</v>
      </c>
      <c r="C194" s="3" t="s">
        <v>38</v>
      </c>
    </row>
    <row r="195" spans="1:3" x14ac:dyDescent="0.25">
      <c r="A195" s="8"/>
    </row>
    <row r="196" spans="1:3" x14ac:dyDescent="0.25">
      <c r="A196" s="15"/>
      <c r="C196" s="3" t="str">
        <f>CONCATENATE("    ",B192)</f>
        <v xml:space="preserve">    People with this variant have two copies of the [LYS187ASN](https://www.ncbi.nlm.nih.gov/clinvar/variation/31589/)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This variant is not associated with increased risk.</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percentage=4.1 /&gt;</v>
      </c>
    </row>
    <row r="205" spans="1:3" x14ac:dyDescent="0.25">
      <c r="A205" s="15"/>
      <c r="C205" s="3" t="str">
        <f>"  &lt;/Genotype&gt;"</f>
        <v xml:space="preserve">  &lt;/Genotype&gt;</v>
      </c>
    </row>
    <row r="206" spans="1:3" x14ac:dyDescent="0.25">
      <c r="A206" s="15" t="s">
        <v>46</v>
      </c>
      <c r="B206" s="9" t="str">
        <f>K20</f>
        <v>Your HSD11B1 gene has no variants. A normal gene is referred to as a "wild-type" gene.</v>
      </c>
      <c r="C206" s="3" t="str">
        <f>CONCATENATE("  &lt;Genotype hgvs=",CHAR(34),B178,B180,";",B180,CHAR(34)," name=",CHAR(34),B37,CHAR(34),"&gt; ")</f>
        <v xml:space="preserve">  &lt;Genotype hgvs="NC_000005.10:g.[143300779=];[143300779=]" name="LYS187ASN"&gt; </v>
      </c>
    </row>
    <row r="207" spans="1:3" x14ac:dyDescent="0.25">
      <c r="A207" s="8" t="s">
        <v>47</v>
      </c>
      <c r="B207" s="9" t="str">
        <f t="shared" ref="B207:B208" si="12">K21</f>
        <v>You are in the Moderate Loss of Function category. See below for more information.</v>
      </c>
      <c r="C207" s="3" t="s">
        <v>26</v>
      </c>
    </row>
    <row r="208" spans="1:3" x14ac:dyDescent="0.25">
      <c r="A208" s="8" t="s">
        <v>41</v>
      </c>
      <c r="B208" s="9">
        <f t="shared" si="12"/>
        <v>92.2</v>
      </c>
      <c r="C208" s="3" t="s">
        <v>38</v>
      </c>
    </row>
    <row r="209" spans="1:3" x14ac:dyDescent="0.25">
      <c r="A209" s="15"/>
    </row>
    <row r="210" spans="1:3" x14ac:dyDescent="0.25">
      <c r="A210" s="8"/>
      <c r="C210" s="3" t="str">
        <f>CONCATENATE("    ",B206)</f>
        <v xml:space="preserve">    Your HSD11B1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You are in the Moderate Loss of Function category. See below for more information.</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percentage=92.2 /&gt;</v>
      </c>
    </row>
    <row r="219" spans="1:3" x14ac:dyDescent="0.25">
      <c r="A219" s="15"/>
      <c r="C219" s="3" t="str">
        <f>"  &lt;/Genotype&gt;"</f>
        <v xml:space="preserve">  &lt;/Genotype&gt;</v>
      </c>
    </row>
    <row r="220" spans="1:3" x14ac:dyDescent="0.25">
      <c r="A220" s="15"/>
      <c r="C220" s="3" t="str">
        <f>C41</f>
        <v>&lt;# C409T #&gt;</v>
      </c>
    </row>
    <row r="221" spans="1:3" x14ac:dyDescent="0.25">
      <c r="A221" s="15" t="s">
        <v>37</v>
      </c>
      <c r="B221" s="21" t="str">
        <f>L11</f>
        <v>NC_000005.10:g.</v>
      </c>
      <c r="C221" s="3" t="str">
        <f>CONCATENATE("  &lt;Genotype hgvs=",CHAR(34),B221,B222,";",B223,CHAR(34)," name=",CHAR(34),B43,CHAR(34),"&gt; ")</f>
        <v xml:space="preserve">  &lt;Genotype hgvs="NC_000005.10:g.[143281925A&gt;G];[143281925=]" name="C409T"&gt; </v>
      </c>
    </row>
    <row r="222" spans="1:3" x14ac:dyDescent="0.25">
      <c r="A222" s="15" t="s">
        <v>35</v>
      </c>
      <c r="B222" s="21" t="str">
        <f t="shared" ref="B222:B226" si="13">L12</f>
        <v>[143281925A&gt;G]</v>
      </c>
    </row>
    <row r="223" spans="1:3" x14ac:dyDescent="0.25">
      <c r="A223" s="15" t="s">
        <v>31</v>
      </c>
      <c r="B223" s="21" t="str">
        <f t="shared" si="13"/>
        <v>[143281925=]</v>
      </c>
      <c r="C223" s="3" t="s">
        <v>38</v>
      </c>
    </row>
    <row r="224" spans="1:3" x14ac:dyDescent="0.25">
      <c r="A224" s="15" t="s">
        <v>39</v>
      </c>
      <c r="B224" s="21" t="str">
        <f t="shared" si="13"/>
        <v>People with this variant have one copy of the [C409T (p.Arg137Cys)](https://www.ncbi.nlm.nih.gov/clinvar/variation/31588/) variant. This substitution of a single nucleotide is known as a missense mutation.</v>
      </c>
      <c r="C224" s="3" t="s">
        <v>26</v>
      </c>
    </row>
    <row r="225" spans="1:3" x14ac:dyDescent="0.25">
      <c r="A225" s="8" t="s">
        <v>40</v>
      </c>
      <c r="B225" s="21" t="str">
        <f t="shared" si="13"/>
        <v>You are in the Moderate Loss of Function category. See below for more information.</v>
      </c>
      <c r="C225" s="3" t="str">
        <f>CONCATENATE("    ",B224)</f>
        <v xml:space="preserve">    People with this variant have one copy of the [C409T (p.Arg137Cys)](https://www.ncbi.nlm.nih.gov/clinvar/variation/31588/) variant. This substitution of a single nucleotide is known as a missense mutation.</v>
      </c>
    </row>
    <row r="226" spans="1:3" x14ac:dyDescent="0.25">
      <c r="A226" s="8" t="s">
        <v>41</v>
      </c>
      <c r="B226" s="21">
        <f t="shared" si="13"/>
        <v>5.5</v>
      </c>
    </row>
    <row r="227" spans="1:3" x14ac:dyDescent="0.25">
      <c r="A227" s="15"/>
      <c r="C227" s="3" t="s">
        <v>42</v>
      </c>
    </row>
    <row r="228" spans="1:3" x14ac:dyDescent="0.25">
      <c r="A228" s="8"/>
    </row>
    <row r="229" spans="1:3" x14ac:dyDescent="0.25">
      <c r="A229" s="8"/>
      <c r="C229" s="3" t="str">
        <f>CONCATENATE("    ",B225)</f>
        <v xml:space="preserve">    You are in the Moderate Loss of Function category. See below for more information.</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percentage=5.5 /&gt;</v>
      </c>
    </row>
    <row r="234" spans="1:3" x14ac:dyDescent="0.25">
      <c r="A234" s="15"/>
      <c r="C234" s="3" t="str">
        <f>"  &lt;/Genotype&gt;"</f>
        <v xml:space="preserve">  &lt;/Genotype&gt;</v>
      </c>
    </row>
    <row r="235" spans="1:3" x14ac:dyDescent="0.25">
      <c r="A235" s="15" t="s">
        <v>44</v>
      </c>
      <c r="B235" s="9" t="str">
        <f>L17</f>
        <v>People with this variant have two copies of the [C409T (p.Arg137Cys)](https://www.ncbi.nlm.nih.gov/clinvar/variation/31588/) variant. This substitution of a single nucleotide is known as a missense mutation.</v>
      </c>
      <c r="C235" s="3" t="str">
        <f>CONCATENATE("  &lt;Genotype hgvs=",CHAR(34),B221,B222,";",B222,CHAR(34)," name=",CHAR(34),B43,CHAR(34),"&gt; ")</f>
        <v xml:space="preserve">  &lt;Genotype hgvs="NC_000005.10:g.[143281925A&gt;G];[143281925A&gt;G]" name="C409T"&gt;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1.5</v>
      </c>
      <c r="C237" s="3" t="s">
        <v>38</v>
      </c>
    </row>
    <row r="238" spans="1:3" x14ac:dyDescent="0.25">
      <c r="A238" s="8"/>
    </row>
    <row r="239" spans="1:3" x14ac:dyDescent="0.25">
      <c r="A239" s="15"/>
      <c r="C239" s="3" t="str">
        <f>CONCATENATE("    ",B235)</f>
        <v xml:space="preserve">    People with this variant have two copies of the [C409T (p.Arg137Cys)](https://www.ncbi.nlm.nih.gov/clinvar/variation/31588/)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percentage=1.5 /&gt;</v>
      </c>
    </row>
    <row r="248" spans="1:3" x14ac:dyDescent="0.25">
      <c r="A248" s="15"/>
      <c r="C248" s="3" t="str">
        <f>"  &lt;/Genotype&gt;"</f>
        <v xml:space="preserve">  &lt;/Genotype&gt;</v>
      </c>
    </row>
    <row r="249" spans="1:3" x14ac:dyDescent="0.25">
      <c r="A249" s="15" t="s">
        <v>46</v>
      </c>
      <c r="B249" s="9" t="str">
        <f>L20</f>
        <v>Your HSD11B1 gene has no variants. A normal gene is referred to as a "wild-type" gene.</v>
      </c>
      <c r="C249" s="3" t="str">
        <f>CONCATENATE("  &lt;Genotype hgvs=",CHAR(34),B221,B223,";",B223,CHAR(34)," name=",CHAR(34),B43,CHAR(34),"&gt; ")</f>
        <v xml:space="preserve">  &lt;Genotype hgvs="NC_000005.10:g.[143281925=];[143281925=]" name="C409T"&gt; </v>
      </c>
    </row>
    <row r="250" spans="1:3" x14ac:dyDescent="0.25">
      <c r="A250" s="8" t="s">
        <v>47</v>
      </c>
      <c r="B250" s="9" t="str">
        <f t="shared" ref="B250:B251" si="15">L21</f>
        <v>This variant is not associated with increased risk.</v>
      </c>
      <c r="C250" s="3" t="s">
        <v>26</v>
      </c>
    </row>
    <row r="251" spans="1:3" x14ac:dyDescent="0.25">
      <c r="A251" s="8" t="s">
        <v>41</v>
      </c>
      <c r="B251" s="9">
        <f t="shared" si="15"/>
        <v>93</v>
      </c>
      <c r="C251" s="3" t="s">
        <v>38</v>
      </c>
    </row>
    <row r="252" spans="1:3" x14ac:dyDescent="0.25">
      <c r="A252" s="15"/>
    </row>
    <row r="253" spans="1:3" x14ac:dyDescent="0.25">
      <c r="A253" s="8"/>
      <c r="C253" s="3" t="str">
        <f>CONCATENATE("    ",B249)</f>
        <v xml:space="preserve">    Your HSD11B1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percentage=93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HSD11B1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HSD11B1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HSD11B1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HSD11B1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HSD11B1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HSD11B1 variants is small and does not impact treatment. It is possible that variants in this gene interact with other gene variants, which is the reason for our inclusion of this gene.</v>
      </c>
      <c r="C297" s="3" t="str">
        <f>B297</f>
        <v>For the vast majority of people, the overall risk associated with the common HSD11B1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4CFA-E796-43F0-9922-9AFB092143F0}">
  <dimension ref="A1:AJ2670"/>
  <sheetViews>
    <sheetView workbookViewId="0">
      <selection activeCell="C2" sqref="C2:C44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145</v>
      </c>
      <c r="C2" s="3" t="str">
        <f>CONCATENATE("# What does the ",B2," gene do?")</f>
        <v># What does the DRD2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11</v>
      </c>
      <c r="C6" s="3" t="str">
        <f>CONCATENATE("This gene is located on chromosome ",B6,". The ",B7," it creates acts in your ",B8)</f>
        <v>This gene is located on chromosome 11. The protein it creates acts in your adrenal glands, endometrium, testis, salivary gland, and prostate.</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147</v>
      </c>
      <c r="H8" s="3" t="s">
        <v>19</v>
      </c>
      <c r="I8" s="11" t="s">
        <v>20</v>
      </c>
      <c r="J8" s="3">
        <v>0.17299999999999999</v>
      </c>
      <c r="K8" s="3">
        <v>0.1</v>
      </c>
      <c r="L8" s="3">
        <f t="shared" si="0"/>
        <v>1.7299999999999998</v>
      </c>
      <c r="Y8" s="6"/>
      <c r="AC8" s="10"/>
    </row>
    <row r="9" spans="1:36" x14ac:dyDescent="0.25">
      <c r="A9" s="15" t="s">
        <v>21</v>
      </c>
      <c r="B9" s="9" t="s">
        <v>307</v>
      </c>
      <c r="C9" s="3" t="str">
        <f>CONCATENATE("&lt;TissueList ",B9," /&gt;")</f>
        <v>&lt;TissueList male tissue D005837  female tissue D005836  endocrine tissues D004703 /&gt;</v>
      </c>
      <c r="H9" s="3" t="s">
        <v>22</v>
      </c>
      <c r="I9" s="11" t="s">
        <v>23</v>
      </c>
      <c r="J9" s="3">
        <v>0.435</v>
      </c>
      <c r="K9" s="3">
        <v>0.33500000000000002</v>
      </c>
      <c r="L9" s="3">
        <f t="shared" si="0"/>
        <v>1.2985074626865671</v>
      </c>
      <c r="Y9" s="6"/>
      <c r="AC9" s="10"/>
    </row>
    <row r="10" spans="1:36" s="18" customFormat="1" x14ac:dyDescent="0.25">
      <c r="A10" s="16"/>
      <c r="B10" s="17"/>
      <c r="H10" s="18" t="str">
        <f>B19</f>
        <v>C932G</v>
      </c>
      <c r="I10" s="18" t="str">
        <f>B25</f>
        <v>G811-83T</v>
      </c>
      <c r="J10" s="18" t="str">
        <f>B31</f>
        <v>C113282275A</v>
      </c>
      <c r="K10" s="18" t="str">
        <f>B37</f>
        <v>113475530insA</v>
      </c>
      <c r="L10" s="18" t="str">
        <f>B43</f>
        <v>G2137A</v>
      </c>
      <c r="M10" s="18" t="str">
        <f>B49</f>
        <v>C113411553A</v>
      </c>
      <c r="N10" s="18" t="str">
        <f>B55</f>
        <v>G113460810A</v>
      </c>
      <c r="O10" s="18" t="str">
        <f>B61</f>
        <v>C957T</v>
      </c>
    </row>
    <row r="11" spans="1:36" x14ac:dyDescent="0.25">
      <c r="A11" s="8" t="s">
        <v>3</v>
      </c>
      <c r="B11" s="9" t="s">
        <v>145</v>
      </c>
      <c r="C11" s="3" t="str">
        <f>CONCATENATE("&lt;GeneAnalysis gene=",CHAR(34),B11,CHAR(34)," interval=",CHAR(34),B12,CHAR(34),"&gt; ")</f>
        <v xml:space="preserve">&lt;GeneAnalysis gene="DRD2" interval="NC_000011.10:g.113409595_113475279"&gt; </v>
      </c>
      <c r="H11" s="19" t="s">
        <v>169</v>
      </c>
      <c r="I11" s="19" t="s">
        <v>169</v>
      </c>
      <c r="J11" s="19" t="s">
        <v>180</v>
      </c>
      <c r="K11" s="19" t="s">
        <v>169</v>
      </c>
      <c r="L11" s="19" t="s">
        <v>169</v>
      </c>
      <c r="M11" s="19" t="s">
        <v>169</v>
      </c>
      <c r="N11" s="19" t="s">
        <v>169</v>
      </c>
      <c r="O11" s="25" t="s">
        <v>169</v>
      </c>
      <c r="P11" s="20"/>
      <c r="Q11" s="20"/>
      <c r="R11" s="20"/>
      <c r="S11" s="20"/>
      <c r="T11" s="20"/>
      <c r="U11" s="20"/>
      <c r="V11" s="20"/>
      <c r="W11" s="20"/>
      <c r="X11" s="20"/>
      <c r="Y11" s="20"/>
      <c r="Z11" s="20"/>
    </row>
    <row r="12" spans="1:36" x14ac:dyDescent="0.25">
      <c r="A12" s="8" t="s">
        <v>24</v>
      </c>
      <c r="B12" s="9" t="s">
        <v>148</v>
      </c>
      <c r="H12" s="9" t="s">
        <v>185</v>
      </c>
      <c r="I12" s="9" t="s">
        <v>183</v>
      </c>
      <c r="J12" s="9" t="s">
        <v>181</v>
      </c>
      <c r="K12" s="9" t="s">
        <v>178</v>
      </c>
      <c r="L12" s="9" t="s">
        <v>176</v>
      </c>
      <c r="M12" s="9" t="s">
        <v>174</v>
      </c>
      <c r="N12" s="9" t="s">
        <v>172</v>
      </c>
      <c r="O12" s="9" t="s">
        <v>170</v>
      </c>
      <c r="P12" s="9"/>
      <c r="Q12" s="9"/>
      <c r="R12" s="9"/>
      <c r="S12" s="9"/>
      <c r="T12" s="9"/>
      <c r="U12" s="9"/>
      <c r="V12" s="9"/>
      <c r="W12" s="9"/>
      <c r="X12" s="9"/>
      <c r="Y12" s="9"/>
      <c r="Z12" s="9"/>
    </row>
    <row r="13" spans="1:36" x14ac:dyDescent="0.25">
      <c r="A13" s="8" t="s">
        <v>25</v>
      </c>
      <c r="B13" s="9" t="s">
        <v>146</v>
      </c>
      <c r="C13" s="3" t="str">
        <f>CONCATENATE("# What are some common mutations of ",B11,"?")</f>
        <v># What are some common mutations of DRD2?</v>
      </c>
      <c r="H13" s="9" t="s">
        <v>186</v>
      </c>
      <c r="I13" s="9" t="s">
        <v>184</v>
      </c>
      <c r="J13" s="9" t="s">
        <v>182</v>
      </c>
      <c r="K13" s="9" t="s">
        <v>179</v>
      </c>
      <c r="L13" s="9" t="s">
        <v>177</v>
      </c>
      <c r="M13" s="9" t="s">
        <v>175</v>
      </c>
      <c r="N13" s="9" t="s">
        <v>173</v>
      </c>
      <c r="O13" s="9" t="s">
        <v>171</v>
      </c>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[C932G (p.Ser311Cys](https://www.ncbi.nlm.nih.gov/clinvar/variation/256813/)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[G811-83T](https://www.ncbi.nlm.nih.gov/clinvar/variation/375655/)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[C113282275A](https://www.ncbi.nlm.nih.gov/SNP/snp_ref.cgi?rs=rs1124492) variant. This substitution of a single nucleotide is known as a missense mutation.</v>
      </c>
      <c r="K14" s="9" t="str">
        <f>CONCATENATE("People with this variant have one additional ",B38," inserted, also known as the ",B40, " variant.")</f>
        <v>People with this variant have one additional adenine (A) inserted, also known as the [113475530insA](https://www.ncbi.nlm.nih.gov/projects/SNP/snp_ref.cgi?rs=rs1799732) variant.</v>
      </c>
      <c r="L14" s="9" t="str">
        <f>CONCATENATE("People with this variant have one copy of the ",B46," variant. This substitution of a single nucleotide is known as a missense mutation.")</f>
        <v>People with this variant have one copy of the [G2137A (p.Glu713Lys)](https://www.ncbi.nlm.nih.gov/clinvar/variation/2105/)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[C113411553A](https://www.ncbi.nlm.nih.gov/projects/SNP/snp_ref.cgi?rs=rs46220755)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[G113460810A](https://www.ncbi.nlm.nih.gov/projects/SNP/snp_ref.cgi?rs=rs4648317) variant. This substitution of a single nucleotide is known as a missense mutation.</v>
      </c>
      <c r="O14" s="9" t="str">
        <f>CONCATENATE("People with this variant have one copy of the ",B64)</f>
        <v>People with this variant have one copy of the [C957T (p.Pro319=)](https://www.ncbi.nlm.nih.gov/clinvar/variation/198436/)</v>
      </c>
      <c r="P14" s="9"/>
      <c r="Q14" s="9"/>
      <c r="R14" s="9"/>
      <c r="S14" s="9"/>
      <c r="T14" s="9"/>
      <c r="U14" s="9"/>
      <c r="V14" s="9"/>
      <c r="W14" s="9"/>
      <c r="X14" s="9"/>
      <c r="Y14" s="9"/>
      <c r="Z14" s="9"/>
    </row>
    <row r="15" spans="1:36" x14ac:dyDescent="0.25">
      <c r="C15" s="3" t="str">
        <f>CONCATENATE("There are ",B13," common variants in ",B11,": ",B22,", ",B28,", ",B34,", ",B40,", ",B46,", ",B52,", ",B58,", and ",B64,".")</f>
        <v>There are eight common variants in DRD2: [C932G (p.Ser311Cys](https://www.ncbi.nlm.nih.gov/clinvar/variation/256813/), [G811-83T](https://www.ncbi.nlm.nih.gov/clinvar/variation/375655/), [C113282275A](https://www.ncbi.nlm.nih.gov/SNP/snp_ref.cgi?rs=rs1124492), [113475530insA](https://www.ncbi.nlm.nih.gov/projects/SNP/snp_ref.cgi?rs=rs1799732), [G2137A (p.Glu713Lys)](https://www.ncbi.nlm.nih.gov/clinvar/variation/2105/), [C113411553A](https://www.ncbi.nlm.nih.gov/projects/SNP/snp_ref.cgi?rs=rs46220755), [G113460810A](https://www.ncbi.nlm.nih.gov/projects/SNP/snp_ref.cgi?rs=rs4648317), and [C957T (p.Pro319=)](https://www.ncbi.nlm.nih.gov/clinvar/variation/198436/).</v>
      </c>
      <c r="H15" s="9" t="s">
        <v>28</v>
      </c>
      <c r="I15" s="9" t="s">
        <v>28</v>
      </c>
      <c r="J15" s="9" t="s">
        <v>27</v>
      </c>
      <c r="K15" s="9" t="s">
        <v>28</v>
      </c>
      <c r="L15" s="9"/>
      <c r="M15" s="9" t="s">
        <v>27</v>
      </c>
      <c r="N15" s="9" t="s">
        <v>28</v>
      </c>
      <c r="O15" s="9" t="s">
        <v>28</v>
      </c>
      <c r="P15" s="9"/>
      <c r="Q15" s="9"/>
      <c r="R15" s="9"/>
      <c r="S15" s="9"/>
      <c r="T15" s="9"/>
      <c r="U15" s="9"/>
      <c r="V15" s="9"/>
      <c r="W15" s="9"/>
      <c r="X15" s="9"/>
      <c r="Y15" s="9"/>
      <c r="Z15" s="9"/>
    </row>
    <row r="16" spans="1:36" x14ac:dyDescent="0.25">
      <c r="H16" s="9">
        <v>5.0999999999999996</v>
      </c>
      <c r="I16" s="9">
        <v>35.4</v>
      </c>
      <c r="J16" s="9">
        <v>42</v>
      </c>
      <c r="K16" s="9">
        <v>36.6</v>
      </c>
      <c r="L16" s="9">
        <v>40</v>
      </c>
      <c r="M16" s="9">
        <v>34.299999999999997</v>
      </c>
      <c r="N16" s="9">
        <v>34.299999999999997</v>
      </c>
      <c r="O16" s="9">
        <v>48.6</v>
      </c>
      <c r="P16" s="9"/>
      <c r="Q16" s="9"/>
      <c r="R16" s="9"/>
      <c r="S16" s="9"/>
      <c r="T16" s="9"/>
      <c r="U16" s="9"/>
      <c r="V16" s="9"/>
      <c r="W16" s="9"/>
      <c r="X16" s="9"/>
      <c r="Y16" s="9"/>
      <c r="Z16" s="9"/>
    </row>
    <row r="17" spans="1:26" x14ac:dyDescent="0.25">
      <c r="C17" s="3" t="str">
        <f>CONCATENATE("&lt;# ",B19," #&gt;")</f>
        <v>&lt;# C932G #&gt;</v>
      </c>
      <c r="H17" s="9" t="str">
        <f>CONCATENATE("People with this variant have two copies of the ",B22," variant. This substitution of a single nucleotide is known as a missense mutation.")</f>
        <v>People with this variant have two copies of the [C932G (p.Ser311Cys](https://www.ncbi.nlm.nih.gov/clinvar/variation/256813/)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[G811-83T](https://www.ncbi.nlm.nih.gov/clinvar/variation/375655/)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[C113282275A](https://www.ncbi.nlm.nih.gov/SNP/snp_ref.cgi?rs=rs1124492) variant. This substitution of a single nucleotide is known as a missense mutation.</v>
      </c>
      <c r="K17" s="9" t="str">
        <f>CONCATENATE("People with this variant have two additional ",B38," inserted, also known as the ",B40, " variant.")</f>
        <v>People with this variant have two additional adenine (A) inserted, also known as the [113475530insA](https://www.ncbi.nlm.nih.gov/projects/SNP/snp_ref.cgi?rs=rs1799732) variant.</v>
      </c>
      <c r="L17" s="9" t="str">
        <f>CONCATENATE("People with this variant have two copies of the ",B46," variant. This substitution of a single nucleotide is known as a missense mutation.")</f>
        <v>People with this variant have two copies of the [G2137A (p.Glu713Lys)](https://www.ncbi.nlm.nih.gov/clinvar/variation/2105/)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[C113411553A](https://www.ncbi.nlm.nih.gov/projects/SNP/snp_ref.cgi?rs=rs46220755)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[G113460810A](https://www.ncbi.nlm.nih.gov/projects/SNP/snp_ref.cgi?rs=rs4648317)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[C957T (p.Pro319=)](https://www.ncbi.nlm.nih.gov/clinvar/variation/198436/) variant. This substitution of a single nucleotide is known as a missense mutation.</v>
      </c>
      <c r="P17" s="9"/>
      <c r="Q17" s="9"/>
      <c r="R17" s="9"/>
      <c r="S17" s="9"/>
      <c r="T17" s="9"/>
      <c r="U17" s="9"/>
      <c r="V17" s="9"/>
      <c r="W17" s="9"/>
      <c r="X17" s="9"/>
      <c r="Y17" s="9"/>
      <c r="Z17" s="9"/>
    </row>
    <row r="18" spans="1:26" x14ac:dyDescent="0.25">
      <c r="A18" s="8" t="s">
        <v>29</v>
      </c>
      <c r="B18" s="19" t="s">
        <v>150</v>
      </c>
      <c r="C18" s="3" t="str">
        <f>CONCATENATE("  &lt;Variant hgvs=",CHAR(34),B18,CHAR(34)," name=",CHAR(34),B19,CHAR(34),"&gt; ")</f>
        <v xml:space="preserve">  &lt;Variant hgvs="NC_000011.10:g.113412762G&gt;C" name="C932G"&gt; </v>
      </c>
      <c r="H18" s="9" t="s">
        <v>28</v>
      </c>
      <c r="I18" s="9" t="s">
        <v>27</v>
      </c>
      <c r="J18" s="9" t="s">
        <v>27</v>
      </c>
      <c r="K18" s="9" t="s">
        <v>27</v>
      </c>
      <c r="L18" s="9"/>
      <c r="M18" s="9" t="s">
        <v>27</v>
      </c>
      <c r="N18" s="9" t="s">
        <v>27</v>
      </c>
      <c r="O18" s="9" t="s">
        <v>27</v>
      </c>
      <c r="P18" s="9"/>
      <c r="Q18" s="9"/>
      <c r="R18" s="9"/>
      <c r="S18" s="9"/>
      <c r="T18" s="9"/>
      <c r="U18" s="9"/>
      <c r="V18" s="9"/>
      <c r="W18" s="9"/>
      <c r="X18" s="9"/>
      <c r="Y18" s="9"/>
      <c r="Z18" s="9"/>
    </row>
    <row r="19" spans="1:26" x14ac:dyDescent="0.25">
      <c r="A19" s="15" t="s">
        <v>30</v>
      </c>
      <c r="B19" s="21" t="s">
        <v>151</v>
      </c>
      <c r="H19" s="9">
        <v>1.9</v>
      </c>
      <c r="I19" s="9">
        <v>14.1</v>
      </c>
      <c r="J19" s="9">
        <v>19.5</v>
      </c>
      <c r="K19" s="9">
        <v>15</v>
      </c>
      <c r="L19" s="9">
        <v>22.6</v>
      </c>
      <c r="M19" s="9">
        <v>6.8</v>
      </c>
      <c r="N19" s="9">
        <v>13.4</v>
      </c>
      <c r="O19" s="9">
        <v>29.4</v>
      </c>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DRD2 gene from cytosine (C) to guanine (G) resulting in incorrect protein function. This substitution of a single nucleotide is known as a missense variant.</v>
      </c>
      <c r="H20" s="9" t="str">
        <f>CONCATENATE("Your ",B11," gene has no variants. A normal gene is referred to as a ",CHAR(34),"wild-type",CHAR(34)," gene.")</f>
        <v>Your DRD2 gene has no variants. A normal gene is referred to as a "wild-type" gene.</v>
      </c>
      <c r="I20" s="9" t="str">
        <f>CONCATENATE("Your ",B11," gene has no variants. A normal gene is referred to as a ",CHAR(34),"wild-type",CHAR(34)," gene.")</f>
        <v>Your DRD2 gene has no variants. A normal gene is referred to as a "wild-type" gene.</v>
      </c>
      <c r="J20" s="9" t="str">
        <f>CONCATENATE("Your ",B11," gene has no variants. A normal gene is referred to as a ",CHAR(34),"wild-type",CHAR(34)," gene.")</f>
        <v>Your DRD2 gene has no variants. A normal gene is referred to as a "wild-type" gene.</v>
      </c>
      <c r="K20" s="9" t="str">
        <f>CONCATENATE("Your ",B11," gene has no variants. A normal gene is referred to as a ",CHAR(34),"wild-type",CHAR(34)," gene.")</f>
        <v>Your DRD2 gene has no variants. A normal gene is referred to as a "wild-type" gene.</v>
      </c>
      <c r="L20" s="9" t="str">
        <f>CONCATENATE("Your ",B11," gene has no variants. A normal gene is referred to as a ",CHAR(34),"wild-type",CHAR(34)," gene.")</f>
        <v>Your DRD2 gene has no variants. A normal gene is referred to as a "wild-type" gene.</v>
      </c>
      <c r="M20" s="9" t="str">
        <f>CONCATENATE("Your ",B11," gene has no variants. A normal gene is referred to as a ",CHAR(34),"wild-type",CHAR(34)," gene.")</f>
        <v>Your DRD2 gene has no variants. A normal gene is referred to as a "wild-type" gene.</v>
      </c>
      <c r="N20" s="9" t="str">
        <f>CONCATENATE("Your ",B11," gene has no variants. A normal gene is referred to as a ",CHAR(34),"wild-type",CHAR(34)," gene.")</f>
        <v>Your DRD2 gene has no variants. A normal gene is referred to as a "wild-type" gene.</v>
      </c>
      <c r="O20" s="9" t="str">
        <f>CONCATENATE("Your ",B11," gene has no variants. A normal gene is referred to as a ",CHAR(34),"wild-type",CHAR(34)," gene.")</f>
        <v>Your DRD2 gene has no variants. A normal gene is referred to as a "wild-type" gene.</v>
      </c>
      <c r="P20" s="9"/>
      <c r="Q20" s="9"/>
      <c r="R20" s="9"/>
      <c r="S20" s="9"/>
      <c r="T20" s="9"/>
      <c r="U20" s="9"/>
      <c r="V20" s="9"/>
      <c r="W20" s="9"/>
      <c r="X20" s="9"/>
      <c r="Y20" s="9"/>
      <c r="Z20" s="9"/>
    </row>
    <row r="21" spans="1:26" x14ac:dyDescent="0.25">
      <c r="A21" s="15" t="s">
        <v>33</v>
      </c>
      <c r="B21" s="9" t="s">
        <v>34</v>
      </c>
      <c r="H21" s="9" t="s">
        <v>27</v>
      </c>
      <c r="I21" s="9" t="s">
        <v>28</v>
      </c>
      <c r="J21" s="9" t="s">
        <v>28</v>
      </c>
      <c r="K21" s="9" t="s">
        <v>28</v>
      </c>
      <c r="L21" s="9"/>
      <c r="M21" s="9" t="s">
        <v>28</v>
      </c>
      <c r="N21" s="9" t="s">
        <v>28</v>
      </c>
      <c r="O21" s="9" t="s">
        <v>28</v>
      </c>
      <c r="P21" s="9"/>
      <c r="Q21" s="9"/>
      <c r="R21" s="9"/>
      <c r="S21" s="9"/>
      <c r="T21" s="9"/>
      <c r="U21" s="9"/>
      <c r="V21" s="9"/>
      <c r="W21" s="9"/>
      <c r="X21" s="9"/>
      <c r="Y21" s="9"/>
      <c r="Z21" s="9"/>
    </row>
    <row r="22" spans="1:26" x14ac:dyDescent="0.25">
      <c r="A22" s="15" t="s">
        <v>35</v>
      </c>
      <c r="B22" s="9" t="s">
        <v>149</v>
      </c>
      <c r="C22" s="3" t="str">
        <f>"  &lt;/Variant&gt;"</f>
        <v xml:space="preserve">  &lt;/Variant&gt;</v>
      </c>
      <c r="H22" s="9">
        <v>93</v>
      </c>
      <c r="I22" s="9">
        <v>50.5</v>
      </c>
      <c r="J22" s="9">
        <v>38.5</v>
      </c>
      <c r="K22" s="9">
        <v>48.4</v>
      </c>
      <c r="L22" s="9">
        <v>37.4</v>
      </c>
      <c r="M22" s="9">
        <v>58.9</v>
      </c>
      <c r="N22" s="9">
        <v>52.3</v>
      </c>
      <c r="O22" s="9">
        <v>22</v>
      </c>
      <c r="P22" s="9"/>
      <c r="Q22" s="9"/>
      <c r="R22" s="9"/>
      <c r="S22" s="9"/>
      <c r="T22" s="9"/>
      <c r="U22" s="9"/>
      <c r="V22" s="9"/>
      <c r="W22" s="9"/>
      <c r="X22" s="9"/>
      <c r="Y22" s="9"/>
      <c r="Z22" s="9"/>
    </row>
    <row r="23" spans="1:26" x14ac:dyDescent="0.25">
      <c r="A23" s="15"/>
      <c r="C23" s="3" t="str">
        <f>CONCATENATE("&lt;# ",B25," #&gt;")</f>
        <v>&lt;# G811-83T #&gt;</v>
      </c>
    </row>
    <row r="24" spans="1:26" x14ac:dyDescent="0.25">
      <c r="A24" s="8" t="s">
        <v>29</v>
      </c>
      <c r="B24" s="29" t="s">
        <v>154</v>
      </c>
      <c r="C24" s="3" t="str">
        <f>CONCATENATE("  &lt;Variant hgvs=",CHAR(34),B24,CHAR(34)," name=",CHAR(34),B25,CHAR(34),"&gt; ")</f>
        <v xml:space="preserve">  &lt;Variant hgvs="NC_000011.10:g.113412966C&gt;A" name="G811-83T"&gt; </v>
      </c>
    </row>
    <row r="25" spans="1:26" x14ac:dyDescent="0.25">
      <c r="A25" s="15" t="s">
        <v>30</v>
      </c>
      <c r="B25" s="9" t="s">
        <v>152</v>
      </c>
    </row>
    <row r="26" spans="1:26" x14ac:dyDescent="0.25">
      <c r="A26" s="15" t="s">
        <v>31</v>
      </c>
      <c r="B26" s="9"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DRD2 gene from guanine (G)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153</v>
      </c>
      <c r="C28" s="3" t="str">
        <f>"  &lt;/Variant&gt;"</f>
        <v xml:space="preserve">  &lt;/Variant&gt;</v>
      </c>
    </row>
    <row r="29" spans="1:26" x14ac:dyDescent="0.25">
      <c r="A29" s="8"/>
      <c r="C29" s="3" t="str">
        <f>CONCATENATE("&lt;# ",B31," #&gt;")</f>
        <v>&lt;# C113282275A #&gt;</v>
      </c>
    </row>
    <row r="30" spans="1:26" x14ac:dyDescent="0.25">
      <c r="A30" s="8" t="s">
        <v>29</v>
      </c>
      <c r="B30" s="19" t="s">
        <v>155</v>
      </c>
      <c r="C30" s="3" t="str">
        <f>CONCATENATE("  &lt;Variant hgvs=",CHAR(34),B30,CHAR(34)," name=",CHAR(34),B31,CHAR(34),"&gt; ")</f>
        <v xml:space="preserve">  &lt;Variant hgvs="NC_000011.9:g.113282275C&gt;A" name="C113282275A"&gt; </v>
      </c>
    </row>
    <row r="31" spans="1:26" x14ac:dyDescent="0.25">
      <c r="A31" s="15" t="s">
        <v>30</v>
      </c>
      <c r="B31" s="9" t="s">
        <v>187</v>
      </c>
    </row>
    <row r="32" spans="1:26" x14ac:dyDescent="0.25">
      <c r="A32" s="15" t="s">
        <v>31</v>
      </c>
      <c r="B32" s="9" t="s">
        <v>93</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33" spans="1:3" x14ac:dyDescent="0.25">
      <c r="A33" s="15" t="s">
        <v>33</v>
      </c>
      <c r="B33" s="9" t="s">
        <v>32</v>
      </c>
    </row>
    <row r="34" spans="1:3" x14ac:dyDescent="0.25">
      <c r="A34" s="15" t="s">
        <v>35</v>
      </c>
      <c r="B34" s="9" t="s">
        <v>188</v>
      </c>
      <c r="C34" s="3" t="str">
        <f>"  &lt;/Variant&gt;"</f>
        <v xml:space="preserve">  &lt;/Variant&gt;</v>
      </c>
    </row>
    <row r="35" spans="1:3" x14ac:dyDescent="0.25">
      <c r="A35" s="15"/>
      <c r="C35" s="3" t="str">
        <f>CONCATENATE("&lt;# ",B37," #&gt;")</f>
        <v>&lt;# 113475530insA #&gt;</v>
      </c>
    </row>
    <row r="36" spans="1:3" x14ac:dyDescent="0.25">
      <c r="A36" s="8" t="s">
        <v>29</v>
      </c>
      <c r="B36" s="19" t="s">
        <v>156</v>
      </c>
      <c r="C36" s="3" t="str">
        <f>CONCATENATE("  &lt;Variant hgvs=",CHAR(34),B36,CHAR(34)," name=",CHAR(34),B37,CHAR(34),"&gt; ")</f>
        <v xml:space="preserve">  &lt;Variant hgvs="NC_000011.10:g.113475529_113475530insA" name="113475530insA"&gt; </v>
      </c>
    </row>
    <row r="37" spans="1:3" x14ac:dyDescent="0.25">
      <c r="A37" s="15" t="s">
        <v>30</v>
      </c>
      <c r="B37" s="9" t="s">
        <v>189</v>
      </c>
    </row>
    <row r="38" spans="1:3" x14ac:dyDescent="0.25">
      <c r="A38" s="15" t="s">
        <v>31</v>
      </c>
      <c r="B38" s="9" t="s">
        <v>32</v>
      </c>
      <c r="C38" s="3" t="str">
        <f>CONCATENATE("    This variant is a change at a specific point in the ",B11," gene to add ",B38," resulting in incorrect ",B7," function. Adding a single nucleotide is known as an insertion variant.")</f>
        <v xml:space="preserve">    This variant is a change at a specific point in the DRD2 gene to add adenine (A) resulting in incorrect protein function. Adding a single nucleotide is known as an insertion variant.</v>
      </c>
    </row>
    <row r="39" spans="1:3" x14ac:dyDescent="0.25">
      <c r="A39" s="15" t="s">
        <v>33</v>
      </c>
    </row>
    <row r="40" spans="1:3" x14ac:dyDescent="0.25">
      <c r="A40" s="15" t="s">
        <v>35</v>
      </c>
      <c r="B40" s="9" t="s">
        <v>190</v>
      </c>
      <c r="C40" s="3" t="str">
        <f>"  &lt;/Variant&gt;"</f>
        <v xml:space="preserve">  &lt;/Variant&gt;</v>
      </c>
    </row>
    <row r="41" spans="1:3" x14ac:dyDescent="0.25">
      <c r="A41" s="15"/>
      <c r="C41" s="3" t="str">
        <f>CONCATENATE("&lt;# ",B43," #&gt;")</f>
        <v>&lt;# G2137A #&gt;</v>
      </c>
    </row>
    <row r="42" spans="1:3" x14ac:dyDescent="0.25">
      <c r="A42" s="8" t="s">
        <v>29</v>
      </c>
      <c r="B42" s="19" t="s">
        <v>159</v>
      </c>
      <c r="C42" s="3" t="str">
        <f>CONCATENATE("  &lt;Variant hgvs=",CHAR(34),B42,CHAR(34)," name=",CHAR(34),B43,CHAR(34),"&gt; ")</f>
        <v xml:space="preserve">  &lt;Variant hgvs="NC_000011.10:g.113400106G&gt;A" name="G2137A"&gt; </v>
      </c>
    </row>
    <row r="43" spans="1:3" x14ac:dyDescent="0.25">
      <c r="A43" s="15" t="s">
        <v>30</v>
      </c>
      <c r="B43" s="9" t="s">
        <v>158</v>
      </c>
    </row>
    <row r="44" spans="1:3" x14ac:dyDescent="0.25">
      <c r="A44" s="15" t="s">
        <v>31</v>
      </c>
      <c r="B44" s="9" t="s">
        <v>34</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45" spans="1:3" x14ac:dyDescent="0.25">
      <c r="A45" s="15" t="s">
        <v>33</v>
      </c>
      <c r="B45" s="9" t="s">
        <v>32</v>
      </c>
    </row>
    <row r="46" spans="1:3" x14ac:dyDescent="0.25">
      <c r="A46" s="15" t="s">
        <v>35</v>
      </c>
      <c r="B46" s="9" t="s">
        <v>157</v>
      </c>
      <c r="C46" s="3" t="str">
        <f>"  &lt;/Variant&gt;"</f>
        <v xml:space="preserve">  &lt;/Variant&gt;</v>
      </c>
    </row>
    <row r="47" spans="1:3" x14ac:dyDescent="0.25">
      <c r="A47" s="15"/>
      <c r="C47" s="3" t="str">
        <f>CONCATENATE("&lt;# ",B49," #&gt;")</f>
        <v>&lt;# C113411553A #&gt;</v>
      </c>
    </row>
    <row r="48" spans="1:3" x14ac:dyDescent="0.25">
      <c r="A48" s="8" t="s">
        <v>29</v>
      </c>
      <c r="B48" s="19" t="s">
        <v>160</v>
      </c>
      <c r="C48" s="3" t="str">
        <f>CONCATENATE("  &lt;Variant hgvs=",CHAR(34),B48,CHAR(34)," name=",CHAR(34),B49,CHAR(34),"&gt; ")</f>
        <v xml:space="preserve">  &lt;Variant hgvs="NC_000011.10:g.113411553C&gt;A" name="C113411553A"&gt; </v>
      </c>
    </row>
    <row r="49" spans="1:16" x14ac:dyDescent="0.25">
      <c r="A49" s="15" t="s">
        <v>30</v>
      </c>
      <c r="B49" s="9" t="s">
        <v>161</v>
      </c>
    </row>
    <row r="50" spans="1:16" x14ac:dyDescent="0.25">
      <c r="A50" s="15" t="s">
        <v>31</v>
      </c>
      <c r="B50" s="9" t="str">
        <f>"cytosine (C)"</f>
        <v>cytosine (C)</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DRD2 gene from cytosine (C) to adenine (A) resulting in incorrect protein function. This substitution of a single nucleotide is known as a missense variant.</v>
      </c>
    </row>
    <row r="51" spans="1:16" x14ac:dyDescent="0.25">
      <c r="A51" s="15" t="s">
        <v>33</v>
      </c>
      <c r="B51" s="9" t="s">
        <v>32</v>
      </c>
    </row>
    <row r="52" spans="1:16" x14ac:dyDescent="0.25">
      <c r="A52" s="15" t="s">
        <v>35</v>
      </c>
      <c r="B52" s="9" t="s">
        <v>162</v>
      </c>
      <c r="C52" s="3" t="str">
        <f>"  &lt;/Variant&gt;"</f>
        <v xml:space="preserve">  &lt;/Variant&gt;</v>
      </c>
    </row>
    <row r="53" spans="1:16" x14ac:dyDescent="0.25">
      <c r="A53" s="15"/>
      <c r="C53" s="3" t="str">
        <f>CONCATENATE("&lt;# ",B55," #&gt;")</f>
        <v>&lt;# G113460810A #&gt;</v>
      </c>
    </row>
    <row r="54" spans="1:16" x14ac:dyDescent="0.25">
      <c r="A54" s="8" t="s">
        <v>29</v>
      </c>
      <c r="B54" s="19" t="s">
        <v>163</v>
      </c>
      <c r="C54" s="3" t="str">
        <f>CONCATENATE("  &lt;Variant hgvs=",CHAR(34),B54,CHAR(34)," name=",CHAR(34),B55,CHAR(34),"&gt; ")</f>
        <v xml:space="preserve">  &lt;Variant hgvs="NC_000011.10:g.113460810G&gt;A" name="G113460810A"&gt; </v>
      </c>
    </row>
    <row r="55" spans="1:16" x14ac:dyDescent="0.25">
      <c r="A55" s="15" t="s">
        <v>30</v>
      </c>
      <c r="B55" s="9" t="s">
        <v>164</v>
      </c>
    </row>
    <row r="56" spans="1:16" x14ac:dyDescent="0.25">
      <c r="A56" s="15" t="s">
        <v>31</v>
      </c>
      <c r="B56" s="9" t="s">
        <v>34</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DRD2 gene from guanine (G) to adenine (A) resulting in incorrect protein function. This substitution of a single nucleotide is known as a missense variant.</v>
      </c>
    </row>
    <row r="57" spans="1:16" x14ac:dyDescent="0.25">
      <c r="A57" s="15" t="s">
        <v>33</v>
      </c>
      <c r="B57" s="9" t="s">
        <v>32</v>
      </c>
    </row>
    <row r="58" spans="1:16" s="4" customFormat="1" x14ac:dyDescent="0.25">
      <c r="A58" s="22" t="s">
        <v>35</v>
      </c>
      <c r="B58" s="23" t="s">
        <v>165</v>
      </c>
      <c r="C58" s="4" t="str">
        <f>"  &lt;/Variant&gt;"</f>
        <v xml:space="preserve">  &lt;/Variant&gt;</v>
      </c>
    </row>
    <row r="59" spans="1:16" s="4" customFormat="1" x14ac:dyDescent="0.25">
      <c r="A59" s="24"/>
      <c r="B59" s="23"/>
      <c r="C59" s="4" t="str">
        <f>CONCATENATE("&lt;# ",B61," #&gt;")</f>
        <v>&lt;# C957T #&gt;</v>
      </c>
    </row>
    <row r="60" spans="1:16" s="4" customFormat="1" x14ac:dyDescent="0.25">
      <c r="A60" s="24" t="s">
        <v>29</v>
      </c>
      <c r="B60" s="25" t="s">
        <v>168</v>
      </c>
      <c r="C60" s="4" t="str">
        <f>CONCATENATE("  &lt;Variant hgvs=",CHAR(34),B60,CHAR(34)," name=",CHAR(34),B61,CHAR(34),"&gt; ")</f>
        <v xml:space="preserve">  &lt;Variant hgvs="NC_000011.10:g.113412737G&gt;A" name="C957T"&gt; </v>
      </c>
      <c r="H60" s="26"/>
      <c r="I60" s="26"/>
      <c r="J60" s="26"/>
      <c r="K60" s="26"/>
      <c r="L60" s="26"/>
      <c r="M60" s="26"/>
      <c r="N60" s="26"/>
      <c r="O60" s="26"/>
      <c r="P60" s="26"/>
    </row>
    <row r="61" spans="1:16" s="4" customFormat="1" x14ac:dyDescent="0.25">
      <c r="A61" s="22" t="s">
        <v>30</v>
      </c>
      <c r="B61" s="23" t="s">
        <v>167</v>
      </c>
      <c r="H61" s="23"/>
      <c r="I61" s="23"/>
      <c r="J61" s="23"/>
      <c r="K61" s="23"/>
      <c r="L61" s="23"/>
      <c r="M61" s="23"/>
      <c r="N61" s="23"/>
      <c r="O61" s="23"/>
      <c r="P61" s="23"/>
    </row>
    <row r="62" spans="1:16" x14ac:dyDescent="0.25">
      <c r="A62" s="15" t="s">
        <v>31</v>
      </c>
      <c r="B62" s="9" t="str">
        <f>"cytosine (C)"</f>
        <v>cytosine (C)</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DRD2 gene from cytosine (C) to thymine (T) resulting in incorrect protein function. This substitution of a single nucleotide is known as a missense variant.</v>
      </c>
      <c r="H62" s="9"/>
      <c r="I62" s="9"/>
      <c r="J62" s="9"/>
      <c r="K62" s="9"/>
      <c r="L62" s="9"/>
      <c r="M62" s="9"/>
      <c r="N62" s="9"/>
      <c r="O62" s="9"/>
      <c r="P62" s="9"/>
    </row>
    <row r="63" spans="1:16" x14ac:dyDescent="0.25">
      <c r="A63" s="15" t="s">
        <v>33</v>
      </c>
      <c r="B63" s="9" t="s">
        <v>36</v>
      </c>
      <c r="C63" s="3" t="s">
        <v>26</v>
      </c>
      <c r="H63" s="9"/>
      <c r="I63" s="9"/>
      <c r="J63" s="9"/>
      <c r="K63" s="9"/>
      <c r="L63" s="9"/>
      <c r="M63" s="9"/>
      <c r="N63" s="9"/>
      <c r="O63" s="9"/>
      <c r="P63" s="9"/>
    </row>
    <row r="64" spans="1:16" x14ac:dyDescent="0.25">
      <c r="A64" s="15" t="s">
        <v>35</v>
      </c>
      <c r="B64" s="9" t="s">
        <v>166</v>
      </c>
      <c r="C64" s="3" t="str">
        <f>"  &lt;/Variant&gt;"</f>
        <v xml:space="preserve">  &lt;/Variant&gt;</v>
      </c>
      <c r="H64" s="9"/>
      <c r="I64" s="9"/>
      <c r="J64" s="9"/>
      <c r="K64" s="9"/>
      <c r="L64" s="9"/>
      <c r="M64" s="9"/>
      <c r="N64" s="9"/>
      <c r="O64" s="9"/>
      <c r="P64" s="9"/>
    </row>
    <row r="65" spans="1:3" s="18" customFormat="1" x14ac:dyDescent="0.25">
      <c r="A65" s="27"/>
      <c r="B65" s="17"/>
    </row>
    <row r="66" spans="1:3" s="18" customFormat="1" x14ac:dyDescent="0.25">
      <c r="A66" s="27"/>
      <c r="B66" s="17"/>
      <c r="C66" s="18" t="str">
        <f>C17</f>
        <v>&lt;# C932G #&gt;</v>
      </c>
    </row>
    <row r="67" spans="1:3" x14ac:dyDescent="0.25">
      <c r="A67" s="15" t="s">
        <v>37</v>
      </c>
      <c r="B67" s="21" t="str">
        <f>H11</f>
        <v>NC_000011.10:g.</v>
      </c>
      <c r="C67" s="3" t="str">
        <f>CONCATENATE("  &lt;Genotype hgvs=",CHAR(34),B67,B68,";",B69,CHAR(34)," name=",CHAR(34),B19,CHAR(34),"&gt; ")</f>
        <v xml:space="preserve">  &lt;Genotype hgvs="NC_000011.10:g.[113412762G&gt;C];[113412762=]" name="C932G"&gt; </v>
      </c>
    </row>
    <row r="68" spans="1:3" x14ac:dyDescent="0.25">
      <c r="A68" s="15" t="s">
        <v>35</v>
      </c>
      <c r="B68" s="21" t="str">
        <f t="shared" ref="B68:B72" si="1">H12</f>
        <v>[113412762G&gt;C]</v>
      </c>
    </row>
    <row r="69" spans="1:3" x14ac:dyDescent="0.25">
      <c r="A69" s="15" t="s">
        <v>31</v>
      </c>
      <c r="B69" s="21" t="str">
        <f t="shared" si="1"/>
        <v>[113412762=]</v>
      </c>
      <c r="C69" s="3" t="s">
        <v>38</v>
      </c>
    </row>
    <row r="70" spans="1:3" x14ac:dyDescent="0.25">
      <c r="A70" s="15" t="s">
        <v>39</v>
      </c>
      <c r="B70" s="21" t="str">
        <f t="shared" si="1"/>
        <v>People with this variant have one copy of the [C932G (p.Ser311Cys](https://www.ncbi.nlm.nih.gov/clinvar/variation/256813/) variant. This substitution of a single nucleotide is known as a missense mutation.</v>
      </c>
      <c r="C70" s="3" t="s">
        <v>26</v>
      </c>
    </row>
    <row r="71" spans="1:3" x14ac:dyDescent="0.25">
      <c r="A71" s="8" t="s">
        <v>40</v>
      </c>
      <c r="B71" s="21" t="str">
        <f t="shared" si="1"/>
        <v>This variant is not associated with increased risk.</v>
      </c>
      <c r="C71" s="3" t="str">
        <f>CONCATENATE("    ",B70)</f>
        <v xml:space="preserve">    People with this variant have one copy of the [C932G (p.Ser311Cys](https://www.ncbi.nlm.nih.gov/clinvar/variation/256813/) variant. This substitution of a single nucleotide is known as a missense mutation.</v>
      </c>
    </row>
    <row r="72" spans="1:3" x14ac:dyDescent="0.25">
      <c r="A72" s="8" t="s">
        <v>41</v>
      </c>
      <c r="B72" s="21">
        <f t="shared" si="1"/>
        <v>5.0999999999999996</v>
      </c>
    </row>
    <row r="73" spans="1:3" x14ac:dyDescent="0.25">
      <c r="A73" s="15"/>
      <c r="C73" s="3" t="s">
        <v>42</v>
      </c>
    </row>
    <row r="74" spans="1:3" x14ac:dyDescent="0.25">
      <c r="A74" s="8"/>
    </row>
    <row r="75" spans="1:3" x14ac:dyDescent="0.25">
      <c r="A75" s="8"/>
      <c r="C75" s="3" t="str">
        <f>CONCATENATE("    ",B71)</f>
        <v xml:space="preserve">    This variant is not associated with increased risk.</v>
      </c>
    </row>
    <row r="76" spans="1:3" x14ac:dyDescent="0.25">
      <c r="A76" s="8"/>
    </row>
    <row r="77" spans="1:3" x14ac:dyDescent="0.25">
      <c r="A77" s="8"/>
      <c r="C77" s="3" t="s">
        <v>43</v>
      </c>
    </row>
    <row r="78" spans="1:3" x14ac:dyDescent="0.25">
      <c r="A78" s="15"/>
    </row>
    <row r="79" spans="1:3" x14ac:dyDescent="0.25">
      <c r="A79" s="15"/>
      <c r="C79" s="3" t="str">
        <f>CONCATENATE( "    &lt;piechart percentage=",B72," /&gt;")</f>
        <v xml:space="preserve">    &lt;piechart percentage=5.1 /&gt;</v>
      </c>
    </row>
    <row r="80" spans="1:3" x14ac:dyDescent="0.25">
      <c r="A80" s="15"/>
      <c r="C80" s="3" t="str">
        <f>"  &lt;/Genotype&gt;"</f>
        <v xml:space="preserve">  &lt;/Genotype&gt;</v>
      </c>
    </row>
    <row r="81" spans="1:3" x14ac:dyDescent="0.25">
      <c r="A81" s="15" t="s">
        <v>44</v>
      </c>
      <c r="B81" s="9" t="str">
        <f>H17</f>
        <v>People with this variant have two copies of the [C932G (p.Ser311Cys](https://www.ncbi.nlm.nih.gov/clinvar/variation/256813/) variant. This substitution of a single nucleotide is known as a missense mutation.</v>
      </c>
      <c r="C81" s="3" t="str">
        <f>CONCATENATE("  &lt;Genotype hgvs=",CHAR(34),B67,B68,";",B68,CHAR(34)," name=",CHAR(34),B19,CHAR(34),"&gt; ")</f>
        <v xml:space="preserve">  &lt;Genotype hgvs="NC_000011.10:g.[113412762G&gt;C];[113412762G&gt;C]" name="C932G"&gt; </v>
      </c>
    </row>
    <row r="82" spans="1:3" x14ac:dyDescent="0.25">
      <c r="A82" s="8" t="s">
        <v>45</v>
      </c>
      <c r="B82" s="9" t="str">
        <f t="shared" ref="B82:B83" si="2">H18</f>
        <v>This variant is not associated with increased risk.</v>
      </c>
      <c r="C82" s="3" t="s">
        <v>26</v>
      </c>
    </row>
    <row r="83" spans="1:3" x14ac:dyDescent="0.25">
      <c r="A83" s="8" t="s">
        <v>41</v>
      </c>
      <c r="B83" s="9">
        <f t="shared" si="2"/>
        <v>1.9</v>
      </c>
      <c r="C83" s="3" t="s">
        <v>38</v>
      </c>
    </row>
    <row r="84" spans="1:3" x14ac:dyDescent="0.25">
      <c r="A84" s="8"/>
    </row>
    <row r="85" spans="1:3" x14ac:dyDescent="0.25">
      <c r="A85" s="15"/>
      <c r="C85" s="3" t="str">
        <f>CONCATENATE("    ",B81)</f>
        <v xml:space="preserve">    People with this variant have two copies of the [C932G (p.Ser311Cys](https://www.ncbi.nlm.nih.gov/clinvar/variation/256813/) variant. This substitution of a single nucleotide is known as a missense mutation.</v>
      </c>
    </row>
    <row r="86" spans="1:3" x14ac:dyDescent="0.25">
      <c r="A86" s="8"/>
    </row>
    <row r="87" spans="1:3" x14ac:dyDescent="0.25">
      <c r="A87" s="8"/>
      <c r="C87" s="3" t="s">
        <v>42</v>
      </c>
    </row>
    <row r="88" spans="1:3" x14ac:dyDescent="0.25">
      <c r="A88" s="8"/>
    </row>
    <row r="89" spans="1:3" x14ac:dyDescent="0.25">
      <c r="A89" s="8"/>
      <c r="C89" s="3" t="str">
        <f>CONCATENATE("    ",B82)</f>
        <v xml:space="preserve">    This variant is not associated with increased risk.</v>
      </c>
    </row>
    <row r="90" spans="1:3" x14ac:dyDescent="0.25">
      <c r="A90" s="8"/>
    </row>
    <row r="91" spans="1:3" x14ac:dyDescent="0.25">
      <c r="A91" s="15"/>
      <c r="C91" s="3" t="s">
        <v>43</v>
      </c>
    </row>
    <row r="92" spans="1:3" x14ac:dyDescent="0.25">
      <c r="A92" s="15"/>
    </row>
    <row r="93" spans="1:3" x14ac:dyDescent="0.25">
      <c r="A93" s="15"/>
      <c r="C93" s="3" t="str">
        <f>CONCATENATE( "    &lt;piechart percentage=",B83," /&gt;")</f>
        <v xml:space="preserve">    &lt;piechart percentage=1.9 /&gt;</v>
      </c>
    </row>
    <row r="94" spans="1:3" x14ac:dyDescent="0.25">
      <c r="A94" s="15"/>
      <c r="C94" s="3" t="str">
        <f>"  &lt;/Genotype&gt;"</f>
        <v xml:space="preserve">  &lt;/Genotype&gt;</v>
      </c>
    </row>
    <row r="95" spans="1:3" x14ac:dyDescent="0.25">
      <c r="A95" s="15" t="s">
        <v>46</v>
      </c>
      <c r="B95" s="9" t="str">
        <f>H20</f>
        <v>Your DRD2 gene has no variants. A normal gene is referred to as a "wild-type" gene.</v>
      </c>
      <c r="C95" s="3" t="str">
        <f>CONCATENATE("  &lt;Genotype hgvs=",CHAR(34),B67,B69,";",B69,CHAR(34)," name=",CHAR(34),B19,CHAR(34),"&gt; ")</f>
        <v xml:space="preserve">  &lt;Genotype hgvs="NC_000011.10:g.[113412762=];[113412762=]" name="C932G"&gt; </v>
      </c>
    </row>
    <row r="96" spans="1:3" x14ac:dyDescent="0.25">
      <c r="A96" s="8" t="s">
        <v>47</v>
      </c>
      <c r="B96" s="9" t="str">
        <f t="shared" ref="B96:B97" si="3">H21</f>
        <v>You are in the Moderate Loss of Function category. See below for more information.</v>
      </c>
      <c r="C96" s="3" t="s">
        <v>26</v>
      </c>
    </row>
    <row r="97" spans="1:3" x14ac:dyDescent="0.25">
      <c r="A97" s="8" t="s">
        <v>41</v>
      </c>
      <c r="B97" s="9">
        <f t="shared" si="3"/>
        <v>93</v>
      </c>
      <c r="C97" s="3" t="s">
        <v>38</v>
      </c>
    </row>
    <row r="98" spans="1:3" x14ac:dyDescent="0.25">
      <c r="A98" s="15"/>
    </row>
    <row r="99" spans="1:3" x14ac:dyDescent="0.25">
      <c r="A99" s="8"/>
      <c r="C99" s="3" t="str">
        <f>CONCATENATE("    ",B95)</f>
        <v xml:space="preserve">    Your DRD2 gene has no variants. A normal gene is referred to as a "wild-type" gene.</v>
      </c>
    </row>
    <row r="100" spans="1:3" x14ac:dyDescent="0.25">
      <c r="A100" s="8"/>
    </row>
    <row r="101" spans="1:3" x14ac:dyDescent="0.25">
      <c r="A101" s="8"/>
      <c r="C101" s="3" t="s">
        <v>42</v>
      </c>
    </row>
    <row r="102" spans="1:3" x14ac:dyDescent="0.25">
      <c r="A102" s="8"/>
    </row>
    <row r="103" spans="1:3" x14ac:dyDescent="0.25">
      <c r="A103" s="8"/>
      <c r="C103" s="3" t="str">
        <f>CONCATENATE("    ",B96)</f>
        <v xml:space="preserve">    You are in the Moderate Loss of Function category. See below for more information.</v>
      </c>
    </row>
    <row r="104" spans="1:3" x14ac:dyDescent="0.25">
      <c r="A104" s="15"/>
    </row>
    <row r="105" spans="1:3" x14ac:dyDescent="0.25">
      <c r="A105" s="15"/>
      <c r="C105" s="3" t="s">
        <v>43</v>
      </c>
    </row>
    <row r="106" spans="1:3" x14ac:dyDescent="0.25">
      <c r="A106" s="15"/>
    </row>
    <row r="107" spans="1:3" x14ac:dyDescent="0.25">
      <c r="A107" s="15"/>
      <c r="C107" s="3" t="str">
        <f>CONCATENATE( "    &lt;piechart percentage=",B97," /&gt;")</f>
        <v xml:space="preserve">    &lt;piechart percentage=93 /&gt;</v>
      </c>
    </row>
    <row r="108" spans="1:3" x14ac:dyDescent="0.25">
      <c r="A108" s="15"/>
      <c r="C108" s="3" t="str">
        <f>"  &lt;/Genotype&gt;"</f>
        <v xml:space="preserve">  &lt;/Genotype&gt;</v>
      </c>
    </row>
    <row r="109" spans="1:3" x14ac:dyDescent="0.25">
      <c r="A109" s="15"/>
      <c r="C109" s="3" t="str">
        <f>C23</f>
        <v>&lt;# G811-83T #&gt;</v>
      </c>
    </row>
    <row r="110" spans="1:3" x14ac:dyDescent="0.25">
      <c r="A110" s="15" t="s">
        <v>37</v>
      </c>
      <c r="B110" s="21" t="str">
        <f>I11</f>
        <v>NC_000011.10:g.</v>
      </c>
      <c r="C110" s="3" t="str">
        <f>CONCATENATE("  &lt;Genotype hgvs=",CHAR(34),B110,B111,";",B112,CHAR(34)," name=",CHAR(34),B25,CHAR(34),"&gt; ")</f>
        <v xml:space="preserve">  &lt;Genotype hgvs="NC_000011.10:g.[113412966C&gt;A];[113412966=]" name="G811-83T"&gt; </v>
      </c>
    </row>
    <row r="111" spans="1:3" x14ac:dyDescent="0.25">
      <c r="A111" s="15" t="s">
        <v>35</v>
      </c>
      <c r="B111" s="21" t="str">
        <f t="shared" ref="B111:B115" si="4">I12</f>
        <v>[113412966C&gt;A]</v>
      </c>
    </row>
    <row r="112" spans="1:3" x14ac:dyDescent="0.25">
      <c r="A112" s="15" t="s">
        <v>31</v>
      </c>
      <c r="B112" s="21" t="str">
        <f t="shared" si="4"/>
        <v>[113412966=]</v>
      </c>
      <c r="C112" s="3" t="s">
        <v>38</v>
      </c>
    </row>
    <row r="113" spans="1:3" x14ac:dyDescent="0.25">
      <c r="A113" s="15" t="s">
        <v>39</v>
      </c>
      <c r="B113" s="21" t="str">
        <f t="shared" si="4"/>
        <v>People with this variant have one copy of the [G811-83T](https://www.ncbi.nlm.nih.gov/clinvar/variation/375655/) variant. This substitution of a single nucleotide is known as a missense mutation.</v>
      </c>
      <c r="C113" s="3" t="s">
        <v>26</v>
      </c>
    </row>
    <row r="114" spans="1:3" x14ac:dyDescent="0.25">
      <c r="A114" s="8" t="s">
        <v>40</v>
      </c>
      <c r="B114" s="21" t="str">
        <f t="shared" si="4"/>
        <v>This variant is not associated with increased risk.</v>
      </c>
      <c r="C114" s="3" t="str">
        <f>CONCATENATE("    ",B113)</f>
        <v xml:space="preserve">    People with this variant have one copy of the [G811-83T](https://www.ncbi.nlm.nih.gov/clinvar/variation/375655/) variant. This substitution of a single nucleotide is known as a missense mutation.</v>
      </c>
    </row>
    <row r="115" spans="1:3" x14ac:dyDescent="0.25">
      <c r="A115" s="8" t="s">
        <v>41</v>
      </c>
      <c r="B115" s="21">
        <f t="shared" si="4"/>
        <v>35.4</v>
      </c>
    </row>
    <row r="116" spans="1:3" x14ac:dyDescent="0.25">
      <c r="A116" s="15"/>
      <c r="C116" s="3" t="s">
        <v>42</v>
      </c>
    </row>
    <row r="117" spans="1:3" x14ac:dyDescent="0.25">
      <c r="A117" s="8"/>
    </row>
    <row r="118" spans="1:3" x14ac:dyDescent="0.25">
      <c r="A118" s="8"/>
      <c r="C118" s="3" t="str">
        <f>CONCATENATE("    ",B114)</f>
        <v xml:space="preserve">    This variant is not associated with increased risk.</v>
      </c>
    </row>
    <row r="119" spans="1:3" x14ac:dyDescent="0.25">
      <c r="A119" s="8"/>
    </row>
    <row r="120" spans="1:3" x14ac:dyDescent="0.25">
      <c r="A120" s="8"/>
      <c r="C120" s="3" t="s">
        <v>43</v>
      </c>
    </row>
    <row r="121" spans="1:3" x14ac:dyDescent="0.25">
      <c r="A121" s="15"/>
    </row>
    <row r="122" spans="1:3" x14ac:dyDescent="0.25">
      <c r="A122" s="15"/>
      <c r="C122" s="3" t="str">
        <f>CONCATENATE( "    &lt;piechart percentage=",B115," /&gt;")</f>
        <v xml:space="preserve">    &lt;piechart percentage=35.4 /&gt;</v>
      </c>
    </row>
    <row r="123" spans="1:3" x14ac:dyDescent="0.25">
      <c r="A123" s="15"/>
      <c r="C123" s="3" t="str">
        <f>"  &lt;/Genotype&gt;"</f>
        <v xml:space="preserve">  &lt;/Genotype&gt;</v>
      </c>
    </row>
    <row r="124" spans="1:3" x14ac:dyDescent="0.25">
      <c r="A124" s="15" t="s">
        <v>44</v>
      </c>
      <c r="B124" s="9" t="str">
        <f>I17</f>
        <v>People with this variant have two copies of the [G811-83T](https://www.ncbi.nlm.nih.gov/clinvar/variation/375655/) variant. This substitution of a single nucleotide is known as a missense mutation.</v>
      </c>
      <c r="C124" s="3" t="str">
        <f>CONCATENATE("  &lt;Genotype hgvs=",CHAR(34),B110,B111,";",B111,CHAR(34)," name=",CHAR(34),B25,CHAR(34),"&gt; ")</f>
        <v xml:space="preserve">  &lt;Genotype hgvs="NC_000011.10:g.[113412966C&gt;A];[113412966C&gt;A]" name="G811-83T"&gt; </v>
      </c>
    </row>
    <row r="125" spans="1:3" x14ac:dyDescent="0.25">
      <c r="A125" s="8" t="s">
        <v>45</v>
      </c>
      <c r="B125" s="9" t="str">
        <f t="shared" ref="B125:B126" si="5">I18</f>
        <v>You are in the Moderate Loss of Function category. See below for more information.</v>
      </c>
      <c r="C125" s="3" t="s">
        <v>26</v>
      </c>
    </row>
    <row r="126" spans="1:3" x14ac:dyDescent="0.25">
      <c r="A126" s="8" t="s">
        <v>41</v>
      </c>
      <c r="B126" s="9">
        <f t="shared" si="5"/>
        <v>14.1</v>
      </c>
      <c r="C126" s="3" t="s">
        <v>38</v>
      </c>
    </row>
    <row r="127" spans="1:3" x14ac:dyDescent="0.25">
      <c r="A127" s="8"/>
    </row>
    <row r="128" spans="1:3" x14ac:dyDescent="0.25">
      <c r="A128" s="15"/>
      <c r="C128" s="3" t="str">
        <f>CONCATENATE("    ",B124)</f>
        <v xml:space="preserve">    People with this variant have two copies of the [G811-83T](https://www.ncbi.nlm.nih.gov/clinvar/variation/375655/) variant. This substitution of a single nucleotide is known as a missense mutation.</v>
      </c>
    </row>
    <row r="129" spans="1:3" x14ac:dyDescent="0.25">
      <c r="A129" s="8"/>
    </row>
    <row r="130" spans="1:3" x14ac:dyDescent="0.25">
      <c r="A130" s="8"/>
      <c r="C130" s="3" t="s">
        <v>42</v>
      </c>
    </row>
    <row r="131" spans="1:3" x14ac:dyDescent="0.25">
      <c r="A131" s="8"/>
    </row>
    <row r="132" spans="1:3" x14ac:dyDescent="0.25">
      <c r="A132" s="8"/>
      <c r="C132" s="3" t="str">
        <f>CONCATENATE("    ",B125)</f>
        <v xml:space="preserve">    You are in the Moderate Loss of Function category. See below for more information.</v>
      </c>
    </row>
    <row r="133" spans="1:3" x14ac:dyDescent="0.25">
      <c r="A133" s="8"/>
    </row>
    <row r="134" spans="1:3" x14ac:dyDescent="0.25">
      <c r="A134" s="15"/>
      <c r="C134" s="3" t="s">
        <v>43</v>
      </c>
    </row>
    <row r="135" spans="1:3" x14ac:dyDescent="0.25">
      <c r="A135" s="15"/>
    </row>
    <row r="136" spans="1:3" x14ac:dyDescent="0.25">
      <c r="A136" s="15"/>
      <c r="C136" s="3" t="str">
        <f>CONCATENATE( "    &lt;piechart percentage=",B126," /&gt;")</f>
        <v xml:space="preserve">    &lt;piechart percentage=14.1 /&gt;</v>
      </c>
    </row>
    <row r="137" spans="1:3" x14ac:dyDescent="0.25">
      <c r="A137" s="15"/>
      <c r="C137" s="3" t="str">
        <f>"  &lt;/Genotype&gt;"</f>
        <v xml:space="preserve">  &lt;/Genotype&gt;</v>
      </c>
    </row>
    <row r="138" spans="1:3" x14ac:dyDescent="0.25">
      <c r="A138" s="15" t="s">
        <v>46</v>
      </c>
      <c r="B138" s="9" t="str">
        <f>I20</f>
        <v>Your DRD2 gene has no variants. A normal gene is referred to as a "wild-type" gene.</v>
      </c>
      <c r="C138" s="3" t="str">
        <f>CONCATENATE("  &lt;Genotype hgvs=",CHAR(34),B110,B112,";",B112,CHAR(34)," name=",CHAR(34),B25,CHAR(34),"&gt; ")</f>
        <v xml:space="preserve">  &lt;Genotype hgvs="NC_000011.10:g.[113412966=];[113412966=]" name="G811-83T"&gt; </v>
      </c>
    </row>
    <row r="139" spans="1:3" x14ac:dyDescent="0.25">
      <c r="A139" s="8" t="s">
        <v>47</v>
      </c>
      <c r="B139" s="9" t="str">
        <f t="shared" ref="B139:B140" si="6">I21</f>
        <v>This variant is not associated with increased risk.</v>
      </c>
      <c r="C139" s="3" t="s">
        <v>26</v>
      </c>
    </row>
    <row r="140" spans="1:3" x14ac:dyDescent="0.25">
      <c r="A140" s="8" t="s">
        <v>41</v>
      </c>
      <c r="B140" s="9">
        <f t="shared" si="6"/>
        <v>50.5</v>
      </c>
      <c r="C140" s="3" t="s">
        <v>38</v>
      </c>
    </row>
    <row r="141" spans="1:3" x14ac:dyDescent="0.25">
      <c r="A141" s="15"/>
    </row>
    <row r="142" spans="1:3" x14ac:dyDescent="0.25">
      <c r="A142" s="8"/>
      <c r="C142" s="3" t="str">
        <f>CONCATENATE("    ",B138)</f>
        <v xml:space="preserve">    Your DRD2 gene has no variants. A normal gene is referred to as a "wild-type" gene.</v>
      </c>
    </row>
    <row r="143" spans="1:3" x14ac:dyDescent="0.25">
      <c r="A143" s="8"/>
    </row>
    <row r="144" spans="1:3" x14ac:dyDescent="0.25">
      <c r="A144" s="8"/>
      <c r="C144" s="3" t="s">
        <v>42</v>
      </c>
    </row>
    <row r="145" spans="1:3" x14ac:dyDescent="0.25">
      <c r="A145" s="8"/>
    </row>
    <row r="146" spans="1:3" x14ac:dyDescent="0.25">
      <c r="A146" s="8"/>
      <c r="C146" s="3" t="str">
        <f>CONCATENATE("    ",B139)</f>
        <v xml:space="preserve">    This variant is not associated with increased risk.</v>
      </c>
    </row>
    <row r="147" spans="1:3" x14ac:dyDescent="0.25">
      <c r="A147" s="15"/>
    </row>
    <row r="148" spans="1:3" x14ac:dyDescent="0.25">
      <c r="A148" s="15"/>
      <c r="C148" s="3" t="s">
        <v>43</v>
      </c>
    </row>
    <row r="149" spans="1:3" x14ac:dyDescent="0.25">
      <c r="A149" s="15"/>
    </row>
    <row r="150" spans="1:3" x14ac:dyDescent="0.25">
      <c r="A150" s="15"/>
      <c r="C150" s="3" t="str">
        <f>CONCATENATE( "    &lt;piechart percentage=",B140," /&gt;")</f>
        <v xml:space="preserve">    &lt;piechart percentage=50.5 /&gt;</v>
      </c>
    </row>
    <row r="151" spans="1:3" x14ac:dyDescent="0.25">
      <c r="A151" s="15"/>
      <c r="C151" s="3" t="str">
        <f>"  &lt;/Genotype&gt;"</f>
        <v xml:space="preserve">  &lt;/Genotype&gt;</v>
      </c>
    </row>
    <row r="152" spans="1:3" x14ac:dyDescent="0.25">
      <c r="A152" s="15"/>
      <c r="C152" s="3" t="str">
        <f>C29</f>
        <v>&lt;# C113282275A #&gt;</v>
      </c>
    </row>
    <row r="153" spans="1:3" x14ac:dyDescent="0.25">
      <c r="A153" s="15" t="s">
        <v>37</v>
      </c>
      <c r="B153" s="21" t="str">
        <f>J11</f>
        <v>NC_000011.9:g.</v>
      </c>
      <c r="C153" s="3" t="str">
        <f>CONCATENATE("  &lt;Genotype hgvs=",CHAR(34),B153,B154,";",B155,CHAR(34)," name=",CHAR(34),B31,CHAR(34),"&gt; ")</f>
        <v xml:space="preserve">  &lt;Genotype hgvs="NC_000011.9:g.[113282275C&gt;A];[113282275=]" name="C113282275A"&gt; </v>
      </c>
    </row>
    <row r="154" spans="1:3" x14ac:dyDescent="0.25">
      <c r="A154" s="15" t="s">
        <v>35</v>
      </c>
      <c r="B154" s="21" t="str">
        <f t="shared" ref="B154:B158" si="7">J12</f>
        <v>[113282275C&gt;A]</v>
      </c>
    </row>
    <row r="155" spans="1:3" x14ac:dyDescent="0.25">
      <c r="A155" s="15" t="s">
        <v>31</v>
      </c>
      <c r="B155" s="21" t="str">
        <f t="shared" si="7"/>
        <v>[113282275=]</v>
      </c>
      <c r="C155" s="3" t="s">
        <v>38</v>
      </c>
    </row>
    <row r="156" spans="1:3" x14ac:dyDescent="0.25">
      <c r="A156" s="15" t="s">
        <v>39</v>
      </c>
      <c r="B156" s="21" t="str">
        <f t="shared" si="7"/>
        <v>People with this variant have one copy of the [C113282275A](https://www.ncbi.nlm.nih.gov/SNP/snp_ref.cgi?rs=rs1124492) variant. This substitution of a single nucleotide is known as a missense mutation.</v>
      </c>
      <c r="C156" s="3" t="s">
        <v>26</v>
      </c>
    </row>
    <row r="157" spans="1:3" x14ac:dyDescent="0.25">
      <c r="A157" s="8" t="s">
        <v>40</v>
      </c>
      <c r="B157" s="21" t="str">
        <f t="shared" si="7"/>
        <v>You are in the Moderate Loss of Function category. See below for more information.</v>
      </c>
      <c r="C157" s="3" t="str">
        <f>CONCATENATE("    ",B156)</f>
        <v xml:space="preserve">    People with this variant have one copy of the [C113282275A](https://www.ncbi.nlm.nih.gov/SNP/snp_ref.cgi?rs=rs1124492) variant. This substitution of a single nucleotide is known as a missense mutation.</v>
      </c>
    </row>
    <row r="158" spans="1:3" x14ac:dyDescent="0.25">
      <c r="A158" s="8" t="s">
        <v>41</v>
      </c>
      <c r="B158" s="21">
        <f t="shared" si="7"/>
        <v>42</v>
      </c>
    </row>
    <row r="159" spans="1:3" x14ac:dyDescent="0.25">
      <c r="A159" s="15"/>
      <c r="C159" s="3" t="s">
        <v>42</v>
      </c>
    </row>
    <row r="160" spans="1:3" x14ac:dyDescent="0.25">
      <c r="A160" s="8"/>
    </row>
    <row r="161" spans="1:3" x14ac:dyDescent="0.25">
      <c r="A161" s="8"/>
      <c r="C161" s="3" t="str">
        <f>CONCATENATE("    ",B157)</f>
        <v xml:space="preserve">    You are in the Moderate Loss of Function category. See below for more information.</v>
      </c>
    </row>
    <row r="162" spans="1:3" x14ac:dyDescent="0.25">
      <c r="A162" s="8"/>
    </row>
    <row r="163" spans="1:3" x14ac:dyDescent="0.25">
      <c r="A163" s="8"/>
      <c r="C163" s="3" t="s">
        <v>43</v>
      </c>
    </row>
    <row r="164" spans="1:3" x14ac:dyDescent="0.25">
      <c r="A164" s="15"/>
    </row>
    <row r="165" spans="1:3" x14ac:dyDescent="0.25">
      <c r="A165" s="15"/>
      <c r="C165" s="3" t="str">
        <f>CONCATENATE( "    &lt;piechart percentage=",B158," /&gt;")</f>
        <v xml:space="preserve">    &lt;piechart percentage=42 /&gt;</v>
      </c>
    </row>
    <row r="166" spans="1:3" x14ac:dyDescent="0.25">
      <c r="A166" s="15"/>
      <c r="C166" s="3" t="str">
        <f>"  &lt;/Genotype&gt;"</f>
        <v xml:space="preserve">  &lt;/Genotype&gt;</v>
      </c>
    </row>
    <row r="167" spans="1:3" x14ac:dyDescent="0.25">
      <c r="A167" s="15" t="s">
        <v>44</v>
      </c>
      <c r="B167" s="9" t="str">
        <f>J17</f>
        <v>People with this variant have two copies of the [C113282275A](https://www.ncbi.nlm.nih.gov/SNP/snp_ref.cgi?rs=rs1124492) variant. This substitution of a single nucleotide is known as a missense mutation.</v>
      </c>
      <c r="C167" s="3" t="str">
        <f>CONCATENATE("  &lt;Genotype hgvs=",CHAR(34),B153,B154,";",B154,CHAR(34)," name=",CHAR(34),B31,CHAR(34),"&gt; ")</f>
        <v xml:space="preserve">  &lt;Genotype hgvs="NC_000011.9:g.[113282275C&gt;A];[113282275C&gt;A]" name="C113282275A"&gt; </v>
      </c>
    </row>
    <row r="168" spans="1:3" x14ac:dyDescent="0.25">
      <c r="A168" s="8" t="s">
        <v>45</v>
      </c>
      <c r="B168" s="9" t="str">
        <f t="shared" ref="B168:B169" si="8">J18</f>
        <v>You are in the Moderate Loss of Function category. See below for more information.</v>
      </c>
      <c r="C168" s="3" t="s">
        <v>26</v>
      </c>
    </row>
    <row r="169" spans="1:3" x14ac:dyDescent="0.25">
      <c r="A169" s="8" t="s">
        <v>41</v>
      </c>
      <c r="B169" s="9">
        <f t="shared" si="8"/>
        <v>19.5</v>
      </c>
      <c r="C169" s="3" t="s">
        <v>38</v>
      </c>
    </row>
    <row r="170" spans="1:3" x14ac:dyDescent="0.25">
      <c r="A170" s="8"/>
    </row>
    <row r="171" spans="1:3" x14ac:dyDescent="0.25">
      <c r="A171" s="15"/>
      <c r="C171" s="3" t="str">
        <f>CONCATENATE("    ",B167)</f>
        <v xml:space="preserve">    People with this variant have two copies of the [C113282275A](https://www.ncbi.nlm.nih.gov/SNP/snp_ref.cgi?rs=rs1124492) variant. This substitution of a single nucleotide is known as a missense mutation.</v>
      </c>
    </row>
    <row r="172" spans="1:3" x14ac:dyDescent="0.25">
      <c r="A172" s="8"/>
    </row>
    <row r="173" spans="1:3" x14ac:dyDescent="0.25">
      <c r="A173" s="8"/>
      <c r="C173" s="3" t="s">
        <v>42</v>
      </c>
    </row>
    <row r="174" spans="1:3" x14ac:dyDescent="0.25">
      <c r="A174" s="8"/>
    </row>
    <row r="175" spans="1:3" x14ac:dyDescent="0.25">
      <c r="A175" s="8"/>
      <c r="C175" s="3" t="str">
        <f>CONCATENATE("    ",B168)</f>
        <v xml:space="preserve">    You are in the Moderate Loss of Function category. See below for more information.</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percentage=19.5 /&gt;</v>
      </c>
    </row>
    <row r="180" spans="1:3" x14ac:dyDescent="0.25">
      <c r="A180" s="15"/>
      <c r="C180" s="3" t="str">
        <f>"  &lt;/Genotype&gt;"</f>
        <v xml:space="preserve">  &lt;/Genotype&gt;</v>
      </c>
    </row>
    <row r="181" spans="1:3" x14ac:dyDescent="0.25">
      <c r="A181" s="15" t="s">
        <v>46</v>
      </c>
      <c r="B181" s="9" t="str">
        <f>J20</f>
        <v>Your DRD2 gene has no variants. A normal gene is referred to as a "wild-type" gene.</v>
      </c>
      <c r="C181" s="3" t="str">
        <f>CONCATENATE("  &lt;Genotype hgvs=",CHAR(34),B153,B155,";",B155,CHAR(34)," name=",CHAR(34),B31,CHAR(34),"&gt; ")</f>
        <v xml:space="preserve">  &lt;Genotype hgvs="NC_000011.9:g.[113282275=];[113282275=]" name="C113282275A"&gt; </v>
      </c>
    </row>
    <row r="182" spans="1:3" x14ac:dyDescent="0.25">
      <c r="A182" s="8" t="s">
        <v>47</v>
      </c>
      <c r="B182" s="9" t="str">
        <f t="shared" ref="B182:B183" si="9">J21</f>
        <v>This variant is not associated with increased risk.</v>
      </c>
      <c r="C182" s="3" t="s">
        <v>26</v>
      </c>
    </row>
    <row r="183" spans="1:3" x14ac:dyDescent="0.25">
      <c r="A183" s="8" t="s">
        <v>41</v>
      </c>
      <c r="B183" s="9">
        <f t="shared" si="9"/>
        <v>38.5</v>
      </c>
      <c r="C183" s="3" t="s">
        <v>38</v>
      </c>
    </row>
    <row r="184" spans="1:3" x14ac:dyDescent="0.25">
      <c r="A184" s="15"/>
    </row>
    <row r="185" spans="1:3" x14ac:dyDescent="0.25">
      <c r="A185" s="8"/>
      <c r="C185" s="3" t="str">
        <f>CONCATENATE("    ",B181)</f>
        <v xml:space="preserve">    Your DRD2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This variant is not associated with increased risk.</v>
      </c>
    </row>
    <row r="190" spans="1:3" x14ac:dyDescent="0.25">
      <c r="A190" s="15"/>
    </row>
    <row r="191" spans="1:3" x14ac:dyDescent="0.25">
      <c r="A191" s="15"/>
      <c r="C191" s="3" t="s">
        <v>43</v>
      </c>
    </row>
    <row r="192" spans="1:3" x14ac:dyDescent="0.25">
      <c r="A192" s="15"/>
    </row>
    <row r="193" spans="1:3" x14ac:dyDescent="0.25">
      <c r="A193" s="15"/>
      <c r="C193" s="3" t="str">
        <f>CONCATENATE( "    &lt;piechart percentage=",B183," /&gt;")</f>
        <v xml:space="preserve">    &lt;piechart percentage=38.5 /&gt;</v>
      </c>
    </row>
    <row r="194" spans="1:3" x14ac:dyDescent="0.25">
      <c r="A194" s="15"/>
      <c r="C194" s="3" t="str">
        <f>"  &lt;/Genotype&gt;"</f>
        <v xml:space="preserve">  &lt;/Genotype&gt;</v>
      </c>
    </row>
    <row r="195" spans="1:3" x14ac:dyDescent="0.25">
      <c r="A195" s="15"/>
      <c r="C195" s="3" t="str">
        <f>C35</f>
        <v>&lt;# 113475530insA #&gt;</v>
      </c>
    </row>
    <row r="196" spans="1:3" x14ac:dyDescent="0.25">
      <c r="A196" s="15" t="s">
        <v>37</v>
      </c>
      <c r="B196" s="21" t="str">
        <f>K11</f>
        <v>NC_000011.10:g.</v>
      </c>
      <c r="C196" s="3" t="str">
        <f>CONCATENATE("  &lt;Genotype hgvs=",CHAR(34),B196,B197,";",B198,CHAR(34)," name=",CHAR(34),B37,CHAR(34),"&gt; ")</f>
        <v xml:space="preserve">  &lt;Genotype hgvs="NC_000011.10:g.[113475529_113475530insA];[113475529_113475530=]" name="113475530insA"&gt; </v>
      </c>
    </row>
    <row r="197" spans="1:3" x14ac:dyDescent="0.25">
      <c r="A197" s="15" t="s">
        <v>35</v>
      </c>
      <c r="B197" s="21" t="str">
        <f t="shared" ref="B197:B201" si="10">K12</f>
        <v>[113475529_113475530insA]</v>
      </c>
    </row>
    <row r="198" spans="1:3" x14ac:dyDescent="0.25">
      <c r="A198" s="15" t="s">
        <v>31</v>
      </c>
      <c r="B198" s="21" t="str">
        <f t="shared" si="10"/>
        <v>[113475529_113475530=]</v>
      </c>
      <c r="C198" s="3" t="s">
        <v>38</v>
      </c>
    </row>
    <row r="199" spans="1:3" x14ac:dyDescent="0.25">
      <c r="A199" s="15" t="s">
        <v>39</v>
      </c>
      <c r="B199" s="21" t="str">
        <f t="shared" si="10"/>
        <v>People with this variant have one additional adenine (A) inserted, also known as the [113475530insA](https://www.ncbi.nlm.nih.gov/projects/SNP/snp_ref.cgi?rs=rs1799732) variant.</v>
      </c>
      <c r="C199" s="3" t="s">
        <v>26</v>
      </c>
    </row>
    <row r="200" spans="1:3" x14ac:dyDescent="0.25">
      <c r="A200" s="8" t="s">
        <v>40</v>
      </c>
      <c r="B200" s="21" t="str">
        <f t="shared" si="10"/>
        <v>This variant is not associated with increased risk.</v>
      </c>
      <c r="C200" s="3" t="str">
        <f>CONCATENATE("    ",B199)</f>
        <v xml:space="preserve">    People with this variant have one additional adenine (A) inserted, also known as the [113475530insA](https://www.ncbi.nlm.nih.gov/projects/SNP/snp_ref.cgi?rs=rs1799732) variant.</v>
      </c>
    </row>
    <row r="201" spans="1:3" x14ac:dyDescent="0.25">
      <c r="A201" s="8" t="s">
        <v>41</v>
      </c>
      <c r="B201" s="21">
        <f t="shared" si="10"/>
        <v>36.6</v>
      </c>
    </row>
    <row r="202" spans="1:3" x14ac:dyDescent="0.25">
      <c r="A202" s="15"/>
      <c r="C202" s="3" t="s">
        <v>42</v>
      </c>
    </row>
    <row r="203" spans="1:3" x14ac:dyDescent="0.25">
      <c r="A203" s="8"/>
    </row>
    <row r="204" spans="1:3" x14ac:dyDescent="0.25">
      <c r="A204" s="8"/>
      <c r="C204" s="3" t="str">
        <f>CONCATENATE("    ",B200)</f>
        <v xml:space="preserve">    This variant is not associated with increased risk.</v>
      </c>
    </row>
    <row r="205" spans="1:3" x14ac:dyDescent="0.25">
      <c r="A205" s="8"/>
    </row>
    <row r="206" spans="1:3" x14ac:dyDescent="0.25">
      <c r="A206" s="8"/>
      <c r="C206" s="3" t="s">
        <v>43</v>
      </c>
    </row>
    <row r="207" spans="1:3" x14ac:dyDescent="0.25">
      <c r="A207" s="15"/>
    </row>
    <row r="208" spans="1:3" x14ac:dyDescent="0.25">
      <c r="A208" s="15"/>
      <c r="C208" s="3" t="str">
        <f>CONCATENATE( "    &lt;piechart percentage=",B201," /&gt;")</f>
        <v xml:space="preserve">    &lt;piechart percentage=36.6 /&gt;</v>
      </c>
    </row>
    <row r="209" spans="1:3" x14ac:dyDescent="0.25">
      <c r="A209" s="15"/>
      <c r="C209" s="3" t="str">
        <f>"  &lt;/Genotype&gt;"</f>
        <v xml:space="preserve">  &lt;/Genotype&gt;</v>
      </c>
    </row>
    <row r="210" spans="1:3" x14ac:dyDescent="0.25">
      <c r="A210" s="15" t="s">
        <v>44</v>
      </c>
      <c r="B210" s="9" t="str">
        <f>K17</f>
        <v>People with this variant have two additional adenine (A) inserted, also known as the [113475530insA](https://www.ncbi.nlm.nih.gov/projects/SNP/snp_ref.cgi?rs=rs1799732) variant.</v>
      </c>
      <c r="C210" s="3" t="str">
        <f>CONCATENATE("  &lt;Genotype hgvs=",CHAR(34),B196,B197,";",B197,CHAR(34)," name=",CHAR(34),B37,CHAR(34),"&gt; ")</f>
        <v xml:space="preserve">  &lt;Genotype hgvs="NC_000011.10:g.[113475529_113475530insA];[113475529_113475530insA]" name="113475530insA"&gt; </v>
      </c>
    </row>
    <row r="211" spans="1:3" x14ac:dyDescent="0.25">
      <c r="A211" s="8" t="s">
        <v>45</v>
      </c>
      <c r="B211" s="9" t="str">
        <f t="shared" ref="B211:B212" si="11">K18</f>
        <v>You are in the Moderate Loss of Function category. See below for more information.</v>
      </c>
      <c r="C211" s="3" t="s">
        <v>26</v>
      </c>
    </row>
    <row r="212" spans="1:3" x14ac:dyDescent="0.25">
      <c r="A212" s="8" t="s">
        <v>41</v>
      </c>
      <c r="B212" s="9">
        <f t="shared" si="11"/>
        <v>15</v>
      </c>
      <c r="C212" s="3" t="s">
        <v>38</v>
      </c>
    </row>
    <row r="213" spans="1:3" x14ac:dyDescent="0.25">
      <c r="A213" s="8"/>
    </row>
    <row r="214" spans="1:3" x14ac:dyDescent="0.25">
      <c r="A214" s="15"/>
      <c r="C214" s="3" t="str">
        <f>CONCATENATE("    ",B210)</f>
        <v xml:space="preserve">    People with this variant have two additional adenine (A) inserted, also known as the [113475530insA](https://www.ncbi.nlm.nih.gov/projects/SNP/snp_ref.cgi?rs=rs1799732) variant.</v>
      </c>
    </row>
    <row r="215" spans="1:3" x14ac:dyDescent="0.25">
      <c r="A215" s="8"/>
    </row>
    <row r="216" spans="1:3" x14ac:dyDescent="0.25">
      <c r="A216" s="8"/>
      <c r="C216" s="3" t="s">
        <v>42</v>
      </c>
    </row>
    <row r="217" spans="1:3" x14ac:dyDescent="0.25">
      <c r="A217" s="8"/>
    </row>
    <row r="218" spans="1:3" x14ac:dyDescent="0.25">
      <c r="A218" s="8"/>
      <c r="C218" s="3" t="str">
        <f>CONCATENATE("    ",B211)</f>
        <v xml:space="preserve">    You are in the Moderate Loss of Function category. See below for more information.</v>
      </c>
    </row>
    <row r="219" spans="1:3" x14ac:dyDescent="0.25">
      <c r="A219" s="8"/>
    </row>
    <row r="220" spans="1:3" x14ac:dyDescent="0.25">
      <c r="A220" s="15"/>
      <c r="C220" s="3" t="s">
        <v>43</v>
      </c>
    </row>
    <row r="221" spans="1:3" x14ac:dyDescent="0.25">
      <c r="A221" s="15"/>
    </row>
    <row r="222" spans="1:3" x14ac:dyDescent="0.25">
      <c r="A222" s="15"/>
      <c r="C222" s="3" t="str">
        <f>CONCATENATE( "    &lt;piechart percentage=",B212," /&gt;")</f>
        <v xml:space="preserve">    &lt;piechart percentage=15 /&gt;</v>
      </c>
    </row>
    <row r="223" spans="1:3" x14ac:dyDescent="0.25">
      <c r="A223" s="15"/>
      <c r="C223" s="3" t="str">
        <f>"  &lt;/Genotype&gt;"</f>
        <v xml:space="preserve">  &lt;/Genotype&gt;</v>
      </c>
    </row>
    <row r="224" spans="1:3" x14ac:dyDescent="0.25">
      <c r="A224" s="15" t="s">
        <v>46</v>
      </c>
      <c r="B224" s="9" t="str">
        <f>K20</f>
        <v>Your DRD2 gene has no variants. A normal gene is referred to as a "wild-type" gene.</v>
      </c>
      <c r="C224" s="3" t="str">
        <f>CONCATENATE("  &lt;Genotype hgvs=",CHAR(34),B196,B198,";",B198,CHAR(34)," name=",CHAR(34),B37,CHAR(34),"&gt; ")</f>
        <v xml:space="preserve">  &lt;Genotype hgvs="NC_000011.10:g.[113475529_113475530=];[113475529_113475530=]" name="113475530insA"&gt; </v>
      </c>
    </row>
    <row r="225" spans="1:3" x14ac:dyDescent="0.25">
      <c r="A225" s="8" t="s">
        <v>47</v>
      </c>
      <c r="B225" s="9" t="str">
        <f t="shared" ref="B225:B226" si="12">K21</f>
        <v>This variant is not associated with increased risk.</v>
      </c>
      <c r="C225" s="3" t="s">
        <v>26</v>
      </c>
    </row>
    <row r="226" spans="1:3" x14ac:dyDescent="0.25">
      <c r="A226" s="8" t="s">
        <v>41</v>
      </c>
      <c r="B226" s="9">
        <f t="shared" si="12"/>
        <v>48.4</v>
      </c>
      <c r="C226" s="3" t="s">
        <v>38</v>
      </c>
    </row>
    <row r="227" spans="1:3" x14ac:dyDescent="0.25">
      <c r="A227" s="15"/>
    </row>
    <row r="228" spans="1:3" x14ac:dyDescent="0.25">
      <c r="A228" s="8"/>
      <c r="C228" s="3" t="str">
        <f>CONCATENATE("    ",B224)</f>
        <v xml:space="preserve">    Your DRD2 gene has no variants. A normal gene is referred to as a "wild-type" gene.</v>
      </c>
    </row>
    <row r="229" spans="1:3" x14ac:dyDescent="0.25">
      <c r="A229" s="8"/>
    </row>
    <row r="230" spans="1:3" x14ac:dyDescent="0.25">
      <c r="A230" s="8"/>
      <c r="C230" s="3" t="s">
        <v>42</v>
      </c>
    </row>
    <row r="231" spans="1:3" x14ac:dyDescent="0.25">
      <c r="A231" s="8"/>
    </row>
    <row r="232" spans="1:3" x14ac:dyDescent="0.25">
      <c r="A232" s="8"/>
      <c r="C232" s="3" t="str">
        <f>CONCATENATE("    ",B225)</f>
        <v xml:space="preserve">    This variant is not associated with increased risk.</v>
      </c>
    </row>
    <row r="233" spans="1:3" x14ac:dyDescent="0.25">
      <c r="A233" s="15"/>
    </row>
    <row r="234" spans="1:3" x14ac:dyDescent="0.25">
      <c r="A234" s="15"/>
      <c r="C234" s="3" t="s">
        <v>43</v>
      </c>
    </row>
    <row r="235" spans="1:3" x14ac:dyDescent="0.25">
      <c r="A235" s="15"/>
    </row>
    <row r="236" spans="1:3" x14ac:dyDescent="0.25">
      <c r="A236" s="15"/>
      <c r="C236" s="3" t="str">
        <f>CONCATENATE( "    &lt;piechart percentage=",B226," /&gt;")</f>
        <v xml:space="preserve">    &lt;piechart percentage=48.4 /&gt;</v>
      </c>
    </row>
    <row r="237" spans="1:3" x14ac:dyDescent="0.25">
      <c r="A237" s="15"/>
      <c r="C237" s="3" t="str">
        <f>"  &lt;/Genotype&gt;"</f>
        <v xml:space="preserve">  &lt;/Genotype&gt;</v>
      </c>
    </row>
    <row r="238" spans="1:3" x14ac:dyDescent="0.25">
      <c r="A238" s="15"/>
      <c r="C238" s="3" t="str">
        <f>C41</f>
        <v>&lt;# G2137A #&gt;</v>
      </c>
    </row>
    <row r="239" spans="1:3" x14ac:dyDescent="0.25">
      <c r="A239" s="15" t="s">
        <v>37</v>
      </c>
      <c r="B239" s="21" t="str">
        <f>L11</f>
        <v>NC_000011.10:g.</v>
      </c>
      <c r="C239" s="3" t="str">
        <f>CONCATENATE("  &lt;Genotype hgvs=",CHAR(34),B239,B240,";",B241,CHAR(34)," name=",CHAR(34),B43,CHAR(34),"&gt; ")</f>
        <v xml:space="preserve">  &lt;Genotype hgvs="NC_000011.10:g.[113400106G&gt;A];[113400106=]" name="G2137A"&gt; </v>
      </c>
    </row>
    <row r="240" spans="1:3" x14ac:dyDescent="0.25">
      <c r="A240" s="15" t="s">
        <v>35</v>
      </c>
      <c r="B240" s="21" t="str">
        <f t="shared" ref="B240:B244" si="13">L12</f>
        <v>[113400106G&gt;A]</v>
      </c>
    </row>
    <row r="241" spans="1:3" x14ac:dyDescent="0.25">
      <c r="A241" s="15" t="s">
        <v>31</v>
      </c>
      <c r="B241" s="21" t="str">
        <f t="shared" si="13"/>
        <v>[113400106=]</v>
      </c>
      <c r="C241" s="3" t="s">
        <v>38</v>
      </c>
    </row>
    <row r="242" spans="1:3" x14ac:dyDescent="0.25">
      <c r="A242" s="15" t="s">
        <v>39</v>
      </c>
      <c r="B242" s="21" t="str">
        <f t="shared" si="13"/>
        <v>People with this variant have one copy of the [G2137A (p.Glu713Lys)](https://www.ncbi.nlm.nih.gov/clinvar/variation/2105/) variant. This substitution of a single nucleotide is known as a missense mutation.</v>
      </c>
      <c r="C242" s="3" t="s">
        <v>26</v>
      </c>
    </row>
    <row r="243" spans="1:3" x14ac:dyDescent="0.25">
      <c r="A243" s="8" t="s">
        <v>40</v>
      </c>
      <c r="B243" s="21">
        <f t="shared" si="13"/>
        <v>0</v>
      </c>
      <c r="C243" s="3" t="str">
        <f>CONCATENATE("    ",B242)</f>
        <v xml:space="preserve">    People with this variant have one copy of the [G2137A (p.Glu713Lys)](https://www.ncbi.nlm.nih.gov/clinvar/variation/2105/) variant. This substitution of a single nucleotide is known as a missense mutation.</v>
      </c>
    </row>
    <row r="244" spans="1:3" x14ac:dyDescent="0.25">
      <c r="A244" s="8" t="s">
        <v>41</v>
      </c>
      <c r="B244" s="21">
        <f t="shared" si="13"/>
        <v>40</v>
      </c>
    </row>
    <row r="245" spans="1:3" x14ac:dyDescent="0.25">
      <c r="A245" s="15"/>
      <c r="C245" s="3" t="s">
        <v>42</v>
      </c>
    </row>
    <row r="246" spans="1:3" x14ac:dyDescent="0.25">
      <c r="A246" s="8"/>
    </row>
    <row r="247" spans="1:3" x14ac:dyDescent="0.25">
      <c r="A247" s="8"/>
      <c r="C247" s="3" t="str">
        <f>CONCATENATE("    ",B243)</f>
        <v xml:space="preserve">    0</v>
      </c>
    </row>
    <row r="248" spans="1:3" x14ac:dyDescent="0.25">
      <c r="A248" s="8"/>
    </row>
    <row r="249" spans="1:3" x14ac:dyDescent="0.25">
      <c r="A249" s="8"/>
      <c r="C249" s="3" t="s">
        <v>43</v>
      </c>
    </row>
    <row r="250" spans="1:3" x14ac:dyDescent="0.25">
      <c r="A250" s="15"/>
    </row>
    <row r="251" spans="1:3" x14ac:dyDescent="0.25">
      <c r="A251" s="15"/>
      <c r="C251" s="3" t="str">
        <f>CONCATENATE( "    &lt;piechart percentage=",B244," /&gt;")</f>
        <v xml:space="preserve">    &lt;piechart percentage=40 /&gt;</v>
      </c>
    </row>
    <row r="252" spans="1:3" x14ac:dyDescent="0.25">
      <c r="A252" s="15"/>
      <c r="C252" s="3" t="str">
        <f>"  &lt;/Genotype&gt;"</f>
        <v xml:space="preserve">  &lt;/Genotype&gt;</v>
      </c>
    </row>
    <row r="253" spans="1:3" x14ac:dyDescent="0.25">
      <c r="A253" s="15" t="s">
        <v>44</v>
      </c>
      <c r="B253" s="9" t="str">
        <f>L17</f>
        <v>People with this variant have two copies of the [G2137A (p.Glu713Lys)](https://www.ncbi.nlm.nih.gov/clinvar/variation/2105/) variant. This substitution of a single nucleotide is known as a missense mutation.</v>
      </c>
      <c r="C253" s="3" t="str">
        <f>CONCATENATE("  &lt;Genotype hgvs=",CHAR(34),B239,B240,";",B240,CHAR(34)," name=",CHAR(34),B43,CHAR(34),"&gt; ")</f>
        <v xml:space="preserve">  &lt;Genotype hgvs="NC_000011.10:g.[113400106G&gt;A];[113400106G&gt;A]" name="G2137A"&gt; </v>
      </c>
    </row>
    <row r="254" spans="1:3" x14ac:dyDescent="0.25">
      <c r="A254" s="8" t="s">
        <v>45</v>
      </c>
      <c r="B254" s="9">
        <f t="shared" ref="B254:B255" si="14">L18</f>
        <v>0</v>
      </c>
      <c r="C254" s="3" t="s">
        <v>26</v>
      </c>
    </row>
    <row r="255" spans="1:3" x14ac:dyDescent="0.25">
      <c r="A255" s="8" t="s">
        <v>41</v>
      </c>
      <c r="B255" s="9">
        <f t="shared" si="14"/>
        <v>22.6</v>
      </c>
      <c r="C255" s="3" t="s">
        <v>38</v>
      </c>
    </row>
    <row r="256" spans="1:3" x14ac:dyDescent="0.25">
      <c r="A256" s="8"/>
    </row>
    <row r="257" spans="1:3" x14ac:dyDescent="0.25">
      <c r="A257" s="15"/>
      <c r="C257" s="3" t="str">
        <f>CONCATENATE("    ",B253)</f>
        <v xml:space="preserve">    People with this variant have two copies of the [G2137A (p.Glu713Lys)](https://www.ncbi.nlm.nih.gov/clinvar/variation/2105/) variant. This substitution of a single nucleotide is known as a missense mutation.</v>
      </c>
    </row>
    <row r="258" spans="1:3" x14ac:dyDescent="0.25">
      <c r="A258" s="8"/>
    </row>
    <row r="259" spans="1:3" x14ac:dyDescent="0.25">
      <c r="A259" s="8"/>
      <c r="C259" s="3" t="s">
        <v>42</v>
      </c>
    </row>
    <row r="260" spans="1:3" x14ac:dyDescent="0.25">
      <c r="A260" s="8"/>
    </row>
    <row r="261" spans="1:3" x14ac:dyDescent="0.25">
      <c r="A261" s="8"/>
      <c r="C261" s="3" t="str">
        <f>CONCATENATE("    ",B254)</f>
        <v xml:space="preserve">    0</v>
      </c>
    </row>
    <row r="262" spans="1:3" x14ac:dyDescent="0.25">
      <c r="A262" s="8"/>
    </row>
    <row r="263" spans="1:3" x14ac:dyDescent="0.25">
      <c r="A263" s="15"/>
      <c r="C263" s="3" t="s">
        <v>43</v>
      </c>
    </row>
    <row r="264" spans="1:3" x14ac:dyDescent="0.25">
      <c r="A264" s="15"/>
    </row>
    <row r="265" spans="1:3" x14ac:dyDescent="0.25">
      <c r="A265" s="15"/>
      <c r="C265" s="3" t="str">
        <f>CONCATENATE( "    &lt;piechart percentage=",B255," /&gt;")</f>
        <v xml:space="preserve">    &lt;piechart percentage=22.6 /&gt;</v>
      </c>
    </row>
    <row r="266" spans="1:3" x14ac:dyDescent="0.25">
      <c r="A266" s="15"/>
      <c r="C266" s="3" t="str">
        <f>"  &lt;/Genotype&gt;"</f>
        <v xml:space="preserve">  &lt;/Genotype&gt;</v>
      </c>
    </row>
    <row r="267" spans="1:3" x14ac:dyDescent="0.25">
      <c r="A267" s="15" t="s">
        <v>46</v>
      </c>
      <c r="B267" s="9" t="str">
        <f>L20</f>
        <v>Your DRD2 gene has no variants. A normal gene is referred to as a "wild-type" gene.</v>
      </c>
      <c r="C267" s="3" t="str">
        <f>CONCATENATE("  &lt;Genotype hgvs=",CHAR(34),B239,B241,";",B241,CHAR(34)," name=",CHAR(34),B43,CHAR(34),"&gt; ")</f>
        <v xml:space="preserve">  &lt;Genotype hgvs="NC_000011.10:g.[113400106=];[113400106=]" name="G2137A"&gt; </v>
      </c>
    </row>
    <row r="268" spans="1:3" x14ac:dyDescent="0.25">
      <c r="A268" s="8" t="s">
        <v>47</v>
      </c>
      <c r="B268" s="9">
        <f t="shared" ref="B268:B269" si="15">L21</f>
        <v>0</v>
      </c>
      <c r="C268" s="3" t="s">
        <v>26</v>
      </c>
    </row>
    <row r="269" spans="1:3" x14ac:dyDescent="0.25">
      <c r="A269" s="8" t="s">
        <v>41</v>
      </c>
      <c r="B269" s="9">
        <f t="shared" si="15"/>
        <v>37.4</v>
      </c>
      <c r="C269" s="3" t="s">
        <v>38</v>
      </c>
    </row>
    <row r="270" spans="1:3" x14ac:dyDescent="0.25">
      <c r="A270" s="15"/>
    </row>
    <row r="271" spans="1:3" x14ac:dyDescent="0.25">
      <c r="A271" s="8"/>
      <c r="C271" s="3" t="str">
        <f>CONCATENATE("    ",B267)</f>
        <v xml:space="preserve">    Your DRD2 gene has no variants. A normal gene is referred to as a "wild-type" gene.</v>
      </c>
    </row>
    <row r="272" spans="1:3" x14ac:dyDescent="0.25">
      <c r="A272" s="8"/>
    </row>
    <row r="273" spans="1:3" x14ac:dyDescent="0.25">
      <c r="A273" s="8"/>
      <c r="C273" s="3" t="s">
        <v>42</v>
      </c>
    </row>
    <row r="274" spans="1:3" x14ac:dyDescent="0.25">
      <c r="A274" s="8"/>
    </row>
    <row r="275" spans="1:3" x14ac:dyDescent="0.25">
      <c r="A275" s="8"/>
      <c r="C275" s="3" t="str">
        <f>CONCATENATE("    ",B268)</f>
        <v xml:space="preserve">    0</v>
      </c>
    </row>
    <row r="276" spans="1:3" x14ac:dyDescent="0.25">
      <c r="A276" s="15"/>
    </row>
    <row r="277" spans="1:3" x14ac:dyDescent="0.25">
      <c r="A277" s="15"/>
      <c r="C277" s="3" t="s">
        <v>43</v>
      </c>
    </row>
    <row r="278" spans="1:3" x14ac:dyDescent="0.25">
      <c r="A278" s="15"/>
    </row>
    <row r="279" spans="1:3" x14ac:dyDescent="0.25">
      <c r="A279" s="15"/>
      <c r="C279" s="3" t="str">
        <f>CONCATENATE( "    &lt;piechart percentage=",B269," /&gt;")</f>
        <v xml:space="preserve">    &lt;piechart percentage=37.4 /&gt;</v>
      </c>
    </row>
    <row r="280" spans="1:3" x14ac:dyDescent="0.25">
      <c r="A280" s="15"/>
      <c r="C280" s="3" t="str">
        <f>"  &lt;/Genotype&gt;"</f>
        <v xml:space="preserve">  &lt;/Genotype&gt;</v>
      </c>
    </row>
    <row r="281" spans="1:3" x14ac:dyDescent="0.25">
      <c r="A281" s="15"/>
      <c r="C281" s="3" t="str">
        <f>C47</f>
        <v>&lt;# C113411553A #&gt;</v>
      </c>
    </row>
    <row r="282" spans="1:3" x14ac:dyDescent="0.25">
      <c r="A282" s="15" t="s">
        <v>37</v>
      </c>
      <c r="B282" s="21" t="str">
        <f>M11</f>
        <v>NC_000011.10:g.</v>
      </c>
      <c r="C282" s="3" t="str">
        <f>CONCATENATE("  &lt;Genotype hgvs=",CHAR(34),B282,B283,";",B284,CHAR(34)," name=",CHAR(34),B49,CHAR(34),"&gt; ")</f>
        <v xml:space="preserve">  &lt;Genotype hgvs="NC_000011.10:g.[113411553C&gt;A];[113411553=]" name="C113411553A"&gt; </v>
      </c>
    </row>
    <row r="283" spans="1:3" x14ac:dyDescent="0.25">
      <c r="A283" s="15" t="s">
        <v>35</v>
      </c>
      <c r="B283" s="21" t="str">
        <f t="shared" ref="B283:B287" si="16">M12</f>
        <v>[113411553C&gt;A]</v>
      </c>
    </row>
    <row r="284" spans="1:3" x14ac:dyDescent="0.25">
      <c r="A284" s="15" t="s">
        <v>31</v>
      </c>
      <c r="B284" s="21" t="str">
        <f t="shared" si="16"/>
        <v>[113411553=]</v>
      </c>
      <c r="C284" s="3" t="s">
        <v>38</v>
      </c>
    </row>
    <row r="285" spans="1:3" x14ac:dyDescent="0.25">
      <c r="A285" s="15" t="s">
        <v>39</v>
      </c>
      <c r="B285" s="21" t="str">
        <f t="shared" si="16"/>
        <v>People with this variant have one copy of the [C113411553A](https://www.ncbi.nlm.nih.gov/projects/SNP/snp_ref.cgi?rs=rs46220755) variant. This substitution of a single nucleotide is known as a missense mutation.</v>
      </c>
      <c r="C285" s="3" t="s">
        <v>26</v>
      </c>
    </row>
    <row r="286" spans="1:3" x14ac:dyDescent="0.25">
      <c r="A286" s="8" t="s">
        <v>40</v>
      </c>
      <c r="B286" s="21" t="str">
        <f t="shared" si="16"/>
        <v>You are in the Moderate Loss of Function category. See below for more information.</v>
      </c>
      <c r="C286" s="3" t="str">
        <f>CONCATENATE("    ",B285)</f>
        <v xml:space="preserve">    People with this variant have one copy of the [C113411553A](https://www.ncbi.nlm.nih.gov/projects/SNP/snp_ref.cgi?rs=rs46220755) variant. This substitution of a single nucleotide is known as a missense mutation.</v>
      </c>
    </row>
    <row r="287" spans="1:3" x14ac:dyDescent="0.25">
      <c r="A287" s="8" t="s">
        <v>41</v>
      </c>
      <c r="B287" s="21">
        <f t="shared" si="16"/>
        <v>34.299999999999997</v>
      </c>
    </row>
    <row r="288" spans="1:3" x14ac:dyDescent="0.25">
      <c r="A288" s="15"/>
      <c r="C288" s="3" t="s">
        <v>42</v>
      </c>
    </row>
    <row r="289" spans="1:3" x14ac:dyDescent="0.25">
      <c r="A289" s="8"/>
    </row>
    <row r="290" spans="1:3" x14ac:dyDescent="0.25">
      <c r="A290" s="8"/>
      <c r="C290" s="3" t="str">
        <f>CONCATENATE("    ",B286)</f>
        <v xml:space="preserve">    You are in the Moderate Loss of Function category. See below for more information.</v>
      </c>
    </row>
    <row r="291" spans="1:3" x14ac:dyDescent="0.25">
      <c r="A291" s="8"/>
    </row>
    <row r="292" spans="1:3" x14ac:dyDescent="0.25">
      <c r="A292" s="8"/>
      <c r="C292" s="3" t="s">
        <v>43</v>
      </c>
    </row>
    <row r="293" spans="1:3" x14ac:dyDescent="0.25">
      <c r="A293" s="15"/>
    </row>
    <row r="294" spans="1:3" x14ac:dyDescent="0.25">
      <c r="A294" s="15"/>
      <c r="C294" s="3" t="str">
        <f>CONCATENATE( "    &lt;piechart percentage=",B287," /&gt;")</f>
        <v xml:space="preserve">    &lt;piechart percentage=34.3 /&gt;</v>
      </c>
    </row>
    <row r="295" spans="1:3" x14ac:dyDescent="0.25">
      <c r="A295" s="15"/>
      <c r="C295" s="3" t="str">
        <f>"  &lt;/Genotype&gt;"</f>
        <v xml:space="preserve">  &lt;/Genotype&gt;</v>
      </c>
    </row>
    <row r="296" spans="1:3" x14ac:dyDescent="0.25">
      <c r="A296" s="15" t="s">
        <v>44</v>
      </c>
      <c r="B296" s="9" t="str">
        <f>M17</f>
        <v>People with this variant have two copies of the [C113411553A](https://www.ncbi.nlm.nih.gov/projects/SNP/snp_ref.cgi?rs=rs46220755) variant. This substitution of a single nucleotide is known as a missense mutation.</v>
      </c>
      <c r="C296" s="3" t="str">
        <f>CONCATENATE("  &lt;Genotype hgvs=",CHAR(34),B282,B283,";",B283,CHAR(34)," name=",CHAR(34),B49,CHAR(34),"&gt; ")</f>
        <v xml:space="preserve">  &lt;Genotype hgvs="NC_000011.10:g.[113411553C&gt;A];[113411553C&gt;A]" name="C113411553A"&gt; </v>
      </c>
    </row>
    <row r="297" spans="1:3" x14ac:dyDescent="0.25">
      <c r="A297" s="8" t="s">
        <v>45</v>
      </c>
      <c r="B297" s="9" t="str">
        <f t="shared" ref="B297:B298" si="17">M18</f>
        <v>You are in the Moderate Loss of Function category. See below for more information.</v>
      </c>
      <c r="C297" s="3" t="s">
        <v>26</v>
      </c>
    </row>
    <row r="298" spans="1:3" x14ac:dyDescent="0.25">
      <c r="A298" s="8" t="s">
        <v>41</v>
      </c>
      <c r="B298" s="9">
        <f t="shared" si="17"/>
        <v>6.8</v>
      </c>
      <c r="C298" s="3" t="s">
        <v>38</v>
      </c>
    </row>
    <row r="299" spans="1:3" x14ac:dyDescent="0.25">
      <c r="A299" s="8"/>
    </row>
    <row r="300" spans="1:3" x14ac:dyDescent="0.25">
      <c r="A300" s="15"/>
      <c r="C300" s="3" t="str">
        <f>CONCATENATE("    ",B296)</f>
        <v xml:space="preserve">    People with this variant have two copies of the [C113411553A](https://www.ncbi.nlm.nih.gov/projects/SNP/snp_ref.cgi?rs=rs46220755) variant. This substitution of a single nucleotide is known as a missense mutation.</v>
      </c>
    </row>
    <row r="301" spans="1:3" x14ac:dyDescent="0.25">
      <c r="A301" s="8"/>
    </row>
    <row r="302" spans="1:3" x14ac:dyDescent="0.25">
      <c r="A302" s="8"/>
      <c r="C302" s="3" t="s">
        <v>42</v>
      </c>
    </row>
    <row r="303" spans="1:3" x14ac:dyDescent="0.25">
      <c r="A303" s="8"/>
    </row>
    <row r="304" spans="1:3" x14ac:dyDescent="0.25">
      <c r="A304" s="8"/>
      <c r="C304" s="3" t="str">
        <f>CONCATENATE("    ",B297)</f>
        <v xml:space="preserve">    You are in the Moderate Loss of Function category. See below for more information.</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percentage=",B298," /&gt;")</f>
        <v xml:space="preserve">    &lt;piechart percentage=6.8 /&gt;</v>
      </c>
    </row>
    <row r="309" spans="1:3" x14ac:dyDescent="0.25">
      <c r="A309" s="15"/>
      <c r="C309" s="3" t="str">
        <f>"  &lt;/Genotype&gt;"</f>
        <v xml:space="preserve">  &lt;/Genotype&gt;</v>
      </c>
    </row>
    <row r="310" spans="1:3" x14ac:dyDescent="0.25">
      <c r="A310" s="15" t="s">
        <v>46</v>
      </c>
      <c r="B310" s="9" t="str">
        <f>M20</f>
        <v>Your DRD2 gene has no variants. A normal gene is referred to as a "wild-type" gene.</v>
      </c>
      <c r="C310" s="3" t="str">
        <f>CONCATENATE("  &lt;Genotype hgvs=",CHAR(34),B282,B284,";",B284,CHAR(34)," name=",CHAR(34),B49,CHAR(34),"&gt; ")</f>
        <v xml:space="preserve">  &lt;Genotype hgvs="NC_000011.10:g.[113411553=];[113411553=]" name="C113411553A"&gt; </v>
      </c>
    </row>
    <row r="311" spans="1:3" x14ac:dyDescent="0.25">
      <c r="A311" s="8" t="s">
        <v>47</v>
      </c>
      <c r="B311" s="9" t="str">
        <f t="shared" ref="B311:B312" si="18">M21</f>
        <v>This variant is not associated with increased risk.</v>
      </c>
      <c r="C311" s="3" t="s">
        <v>26</v>
      </c>
    </row>
    <row r="312" spans="1:3" x14ac:dyDescent="0.25">
      <c r="A312" s="8" t="s">
        <v>41</v>
      </c>
      <c r="B312" s="9">
        <f t="shared" si="18"/>
        <v>58.9</v>
      </c>
      <c r="C312" s="3" t="s">
        <v>38</v>
      </c>
    </row>
    <row r="313" spans="1:3" x14ac:dyDescent="0.25">
      <c r="A313" s="15"/>
    </row>
    <row r="314" spans="1:3" x14ac:dyDescent="0.25">
      <c r="A314" s="8"/>
      <c r="C314" s="3" t="str">
        <f>CONCATENATE("    ",B310)</f>
        <v xml:space="preserve">    Your DRD2 gene has no variants. A normal gene is referred to as a "wild-type" gene.</v>
      </c>
    </row>
    <row r="315" spans="1:3" x14ac:dyDescent="0.25">
      <c r="A315" s="8"/>
    </row>
    <row r="316" spans="1:3" x14ac:dyDescent="0.25">
      <c r="A316" s="8"/>
      <c r="C316" s="3" t="s">
        <v>42</v>
      </c>
    </row>
    <row r="317" spans="1:3" x14ac:dyDescent="0.25">
      <c r="A317" s="8"/>
    </row>
    <row r="318" spans="1:3" x14ac:dyDescent="0.25">
      <c r="A318" s="8"/>
      <c r="C318" s="3" t="str">
        <f>CONCATENATE("    ",B311)</f>
        <v xml:space="preserve">    This variant is not associated with increased risk.</v>
      </c>
    </row>
    <row r="319" spans="1:3" x14ac:dyDescent="0.25">
      <c r="A319" s="15"/>
    </row>
    <row r="320" spans="1:3" x14ac:dyDescent="0.25">
      <c r="A320" s="15"/>
      <c r="C320" s="3" t="s">
        <v>43</v>
      </c>
    </row>
    <row r="321" spans="1:3" x14ac:dyDescent="0.25">
      <c r="A321" s="15"/>
    </row>
    <row r="322" spans="1:3" x14ac:dyDescent="0.25">
      <c r="A322" s="15"/>
      <c r="C322" s="3" t="str">
        <f>CONCATENATE( "    &lt;piechart percentage=",B312," /&gt;")</f>
        <v xml:space="preserve">    &lt;piechart percentage=58.9 /&gt;</v>
      </c>
    </row>
    <row r="323" spans="1:3" x14ac:dyDescent="0.25">
      <c r="A323" s="15"/>
      <c r="C323" s="3" t="str">
        <f>"  &lt;/Genotype&gt;"</f>
        <v xml:space="preserve">  &lt;/Genotype&gt;</v>
      </c>
    </row>
    <row r="324" spans="1:3" x14ac:dyDescent="0.25">
      <c r="A324" s="15"/>
      <c r="C324" s="3" t="str">
        <f>C53</f>
        <v>&lt;# G113460810A #&gt;</v>
      </c>
    </row>
    <row r="325" spans="1:3" x14ac:dyDescent="0.25">
      <c r="A325" s="15" t="s">
        <v>37</v>
      </c>
      <c r="B325" s="21" t="str">
        <f>N11</f>
        <v>NC_000011.10:g.</v>
      </c>
      <c r="C325" s="3" t="str">
        <f>CONCATENATE("  &lt;Genotype hgvs=",CHAR(34),B325,B326,";",B327,CHAR(34)," name=",CHAR(34),B55,CHAR(34),"&gt; ")</f>
        <v xml:space="preserve">  &lt;Genotype hgvs="NC_000011.10:g.[113460810G&gt;A];[113460810=]" name="G113460810A"&gt; </v>
      </c>
    </row>
    <row r="326" spans="1:3" x14ac:dyDescent="0.25">
      <c r="A326" s="15" t="s">
        <v>35</v>
      </c>
      <c r="B326" s="21" t="str">
        <f t="shared" ref="B326:B330" si="19">N12</f>
        <v>[113460810G&gt;A]</v>
      </c>
    </row>
    <row r="327" spans="1:3" x14ac:dyDescent="0.25">
      <c r="A327" s="15" t="s">
        <v>31</v>
      </c>
      <c r="B327" s="21" t="str">
        <f t="shared" si="19"/>
        <v>[113460810=]</v>
      </c>
      <c r="C327" s="3" t="s">
        <v>38</v>
      </c>
    </row>
    <row r="328" spans="1:3" x14ac:dyDescent="0.25">
      <c r="A328" s="15" t="s">
        <v>39</v>
      </c>
      <c r="B328" s="21" t="str">
        <f t="shared" si="19"/>
        <v>People with this variant have one copy of the [G113460810A](https://www.ncbi.nlm.nih.gov/projects/SNP/snp_ref.cgi?rs=rs4648317) variant. This substitution of a single nucleotide is known as a missense mutation.</v>
      </c>
      <c r="C328" s="3" t="s">
        <v>26</v>
      </c>
    </row>
    <row r="329" spans="1:3" x14ac:dyDescent="0.25">
      <c r="A329" s="8" t="s">
        <v>40</v>
      </c>
      <c r="B329" s="21" t="str">
        <f t="shared" si="19"/>
        <v>This variant is not associated with increased risk.</v>
      </c>
      <c r="C329" s="3" t="str">
        <f>CONCATENATE("    ",B328)</f>
        <v xml:space="preserve">    People with this variant have one copy of the [G113460810A](https://www.ncbi.nlm.nih.gov/projects/SNP/snp_ref.cgi?rs=rs4648317) variant. This substitution of a single nucleotide is known as a missense mutation.</v>
      </c>
    </row>
    <row r="330" spans="1:3" x14ac:dyDescent="0.25">
      <c r="A330" s="8" t="s">
        <v>41</v>
      </c>
      <c r="B330" s="21">
        <f t="shared" si="19"/>
        <v>34.299999999999997</v>
      </c>
    </row>
    <row r="331" spans="1:3" x14ac:dyDescent="0.25">
      <c r="A331" s="15"/>
      <c r="C331" s="3" t="s">
        <v>42</v>
      </c>
    </row>
    <row r="332" spans="1:3" x14ac:dyDescent="0.25">
      <c r="A332" s="8"/>
    </row>
    <row r="333" spans="1:3" x14ac:dyDescent="0.25">
      <c r="A333" s="8"/>
      <c r="C333" s="3" t="str">
        <f>CONCATENATE("    ",B329)</f>
        <v xml:space="preserve">    This variant is not associated with increased risk.</v>
      </c>
    </row>
    <row r="334" spans="1:3" x14ac:dyDescent="0.25">
      <c r="A334" s="8"/>
    </row>
    <row r="335" spans="1:3" x14ac:dyDescent="0.25">
      <c r="A335" s="8"/>
      <c r="C335" s="3" t="s">
        <v>43</v>
      </c>
    </row>
    <row r="336" spans="1:3" x14ac:dyDescent="0.25">
      <c r="A336" s="15"/>
    </row>
    <row r="337" spans="1:3" x14ac:dyDescent="0.25">
      <c r="A337" s="15"/>
      <c r="C337" s="3" t="str">
        <f>CONCATENATE( "    &lt;piechart percentage=",B330," /&gt;")</f>
        <v xml:space="preserve">    &lt;piechart percentage=34.3 /&gt;</v>
      </c>
    </row>
    <row r="338" spans="1:3" x14ac:dyDescent="0.25">
      <c r="A338" s="15"/>
      <c r="C338" s="3" t="str">
        <f>"  &lt;/Genotype&gt;"</f>
        <v xml:space="preserve">  &lt;/Genotype&gt;</v>
      </c>
    </row>
    <row r="339" spans="1:3" x14ac:dyDescent="0.25">
      <c r="A339" s="15" t="s">
        <v>44</v>
      </c>
      <c r="B339" s="9" t="str">
        <f>N17</f>
        <v>People with this variant have two copies of the [G113460810A](https://www.ncbi.nlm.nih.gov/projects/SNP/snp_ref.cgi?rs=rs4648317) variant. This substitution of a single nucleotide is known as a missense mutation.</v>
      </c>
      <c r="C339" s="3" t="str">
        <f>CONCATENATE("  &lt;Genotype hgvs=",CHAR(34),B325,B326,";",B326,CHAR(34)," name=",CHAR(34),B55,CHAR(34),"&gt; ")</f>
        <v xml:space="preserve">  &lt;Genotype hgvs="NC_000011.10:g.[113460810G&gt;A];[113460810G&gt;A]" name="G113460810A"&gt; </v>
      </c>
    </row>
    <row r="340" spans="1:3" x14ac:dyDescent="0.25">
      <c r="A340" s="8" t="s">
        <v>45</v>
      </c>
      <c r="B340" s="9" t="str">
        <f t="shared" ref="B340:B341" si="20">N18</f>
        <v>You are in the Moderate Loss of Function category. See below for more information.</v>
      </c>
      <c r="C340" s="3" t="s">
        <v>26</v>
      </c>
    </row>
    <row r="341" spans="1:3" x14ac:dyDescent="0.25">
      <c r="A341" s="8" t="s">
        <v>41</v>
      </c>
      <c r="B341" s="9">
        <f t="shared" si="20"/>
        <v>13.4</v>
      </c>
      <c r="C341" s="3" t="s">
        <v>38</v>
      </c>
    </row>
    <row r="342" spans="1:3" x14ac:dyDescent="0.25">
      <c r="A342" s="8"/>
    </row>
    <row r="343" spans="1:3" x14ac:dyDescent="0.25">
      <c r="A343" s="15"/>
      <c r="C343" s="3" t="str">
        <f>CONCATENATE("    ",B339)</f>
        <v xml:space="preserve">    People with this variant have two copies of the [G113460810A](https://www.ncbi.nlm.nih.gov/projects/SNP/snp_ref.cgi?rs=rs4648317) variant. This substitution of a single nucleotide is known as a missense mutation.</v>
      </c>
    </row>
    <row r="344" spans="1:3" x14ac:dyDescent="0.25">
      <c r="A344" s="8"/>
    </row>
    <row r="345" spans="1:3" x14ac:dyDescent="0.25">
      <c r="A345" s="8"/>
      <c r="C345" s="3" t="s">
        <v>42</v>
      </c>
    </row>
    <row r="346" spans="1:3" x14ac:dyDescent="0.25">
      <c r="A346" s="8"/>
    </row>
    <row r="347" spans="1:3" x14ac:dyDescent="0.25">
      <c r="A347" s="8"/>
      <c r="C347" s="3" t="str">
        <f>CONCATENATE("    ",B340)</f>
        <v xml:space="preserve">    You are in the Moderate Loss of Function category. See below for more information.</v>
      </c>
    </row>
    <row r="348" spans="1:3" x14ac:dyDescent="0.25">
      <c r="A348" s="8"/>
    </row>
    <row r="349" spans="1:3" x14ac:dyDescent="0.25">
      <c r="A349" s="15"/>
      <c r="C349" s="3" t="s">
        <v>43</v>
      </c>
    </row>
    <row r="350" spans="1:3" x14ac:dyDescent="0.25">
      <c r="A350" s="15"/>
    </row>
    <row r="351" spans="1:3" x14ac:dyDescent="0.25">
      <c r="A351" s="15"/>
      <c r="C351" s="3" t="str">
        <f>CONCATENATE( "    &lt;piechart percentage=",B341," /&gt;")</f>
        <v xml:space="preserve">    &lt;piechart percentage=13.4 /&gt;</v>
      </c>
    </row>
    <row r="352" spans="1:3" x14ac:dyDescent="0.25">
      <c r="A352" s="15"/>
      <c r="C352" s="3" t="str">
        <f>"  &lt;/Genotype&gt;"</f>
        <v xml:space="preserve">  &lt;/Genotype&gt;</v>
      </c>
    </row>
    <row r="353" spans="1:3" x14ac:dyDescent="0.25">
      <c r="A353" s="15" t="s">
        <v>46</v>
      </c>
      <c r="B353" s="9" t="str">
        <f>N20</f>
        <v>Your DRD2 gene has no variants. A normal gene is referred to as a "wild-type" gene.</v>
      </c>
      <c r="C353" s="3" t="str">
        <f>CONCATENATE("  &lt;Genotype hgvs=",CHAR(34),B325,B327,";",B327,CHAR(34)," name=",CHAR(34),B55,CHAR(34),"&gt; ")</f>
        <v xml:space="preserve">  &lt;Genotype hgvs="NC_000011.10:g.[113460810=];[113460810=]" name="G113460810A"&gt; </v>
      </c>
    </row>
    <row r="354" spans="1:3" x14ac:dyDescent="0.25">
      <c r="A354" s="8" t="s">
        <v>47</v>
      </c>
      <c r="B354" s="9" t="str">
        <f t="shared" ref="B354:B355" si="21">N21</f>
        <v>This variant is not associated with increased risk.</v>
      </c>
      <c r="C354" s="3" t="s">
        <v>26</v>
      </c>
    </row>
    <row r="355" spans="1:3" x14ac:dyDescent="0.25">
      <c r="A355" s="8" t="s">
        <v>41</v>
      </c>
      <c r="B355" s="9">
        <f t="shared" si="21"/>
        <v>52.3</v>
      </c>
      <c r="C355" s="3" t="s">
        <v>38</v>
      </c>
    </row>
    <row r="356" spans="1:3" x14ac:dyDescent="0.25">
      <c r="A356" s="15"/>
    </row>
    <row r="357" spans="1:3" x14ac:dyDescent="0.25">
      <c r="A357" s="8"/>
      <c r="C357" s="3" t="str">
        <f>CONCATENATE("    ",B353)</f>
        <v xml:space="preserve">    Your DRD2 gene has no variants. A normal gene is referred to as a "wild-type" gene.</v>
      </c>
    </row>
    <row r="358" spans="1:3" x14ac:dyDescent="0.25">
      <c r="A358" s="8"/>
    </row>
    <row r="359" spans="1:3" x14ac:dyDescent="0.25">
      <c r="A359" s="8"/>
      <c r="C359" s="3" t="s">
        <v>42</v>
      </c>
    </row>
    <row r="360" spans="1:3" x14ac:dyDescent="0.25">
      <c r="A360" s="8"/>
    </row>
    <row r="361" spans="1:3" x14ac:dyDescent="0.25">
      <c r="A361" s="8"/>
      <c r="C361" s="3" t="str">
        <f>CONCATENATE("    ",B354)</f>
        <v xml:space="preserve">    This variant is not associated with increased risk.</v>
      </c>
    </row>
    <row r="362" spans="1:3" x14ac:dyDescent="0.25">
      <c r="A362" s="15"/>
    </row>
    <row r="363" spans="1:3" x14ac:dyDescent="0.25">
      <c r="A363" s="15"/>
      <c r="C363" s="3" t="s">
        <v>43</v>
      </c>
    </row>
    <row r="364" spans="1:3" x14ac:dyDescent="0.25">
      <c r="A364" s="15"/>
    </row>
    <row r="365" spans="1:3" x14ac:dyDescent="0.25">
      <c r="A365" s="15"/>
      <c r="C365" s="3" t="str">
        <f>CONCATENATE( "    &lt;piechart percentage=",B355," /&gt;")</f>
        <v xml:space="preserve">    &lt;piechart percentage=52.3 /&gt;</v>
      </c>
    </row>
    <row r="366" spans="1:3" x14ac:dyDescent="0.25">
      <c r="A366" s="15"/>
      <c r="C366" s="3" t="str">
        <f>"  &lt;/Genotype&gt;"</f>
        <v xml:space="preserve">  &lt;/Genotype&gt;</v>
      </c>
    </row>
    <row r="367" spans="1:3" x14ac:dyDescent="0.25">
      <c r="A367" s="27"/>
      <c r="B367" s="17"/>
      <c r="C367" s="3" t="str">
        <f>C59</f>
        <v>&lt;# C957T #&gt;</v>
      </c>
    </row>
    <row r="368" spans="1:3" x14ac:dyDescent="0.25">
      <c r="A368" s="15" t="s">
        <v>37</v>
      </c>
      <c r="B368" s="21" t="str">
        <f t="shared" ref="B368:B373" si="22">O11</f>
        <v>NC_000011.10:g.</v>
      </c>
      <c r="C368" s="3" t="str">
        <f>CONCATENATE("  &lt;Genotype hgvs=",CHAR(34),B368,B369,";",B370,CHAR(34)," name=",CHAR(34),B61,CHAR(34),"&gt; ")</f>
        <v xml:space="preserve">  &lt;Genotype hgvs="NC_000011.10:g.[113412737G&gt;A];[113412737=]" name="C957T"&gt; </v>
      </c>
    </row>
    <row r="369" spans="1:3" x14ac:dyDescent="0.25">
      <c r="A369" s="15" t="s">
        <v>35</v>
      </c>
      <c r="B369" s="21" t="str">
        <f t="shared" si="22"/>
        <v>[113412737G&gt;A]</v>
      </c>
    </row>
    <row r="370" spans="1:3" x14ac:dyDescent="0.25">
      <c r="A370" s="15" t="s">
        <v>31</v>
      </c>
      <c r="B370" s="21" t="str">
        <f t="shared" si="22"/>
        <v>[113412737=]</v>
      </c>
      <c r="C370" s="3" t="s">
        <v>38</v>
      </c>
    </row>
    <row r="371" spans="1:3" x14ac:dyDescent="0.25">
      <c r="A371" s="15" t="s">
        <v>39</v>
      </c>
      <c r="B371" s="21" t="str">
        <f t="shared" si="22"/>
        <v>People with this variant have one copy of the [C957T (p.Pro319=)](https://www.ncbi.nlm.nih.gov/clinvar/variation/198436/)</v>
      </c>
      <c r="C371" s="3" t="s">
        <v>26</v>
      </c>
    </row>
    <row r="372" spans="1:3" x14ac:dyDescent="0.25">
      <c r="A372" s="8" t="s">
        <v>40</v>
      </c>
      <c r="B372" s="21" t="str">
        <f t="shared" si="22"/>
        <v>This variant is not associated with increased risk.</v>
      </c>
      <c r="C372" s="3" t="str">
        <f>CONCATENATE("    ",B371)</f>
        <v xml:space="preserve">    People with this variant have one copy of the [C957T (p.Pro319=)](https://www.ncbi.nlm.nih.gov/clinvar/variation/198436/)</v>
      </c>
    </row>
    <row r="373" spans="1:3" x14ac:dyDescent="0.25">
      <c r="A373" s="8" t="s">
        <v>41</v>
      </c>
      <c r="B373" s="21">
        <f t="shared" si="22"/>
        <v>48.6</v>
      </c>
    </row>
    <row r="374" spans="1:3" x14ac:dyDescent="0.25">
      <c r="A374" s="15"/>
      <c r="B374" s="21"/>
      <c r="C374" s="3" t="s">
        <v>42</v>
      </c>
    </row>
    <row r="375" spans="1:3" x14ac:dyDescent="0.25">
      <c r="A375" s="8"/>
      <c r="B375" s="21"/>
    </row>
    <row r="376" spans="1:3" x14ac:dyDescent="0.25">
      <c r="A376" s="8"/>
      <c r="B376" s="21"/>
      <c r="C376" s="3" t="str">
        <f>CONCATENATE("    ",B372)</f>
        <v xml:space="preserve">    This variant is not associated with increased risk.</v>
      </c>
    </row>
    <row r="377" spans="1:3" x14ac:dyDescent="0.25">
      <c r="A377" s="8"/>
      <c r="B377" s="21"/>
    </row>
    <row r="378" spans="1:3" x14ac:dyDescent="0.25">
      <c r="A378" s="8"/>
      <c r="B378" s="21"/>
      <c r="C378" s="3" t="s">
        <v>43</v>
      </c>
    </row>
    <row r="379" spans="1:3" x14ac:dyDescent="0.25">
      <c r="A379" s="15"/>
      <c r="B379" s="21"/>
    </row>
    <row r="380" spans="1:3" x14ac:dyDescent="0.25">
      <c r="A380" s="15"/>
      <c r="C380" s="3" t="str">
        <f>CONCATENATE( "    &lt;piechart percentage=",B373," /&gt;")</f>
        <v xml:space="preserve">    &lt;piechart percentage=48.6 /&gt;</v>
      </c>
    </row>
    <row r="381" spans="1:3" x14ac:dyDescent="0.25">
      <c r="A381" s="15"/>
      <c r="C381" s="3" t="str">
        <f>"  &lt;/Genotype&gt;"</f>
        <v xml:space="preserve">  &lt;/Genotype&gt;</v>
      </c>
    </row>
    <row r="382" spans="1:3" x14ac:dyDescent="0.25">
      <c r="A382" s="15" t="s">
        <v>44</v>
      </c>
      <c r="B382" s="9" t="str">
        <f>O17</f>
        <v>People with this variant have two copies of the [C957T (p.Pro319=)](https://www.ncbi.nlm.nih.gov/clinvar/variation/198436/) variant. This substitution of a single nucleotide is known as a missense mutation.</v>
      </c>
      <c r="C382" s="3" t="str">
        <f>CONCATENATE("  &lt;Genotype hgvs=",CHAR(34),B368,B369,";",B369,CHAR(34)," name=",CHAR(34),B61,CHAR(34),"&gt; ")</f>
        <v xml:space="preserve">  &lt;Genotype hgvs="NC_000011.10:g.[113412737G&gt;A];[113412737G&gt;A]" name="C957T"&gt; </v>
      </c>
    </row>
    <row r="383" spans="1:3" x14ac:dyDescent="0.25">
      <c r="A383" s="8" t="s">
        <v>45</v>
      </c>
      <c r="B383" s="9" t="str">
        <f t="shared" ref="B383:B384" si="23">O18</f>
        <v>You are in the Moderate Loss of Function category. See below for more information.</v>
      </c>
      <c r="C383" s="3" t="s">
        <v>26</v>
      </c>
    </row>
    <row r="384" spans="1:3" x14ac:dyDescent="0.25">
      <c r="A384" s="8" t="s">
        <v>41</v>
      </c>
      <c r="B384" s="9">
        <f t="shared" si="23"/>
        <v>29.4</v>
      </c>
      <c r="C384" s="3" t="s">
        <v>38</v>
      </c>
    </row>
    <row r="385" spans="1:3" x14ac:dyDescent="0.25">
      <c r="A385" s="8"/>
    </row>
    <row r="386" spans="1:3" x14ac:dyDescent="0.25">
      <c r="A386" s="15"/>
      <c r="C386" s="3" t="str">
        <f>CONCATENATE("    ",B382)</f>
        <v xml:space="preserve">    People with this variant have two copies of the [C957T (p.Pro319=)](https://www.ncbi.nlm.nih.gov/clinvar/variation/198436/) variant. This substitution of a single nucleotide is known as a missense mutation.</v>
      </c>
    </row>
    <row r="387" spans="1:3" x14ac:dyDescent="0.25">
      <c r="A387" s="8"/>
    </row>
    <row r="388" spans="1:3" x14ac:dyDescent="0.25">
      <c r="A388" s="8"/>
      <c r="C388" s="3" t="s">
        <v>42</v>
      </c>
    </row>
    <row r="389" spans="1:3" x14ac:dyDescent="0.25">
      <c r="A389" s="8"/>
    </row>
    <row r="390" spans="1:3" x14ac:dyDescent="0.25">
      <c r="A390" s="8"/>
      <c r="C390" s="3" t="str">
        <f>CONCATENATE("    ",B383)</f>
        <v xml:space="preserve">    You are in the Moderate Loss of Function category. See below for more information.</v>
      </c>
    </row>
    <row r="391" spans="1:3" x14ac:dyDescent="0.25">
      <c r="A391" s="8"/>
    </row>
    <row r="392" spans="1:3" x14ac:dyDescent="0.25">
      <c r="A392" s="15"/>
      <c r="C392" s="3" t="s">
        <v>43</v>
      </c>
    </row>
    <row r="393" spans="1:3" x14ac:dyDescent="0.25">
      <c r="A393" s="15"/>
    </row>
    <row r="394" spans="1:3" x14ac:dyDescent="0.25">
      <c r="A394" s="15"/>
      <c r="C394" s="3" t="str">
        <f>CONCATENATE( "    &lt;piechart percentage=",B384," /&gt;")</f>
        <v xml:space="preserve">    &lt;piechart percentage=29.4 /&gt;</v>
      </c>
    </row>
    <row r="395" spans="1:3" x14ac:dyDescent="0.25">
      <c r="A395" s="15"/>
      <c r="C395" s="3" t="str">
        <f>"  &lt;/Genotype&gt;"</f>
        <v xml:space="preserve">  &lt;/Genotype&gt;</v>
      </c>
    </row>
    <row r="396" spans="1:3" x14ac:dyDescent="0.25">
      <c r="A396" s="15" t="s">
        <v>46</v>
      </c>
      <c r="B396" s="9" t="str">
        <f>O20</f>
        <v>Your DRD2 gene has no variants. A normal gene is referred to as a "wild-type" gene.</v>
      </c>
      <c r="C396" s="3" t="str">
        <f>CONCATENATE("  &lt;Genotype hgvs=",CHAR(34),B368,B370,";",B370,CHAR(34)," name=",CHAR(34),B61,CHAR(34),"&gt; ")</f>
        <v xml:space="preserve">  &lt;Genotype hgvs="NC_000011.10:g.[113412737=];[113412737=]" name="C957T"&gt; </v>
      </c>
    </row>
    <row r="397" spans="1:3" x14ac:dyDescent="0.25">
      <c r="A397" s="8" t="s">
        <v>47</v>
      </c>
      <c r="B397" s="9" t="str">
        <f t="shared" ref="B397:B398" si="24">O21</f>
        <v>This variant is not associated with increased risk.</v>
      </c>
      <c r="C397" s="3" t="s">
        <v>26</v>
      </c>
    </row>
    <row r="398" spans="1:3" x14ac:dyDescent="0.25">
      <c r="A398" s="8" t="s">
        <v>41</v>
      </c>
      <c r="B398" s="9">
        <f t="shared" si="24"/>
        <v>22</v>
      </c>
      <c r="C398" s="3" t="s">
        <v>38</v>
      </c>
    </row>
    <row r="399" spans="1:3" x14ac:dyDescent="0.25">
      <c r="A399" s="15"/>
    </row>
    <row r="400" spans="1:3" x14ac:dyDescent="0.25">
      <c r="A400" s="8"/>
      <c r="C400" s="3" t="str">
        <f>CONCATENATE("    ",B396)</f>
        <v xml:space="preserve">    Your DRD2 gene has no variants. A normal gene is referred to as a "wild-type" gene.</v>
      </c>
    </row>
    <row r="401" spans="1:3" x14ac:dyDescent="0.25">
      <c r="A401" s="8"/>
    </row>
    <row r="402" spans="1:3" x14ac:dyDescent="0.25">
      <c r="A402" s="8"/>
      <c r="C402" s="3" t="s">
        <v>42</v>
      </c>
    </row>
    <row r="403" spans="1:3" x14ac:dyDescent="0.25">
      <c r="A403" s="8"/>
    </row>
    <row r="404" spans="1:3" x14ac:dyDescent="0.25">
      <c r="A404" s="8"/>
      <c r="C404" s="3" t="str">
        <f>CONCATENATE("    ",B397)</f>
        <v xml:space="preserve">    This variant is not associated with increased risk.</v>
      </c>
    </row>
    <row r="405" spans="1:3" x14ac:dyDescent="0.25">
      <c r="A405" s="15"/>
    </row>
    <row r="406" spans="1:3" x14ac:dyDescent="0.25">
      <c r="A406" s="15"/>
      <c r="C406" s="3" t="s">
        <v>43</v>
      </c>
    </row>
    <row r="407" spans="1:3" x14ac:dyDescent="0.25">
      <c r="A407" s="15"/>
    </row>
    <row r="408" spans="1:3" x14ac:dyDescent="0.25">
      <c r="A408" s="15"/>
      <c r="C408" s="3" t="str">
        <f>CONCATENATE( "    &lt;piechart percentage=",B398," /&gt;")</f>
        <v xml:space="preserve">    &lt;piechart percentage=22 /&gt;</v>
      </c>
    </row>
    <row r="409" spans="1:3" x14ac:dyDescent="0.25">
      <c r="A409" s="15"/>
      <c r="C409" s="3" t="str">
        <f>"  &lt;/Genotype&gt;"</f>
        <v xml:space="preserve">  &lt;/Genotype&gt;</v>
      </c>
    </row>
    <row r="410" spans="1:3" x14ac:dyDescent="0.25">
      <c r="A410" s="15"/>
      <c r="C410" s="3" t="s">
        <v>48</v>
      </c>
    </row>
    <row r="411" spans="1:3" x14ac:dyDescent="0.25">
      <c r="A411" s="15" t="s">
        <v>49</v>
      </c>
      <c r="B411" s="9" t="str">
        <f>CONCATENATE("Your ",B11," gene has an unknown variant.")</f>
        <v>Your DRD2 gene has an unknown variant.</v>
      </c>
      <c r="C411" s="3" t="str">
        <f>CONCATENATE("  &lt;Genotype hgvs=",CHAR(34),"unknown",CHAR(34),"&gt; ")</f>
        <v xml:space="preserve">  &lt;Genotype hgvs="unknown"&gt; </v>
      </c>
    </row>
    <row r="412" spans="1:3" x14ac:dyDescent="0.25">
      <c r="A412" s="8" t="s">
        <v>49</v>
      </c>
      <c r="B412" s="9" t="s">
        <v>50</v>
      </c>
      <c r="C412" s="3" t="s">
        <v>26</v>
      </c>
    </row>
    <row r="413" spans="1:3" x14ac:dyDescent="0.25">
      <c r="A413" s="8" t="s">
        <v>41</v>
      </c>
      <c r="C413" s="3" t="s">
        <v>38</v>
      </c>
    </row>
    <row r="414" spans="1:3" x14ac:dyDescent="0.25">
      <c r="A414" s="8"/>
    </row>
    <row r="415" spans="1:3" x14ac:dyDescent="0.25">
      <c r="A415" s="8"/>
      <c r="C415" s="3" t="str">
        <f>CONCATENATE("    ",B411)</f>
        <v xml:space="preserve">    Your DRD2 gene has an unknown variant.</v>
      </c>
    </row>
    <row r="416" spans="1:3" x14ac:dyDescent="0.25">
      <c r="A416" s="8"/>
    </row>
    <row r="417" spans="1:3" x14ac:dyDescent="0.25">
      <c r="A417" s="8"/>
      <c r="C417" s="3" t="s">
        <v>42</v>
      </c>
    </row>
    <row r="418" spans="1:3" x14ac:dyDescent="0.25">
      <c r="A418" s="8"/>
    </row>
    <row r="419" spans="1:3" x14ac:dyDescent="0.25">
      <c r="A419" s="15"/>
      <c r="C419" s="3" t="str">
        <f>CONCATENATE("    ",B412)</f>
        <v xml:space="preserve">    The effect is unknown.</v>
      </c>
    </row>
    <row r="420" spans="1:3" x14ac:dyDescent="0.25">
      <c r="A420" s="8"/>
    </row>
    <row r="421" spans="1:3" x14ac:dyDescent="0.25">
      <c r="A421" s="15"/>
      <c r="C421" s="3" t="s">
        <v>43</v>
      </c>
    </row>
    <row r="422" spans="1:3" x14ac:dyDescent="0.25">
      <c r="A422" s="15"/>
    </row>
    <row r="423" spans="1:3" x14ac:dyDescent="0.25">
      <c r="A423" s="15"/>
      <c r="C423" s="3" t="str">
        <f>CONCATENATE( "    &lt;piechart percentage=",B413," /&gt;")</f>
        <v xml:space="preserve">    &lt;piechart percentage= /&gt;</v>
      </c>
    </row>
    <row r="424" spans="1:3" x14ac:dyDescent="0.25">
      <c r="A424" s="15"/>
      <c r="C424" s="3" t="str">
        <f>"  &lt;/Genotype&gt;"</f>
        <v xml:space="preserve">  &lt;/Genotype&gt;</v>
      </c>
    </row>
    <row r="425" spans="1:3" x14ac:dyDescent="0.25">
      <c r="A425" s="15"/>
      <c r="C425" s="3" t="s">
        <v>51</v>
      </c>
    </row>
    <row r="426" spans="1:3" x14ac:dyDescent="0.25">
      <c r="A426" s="15" t="s">
        <v>46</v>
      </c>
      <c r="B426" s="9" t="str">
        <f>CONCATENATE("Your ",B11," gene has no variants. A normal gene is referred to as a ",CHAR(34),"wild-type",CHAR(34)," gene.")</f>
        <v>Your DRD2 gene has no variants. A normal gene is referred to as a "wild-type" gene.</v>
      </c>
      <c r="C426" s="3" t="str">
        <f>CONCATENATE("  &lt;Genotype hgvs=",CHAR(34),"wildtype",CHAR(34),"&gt;")</f>
        <v xml:space="preserve">  &lt;Genotype hgvs="wildtype"&gt;</v>
      </c>
    </row>
    <row r="427" spans="1:3" x14ac:dyDescent="0.25">
      <c r="A427" s="8" t="s">
        <v>47</v>
      </c>
      <c r="B427" s="9" t="s">
        <v>52</v>
      </c>
      <c r="C427" s="3" t="s">
        <v>26</v>
      </c>
    </row>
    <row r="428" spans="1:3" x14ac:dyDescent="0.25">
      <c r="A428" s="8" t="s">
        <v>41</v>
      </c>
      <c r="C428" s="3" t="s">
        <v>38</v>
      </c>
    </row>
    <row r="429" spans="1:3" x14ac:dyDescent="0.25">
      <c r="A429" s="8"/>
    </row>
    <row r="430" spans="1:3" x14ac:dyDescent="0.25">
      <c r="A430" s="8"/>
      <c r="C430" s="3" t="str">
        <f>CONCATENATE("    ",B426)</f>
        <v xml:space="preserve">    Your DRD2 gene has no variants. A normal gene is referred to as a "wild-type" gene.</v>
      </c>
    </row>
    <row r="431" spans="1:3" x14ac:dyDescent="0.25">
      <c r="A431" s="8"/>
    </row>
    <row r="432" spans="1:3" x14ac:dyDescent="0.25">
      <c r="A432" s="8"/>
      <c r="C432" s="3" t="s">
        <v>42</v>
      </c>
    </row>
    <row r="433" spans="1:3" x14ac:dyDescent="0.25">
      <c r="A433" s="8"/>
    </row>
    <row r="434" spans="1:3" x14ac:dyDescent="0.25">
      <c r="A434" s="8"/>
      <c r="C434" s="3" t="str">
        <f>CONCATENATE("    ",B427)</f>
        <v xml:space="preserve">    Your variant is not associated with any loss of function.</v>
      </c>
    </row>
    <row r="435" spans="1:3" x14ac:dyDescent="0.25">
      <c r="A435" s="8"/>
    </row>
    <row r="436" spans="1:3" x14ac:dyDescent="0.25">
      <c r="A436" s="8"/>
      <c r="C436" s="3" t="s">
        <v>43</v>
      </c>
    </row>
    <row r="437" spans="1:3" x14ac:dyDescent="0.25">
      <c r="A437" s="15"/>
    </row>
    <row r="438" spans="1:3" x14ac:dyDescent="0.25">
      <c r="A438" s="8"/>
      <c r="C438" s="3" t="str">
        <f>CONCATENATE( "    &lt;piechart percentage=",B428," /&gt;")</f>
        <v xml:space="preserve">    &lt;piechart percentage= /&gt;</v>
      </c>
    </row>
    <row r="439" spans="1:3" x14ac:dyDescent="0.25">
      <c r="A439" s="8"/>
      <c r="C439" s="3" t="str">
        <f>"  &lt;/Genotype&gt;"</f>
        <v xml:space="preserve">  &lt;/Genotype&gt;</v>
      </c>
    </row>
    <row r="440" spans="1:3" x14ac:dyDescent="0.25">
      <c r="A440" s="8"/>
      <c r="C440" s="3" t="str">
        <f>"&lt;/GeneAnalysis&gt;"</f>
        <v>&lt;/GeneAnalysis&gt;</v>
      </c>
    </row>
    <row r="441" spans="1:3" s="18" customFormat="1" x14ac:dyDescent="0.25">
      <c r="A441" s="27"/>
      <c r="B441" s="17"/>
    </row>
    <row r="442" spans="1:3" x14ac:dyDescent="0.25">
      <c r="A442" s="15"/>
      <c r="C442" s="3" t="str">
        <f>CONCATENATE("# How do changes in ",B11," affect people?")</f>
        <v># How do changes in DRD2 affect people?</v>
      </c>
    </row>
    <row r="443" spans="1:3" x14ac:dyDescent="0.25">
      <c r="A443" s="15"/>
    </row>
    <row r="444" spans="1:3"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DRD2 variants is small and does not impact treatment. It is possible that variants in this gene interact with other gene variants, which is the reason for our inclusion of this gene.</v>
      </c>
      <c r="C444" s="3" t="str">
        <f>B444</f>
        <v>For the vast majority of people, the overall risk associated with the common DRD2 variants is small and does not impact treatment. It is possible that variants in this gene interact with other gene variants, which is the reason for our inclusion of this gene.</v>
      </c>
    </row>
    <row r="445" spans="1:3" x14ac:dyDescent="0.25">
      <c r="A445" s="15"/>
    </row>
    <row r="446" spans="1:3" s="18" customFormat="1" x14ac:dyDescent="0.25">
      <c r="A446" s="27"/>
      <c r="B446" s="17"/>
      <c r="C446" s="16" t="s">
        <v>54</v>
      </c>
    </row>
    <row r="447" spans="1:3" s="18" customFormat="1" x14ac:dyDescent="0.25">
      <c r="A447" s="27"/>
      <c r="B447" s="17"/>
      <c r="C447" s="16"/>
    </row>
    <row r="448" spans="1:3" s="18" customFormat="1" x14ac:dyDescent="0.25">
      <c r="A448" s="16"/>
      <c r="B448" s="17"/>
      <c r="C448" s="16" t="s">
        <v>55</v>
      </c>
    </row>
    <row r="449" spans="1:3" s="18" customFormat="1" x14ac:dyDescent="0.25">
      <c r="A449" s="16"/>
      <c r="B449" s="17"/>
      <c r="C449" s="16"/>
    </row>
    <row r="450" spans="1:3" x14ac:dyDescent="0.25">
      <c r="A450" s="15"/>
      <c r="C450" s="3" t="s">
        <v>56</v>
      </c>
    </row>
    <row r="451" spans="1:3" x14ac:dyDescent="0.25">
      <c r="A451" s="15"/>
    </row>
    <row r="452" spans="1:3"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x14ac:dyDescent="0.25">
      <c r="A453" s="15"/>
    </row>
    <row r="454" spans="1:3" x14ac:dyDescent="0.25">
      <c r="A454" s="15"/>
      <c r="C454" s="3" t="s">
        <v>58</v>
      </c>
    </row>
    <row r="455" spans="1:3" x14ac:dyDescent="0.25">
      <c r="A455" s="15"/>
    </row>
    <row r="456" spans="1:3"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x14ac:dyDescent="0.25">
      <c r="A457" s="15"/>
    </row>
    <row r="458" spans="1:3" s="18" customFormat="1" x14ac:dyDescent="0.25">
      <c r="A458" s="27"/>
      <c r="B458" s="17"/>
      <c r="C458" s="16" t="s">
        <v>60</v>
      </c>
    </row>
    <row r="459" spans="1:3" s="18" customFormat="1" x14ac:dyDescent="0.25">
      <c r="A459" s="27"/>
      <c r="B459" s="17"/>
      <c r="C459" s="16"/>
    </row>
    <row r="460" spans="1:3" s="18" customFormat="1" x14ac:dyDescent="0.25">
      <c r="A460" s="16"/>
      <c r="B460" s="17"/>
      <c r="C460" s="16" t="s">
        <v>61</v>
      </c>
    </row>
    <row r="461" spans="1:3" s="18" customFormat="1" x14ac:dyDescent="0.25">
      <c r="A461" s="16"/>
      <c r="B461" s="17"/>
      <c r="C461" s="16"/>
    </row>
    <row r="462" spans="1:3" x14ac:dyDescent="0.25">
      <c r="A462" s="15"/>
      <c r="C462" s="3" t="s">
        <v>56</v>
      </c>
    </row>
    <row r="463" spans="1:3" x14ac:dyDescent="0.25">
      <c r="A463" s="15"/>
    </row>
    <row r="464" spans="1:3"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x14ac:dyDescent="0.25">
      <c r="A465" s="15"/>
    </row>
    <row r="466" spans="1:3" x14ac:dyDescent="0.25">
      <c r="A466" s="15"/>
      <c r="C466" s="3" t="s">
        <v>58</v>
      </c>
    </row>
    <row r="467" spans="1:3" x14ac:dyDescent="0.25">
      <c r="A467" s="15"/>
    </row>
    <row r="468" spans="1:3" x14ac:dyDescent="0.25">
      <c r="A468" s="15"/>
      <c r="B468" s="9" t="s">
        <v>63</v>
      </c>
      <c r="C468" s="3" t="str">
        <f>B468</f>
        <v>[Anti-CD20 intervention](https://www.ncbi.nlm.nih.gov/pubmed/27834303) may help CFS patients, and has shown to increase muscarinic antibody positivity and reduced symptoms.</v>
      </c>
    </row>
    <row r="470" spans="1:3" s="18" customFormat="1" x14ac:dyDescent="0.25">
      <c r="A470" s="27"/>
      <c r="B470" s="17"/>
      <c r="C470" s="16" t="s">
        <v>64</v>
      </c>
    </row>
    <row r="471" spans="1:3" s="18" customFormat="1" x14ac:dyDescent="0.25">
      <c r="A471" s="27"/>
      <c r="B471" s="17"/>
      <c r="C471" s="16"/>
    </row>
    <row r="472" spans="1:3" s="18" customFormat="1" x14ac:dyDescent="0.25">
      <c r="A472" s="16"/>
      <c r="B472" s="17"/>
      <c r="C472" s="16" t="s">
        <v>65</v>
      </c>
    </row>
    <row r="473" spans="1:3" s="18" customFormat="1" x14ac:dyDescent="0.25">
      <c r="A473" s="16"/>
      <c r="B473" s="17"/>
      <c r="C473" s="16"/>
    </row>
    <row r="474" spans="1:3" x14ac:dyDescent="0.25">
      <c r="A474" s="15"/>
      <c r="C474" s="3" t="s">
        <v>56</v>
      </c>
    </row>
    <row r="475" spans="1:3" x14ac:dyDescent="0.25">
      <c r="A475" s="15"/>
    </row>
    <row r="476" spans="1:3"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x14ac:dyDescent="0.25">
      <c r="A477" s="15"/>
    </row>
    <row r="478" spans="1:3" x14ac:dyDescent="0.25">
      <c r="A478" s="15"/>
      <c r="C478" s="3" t="s">
        <v>58</v>
      </c>
    </row>
    <row r="479" spans="1:3" x14ac:dyDescent="0.25">
      <c r="A479" s="15"/>
    </row>
    <row r="480" spans="1:3"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x14ac:dyDescent="0.25">
      <c r="A482" s="27"/>
      <c r="B482" s="17"/>
      <c r="C482" s="16" t="s">
        <v>68</v>
      </c>
    </row>
    <row r="483" spans="1:3" s="18" customFormat="1" x14ac:dyDescent="0.25">
      <c r="A483" s="27"/>
      <c r="B483" s="17"/>
      <c r="C483" s="16"/>
    </row>
    <row r="484" spans="1:3" s="18" customFormat="1" x14ac:dyDescent="0.25">
      <c r="A484" s="16"/>
      <c r="B484" s="17"/>
      <c r="C484" s="16" t="s">
        <v>69</v>
      </c>
    </row>
    <row r="485" spans="1:3" s="18" customFormat="1" x14ac:dyDescent="0.25">
      <c r="A485" s="16"/>
      <c r="B485" s="17"/>
      <c r="C485" s="16"/>
    </row>
    <row r="486" spans="1:3" x14ac:dyDescent="0.25">
      <c r="A486" s="15"/>
      <c r="C486" s="3" t="s">
        <v>70</v>
      </c>
    </row>
    <row r="487" spans="1:3" x14ac:dyDescent="0.25">
      <c r="A487" s="15"/>
    </row>
    <row r="488" spans="1:3"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x14ac:dyDescent="0.25">
      <c r="A489" s="15"/>
    </row>
    <row r="490" spans="1:3" x14ac:dyDescent="0.25">
      <c r="A490" s="15"/>
      <c r="C490" s="3" t="s">
        <v>58</v>
      </c>
    </row>
    <row r="491" spans="1:3" x14ac:dyDescent="0.25">
      <c r="A491" s="15"/>
    </row>
    <row r="492" spans="1:3"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x14ac:dyDescent="0.25">
      <c r="B494" s="17"/>
    </row>
    <row r="496" spans="1:3"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6A3C-D483-4ECA-B5C1-AA2E039FE381}">
  <dimension ref="A1:AJ2523"/>
  <sheetViews>
    <sheetView workbookViewId="0">
      <selection activeCell="C2" sqref="C2:C297"/>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191</v>
      </c>
      <c r="C2" s="3" t="str">
        <f>CONCATENATE("# What does the ",B2," gene do?")</f>
        <v># What does the POMC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2</v>
      </c>
      <c r="C6" s="3" t="str">
        <f>CONCATENATE("This gene is located on chromosome ",B6,". The ",B7," it creates acts in your ",B8)</f>
        <v>This gene is located on chromosome 2. The protein it creates acts in your testis and pancreas.</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207</v>
      </c>
      <c r="H8" s="3" t="s">
        <v>19</v>
      </c>
      <c r="I8" s="11" t="s">
        <v>20</v>
      </c>
      <c r="J8" s="3">
        <v>0.17299999999999999</v>
      </c>
      <c r="K8" s="3">
        <v>0.1</v>
      </c>
      <c r="L8" s="3">
        <f t="shared" si="0"/>
        <v>1.7299999999999998</v>
      </c>
      <c r="Y8" s="6"/>
      <c r="AC8" s="10"/>
    </row>
    <row r="9" spans="1:36" x14ac:dyDescent="0.25">
      <c r="A9" s="15" t="s">
        <v>21</v>
      </c>
      <c r="B9" s="9" t="s">
        <v>209</v>
      </c>
      <c r="C9" s="3" t="str">
        <f>CONCATENATE("&lt;TissueList ",B9," /&gt;")</f>
        <v>&lt;TissueList male tissue D005837 pancreas D010179 /&gt;</v>
      </c>
      <c r="H9" s="3" t="s">
        <v>22</v>
      </c>
      <c r="I9" s="11" t="s">
        <v>23</v>
      </c>
      <c r="J9" s="3">
        <v>0.435</v>
      </c>
      <c r="K9" s="3">
        <v>0.33500000000000002</v>
      </c>
      <c r="L9" s="3">
        <f t="shared" si="0"/>
        <v>1.2985074626865671</v>
      </c>
      <c r="Y9" s="6"/>
      <c r="AC9" s="10"/>
    </row>
    <row r="10" spans="1:36" s="18" customFormat="1" x14ac:dyDescent="0.25">
      <c r="A10" s="16"/>
      <c r="B10" s="17"/>
      <c r="H10" s="18" t="str">
        <f>B19</f>
        <v>T25164312G</v>
      </c>
      <c r="I10" s="18" t="str">
        <f>B25</f>
        <v>T25161964C</v>
      </c>
      <c r="J10" s="18" t="str">
        <f>B31</f>
        <v>A25166355G</v>
      </c>
      <c r="K10" s="18" t="str">
        <f>B37</f>
        <v>A133-2C</v>
      </c>
      <c r="L10" s="18" t="str">
        <f>B43</f>
        <v>Ser7Argfs</v>
      </c>
    </row>
    <row r="11" spans="1:36" x14ac:dyDescent="0.25">
      <c r="A11" s="8" t="s">
        <v>3</v>
      </c>
      <c r="B11" s="9" t="s">
        <v>191</v>
      </c>
      <c r="C11" s="3" t="str">
        <f>CONCATENATE("&lt;GeneAnalysis gene=",CHAR(34),B11,CHAR(34)," interval=",CHAR(34),B12,CHAR(34),"&gt; ")</f>
        <v xml:space="preserve">&lt;GeneAnalysis gene="POMC" interval="NC_000002.12:g.25160853_25168851"&gt; </v>
      </c>
      <c r="H11" s="19" t="s">
        <v>116</v>
      </c>
      <c r="I11" s="19" t="s">
        <v>116</v>
      </c>
      <c r="J11" s="19" t="s">
        <v>116</v>
      </c>
      <c r="K11" s="19" t="s">
        <v>327</v>
      </c>
      <c r="L11" s="19" t="s">
        <v>116</v>
      </c>
      <c r="M11" s="19"/>
      <c r="N11" s="19"/>
      <c r="O11" s="20"/>
      <c r="P11" s="20"/>
      <c r="Q11" s="20"/>
      <c r="R11" s="20"/>
      <c r="S11" s="20"/>
      <c r="T11" s="20"/>
      <c r="U11" s="20"/>
      <c r="V11" s="20"/>
      <c r="W11" s="20"/>
      <c r="X11" s="20"/>
      <c r="Y11" s="20"/>
      <c r="Z11" s="20"/>
    </row>
    <row r="12" spans="1:36" x14ac:dyDescent="0.25">
      <c r="A12" s="8" t="s">
        <v>24</v>
      </c>
      <c r="B12" s="9" t="s">
        <v>208</v>
      </c>
      <c r="H12" s="9" t="s">
        <v>201</v>
      </c>
      <c r="I12" s="9" t="s">
        <v>203</v>
      </c>
      <c r="J12" s="9" t="s">
        <v>205</v>
      </c>
      <c r="K12" s="9" t="s">
        <v>328</v>
      </c>
      <c r="L12" s="9" t="s">
        <v>330</v>
      </c>
      <c r="M12" s="9"/>
      <c r="N12" s="9"/>
      <c r="O12" s="9"/>
      <c r="P12" s="9"/>
      <c r="Q12" s="9"/>
      <c r="R12" s="9"/>
      <c r="S12" s="9"/>
      <c r="T12" s="9"/>
      <c r="U12" s="9"/>
      <c r="V12" s="9"/>
      <c r="W12" s="9"/>
      <c r="X12" s="9"/>
      <c r="Y12" s="9"/>
      <c r="Z12" s="9"/>
    </row>
    <row r="13" spans="1:36" x14ac:dyDescent="0.25">
      <c r="A13" s="8" t="s">
        <v>25</v>
      </c>
      <c r="B13" s="9" t="s">
        <v>332</v>
      </c>
      <c r="C13" s="3" t="str">
        <f>CONCATENATE("# What are some common mutations of ",B11,"?")</f>
        <v># What are some common mutations of POMC?</v>
      </c>
      <c r="H13" s="9" t="s">
        <v>202</v>
      </c>
      <c r="I13" s="9" t="s">
        <v>204</v>
      </c>
      <c r="J13" s="9" t="s">
        <v>206</v>
      </c>
      <c r="K13" s="9" t="s">
        <v>329</v>
      </c>
      <c r="L13" s="9" t="s">
        <v>331</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[T25164312G](https://www.ncbi.nlm.nih.gov/projects/SNP/snp_ref.cgi?rs=12473543)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[T25161964C](https://www.ncbi.nlm.nih.gov/projects/SNP/snp_ref.cgi?rs=6713532)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[A25166355G](https://www.ncbi.nlm.nih.gov/projects/SNP/snp_ref.cgi?rs=934778)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[A133-2C](https://www.ncbi.nlm.nih.gov/clinvar/variation/436364/) variant. This substitution of a single nucleotide is known as a missense mutation.</v>
      </c>
      <c r="L14" s="9" t="str">
        <f>CONCATENATE("People with this variant have one copy of the ",B46," insertion. This insertion of a nucleotide sequence is known as a frameshift variant.")</f>
        <v>People with this variant have one copy of the [20_21insGGGCCCTCGGGGGCCCCTCGGGTGG (p.Ser7Argfs)](https://www.ncbi.nlm.nih.gov/clinvar/variation/520619/) insertion. This insertion of a nucleotide sequence is known as a frameshift variant.</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POMC: [T25164312G](https://www.ncbi.nlm.nih.gov/projects/SNP/snp_ref.cgi?rs=12473543), [T25161964C](https://www.ncbi.nlm.nih.gov/projects/SNP/snp_ref.cgi?rs=6713532), [A25166355G](https://www.ncbi.nlm.nih.gov/projects/SNP/snp_ref.cgi?rs=934778), [A133-2C](https://www.ncbi.nlm.nih.gov/clinvar/variation/436364/), and [20_21insGGGCCCTCGGGGGCCCCTCGGGTGG (p.Ser7Argfs)](https://www.ncbi.nlm.nih.gov/clinvar/variation/520619/).</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45.2</v>
      </c>
      <c r="I16" s="9">
        <v>49.8</v>
      </c>
      <c r="J16" s="9">
        <v>30</v>
      </c>
      <c r="K16" s="9">
        <v>45.6</v>
      </c>
      <c r="L16" s="9">
        <v>0.1</v>
      </c>
      <c r="M16" s="9"/>
      <c r="N16" s="9"/>
      <c r="O16" s="9"/>
      <c r="P16" s="9"/>
      <c r="Q16" s="9"/>
      <c r="R16" s="9"/>
      <c r="S16" s="9"/>
      <c r="T16" s="9"/>
      <c r="U16" s="9"/>
      <c r="V16" s="9"/>
      <c r="W16" s="9"/>
      <c r="X16" s="9"/>
      <c r="Y16" s="9"/>
      <c r="Z16" s="9"/>
    </row>
    <row r="17" spans="1:26" x14ac:dyDescent="0.25">
      <c r="C17" s="3" t="str">
        <f>CONCATENATE("&lt;# ",B19," #&gt;")</f>
        <v>&lt;# T25164312G #&gt;</v>
      </c>
      <c r="H17" s="9" t="str">
        <f>CONCATENATE("People with this variant have two copies of the ",B22," variant. This substitution of a single nucleotide is known as a missense mutation.")</f>
        <v>People with this variant have two copies of the [T25164312G](https://www.ncbi.nlm.nih.gov/projects/SNP/snp_ref.cgi?rs=12473543)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[T25161964C](https://www.ncbi.nlm.nih.gov/projects/SNP/snp_ref.cgi?rs=6713532)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[A25166355G](https://www.ncbi.nlm.nih.gov/projects/SNP/snp_ref.cgi?rs=934778)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[A133-2C](https://www.ncbi.nlm.nih.gov/clinvar/variation/436364/) variant. This substitution of a single nucleotide is known as a missense mutation.</v>
      </c>
      <c r="L17" s="9" t="str">
        <f>CONCATENATE("People with this variant have two copies of the ",B46," insertion. This insertion of a nucleotide sequence is known as a frameshift variant.")</f>
        <v>People with this variant have two copies of the [20_21insGGGCCCTCGGGGGCCCCTCGGGTGG (p.Ser7Argfs)](https://www.ncbi.nlm.nih.gov/clinvar/variation/520619/) insertion. This insertion of a nucleotide sequence is known as a frameshift variant.</v>
      </c>
      <c r="M17" s="9"/>
      <c r="N17" s="9"/>
      <c r="O17" s="9"/>
      <c r="P17" s="9"/>
      <c r="Q17" s="9"/>
      <c r="R17" s="9"/>
      <c r="S17" s="9"/>
      <c r="T17" s="9"/>
      <c r="U17" s="9"/>
      <c r="V17" s="9"/>
      <c r="W17" s="9"/>
      <c r="X17" s="9"/>
      <c r="Y17" s="9"/>
      <c r="Z17" s="9"/>
    </row>
    <row r="18" spans="1:26" x14ac:dyDescent="0.25">
      <c r="A18" s="8" t="s">
        <v>29</v>
      </c>
      <c r="B18" s="19" t="s">
        <v>192</v>
      </c>
      <c r="C18" s="3" t="str">
        <f>CONCATENATE("  &lt;Variant hgvs=",CHAR(34),B18,CHAR(34)," name=",CHAR(34),B19,CHAR(34),"&gt; ")</f>
        <v xml:space="preserve">  &lt;Variant hgvs="NC_000002.12:g.25164312T&gt;G" name="T25164312G"&gt; </v>
      </c>
      <c r="H18" s="9" t="s">
        <v>27</v>
      </c>
      <c r="I18" s="9" t="s">
        <v>27</v>
      </c>
      <c r="J18" s="9" t="s">
        <v>27</v>
      </c>
      <c r="K18" s="9" t="s">
        <v>27</v>
      </c>
      <c r="L18" s="9" t="s">
        <v>27</v>
      </c>
      <c r="M18" s="9"/>
      <c r="N18" s="9"/>
      <c r="O18" s="9"/>
      <c r="P18" s="9"/>
      <c r="Q18" s="9"/>
      <c r="R18" s="9"/>
      <c r="S18" s="9"/>
      <c r="T18" s="9"/>
      <c r="U18" s="9"/>
      <c r="V18" s="9"/>
      <c r="W18" s="9"/>
      <c r="X18" s="9"/>
      <c r="Y18" s="9"/>
      <c r="Z18" s="9"/>
    </row>
    <row r="19" spans="1:26" x14ac:dyDescent="0.25">
      <c r="A19" s="15" t="s">
        <v>30</v>
      </c>
      <c r="B19" s="21" t="s">
        <v>200</v>
      </c>
      <c r="H19" s="9">
        <v>23.2</v>
      </c>
      <c r="I19" s="9">
        <v>34.4</v>
      </c>
      <c r="J19" s="9">
        <v>10.9</v>
      </c>
      <c r="K19" s="9">
        <v>33.6</v>
      </c>
      <c r="L19" s="9">
        <v>0.02</v>
      </c>
      <c r="M19" s="9"/>
      <c r="N19" s="9"/>
      <c r="O19" s="9"/>
      <c r="P19" s="9"/>
      <c r="Q19" s="9"/>
      <c r="R19" s="9"/>
      <c r="S19" s="9"/>
      <c r="T19" s="9"/>
      <c r="U19" s="9"/>
      <c r="V19" s="9"/>
      <c r="W19" s="9"/>
      <c r="X19" s="9"/>
      <c r="Y19" s="9"/>
      <c r="Z19" s="9"/>
    </row>
    <row r="20" spans="1:26" x14ac:dyDescent="0.25">
      <c r="A20" s="15" t="s">
        <v>31</v>
      </c>
      <c r="B20" s="9"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POMC gene from thymine (T) to guanine (G) resulting in incorrect protein function. This substitution of a single nucleotide is known as a missense variant.</v>
      </c>
      <c r="H20" s="9" t="str">
        <f>CONCATENATE("Your ",B11," gene has no variants. A normal gene is referred to as a ",CHAR(34),"wild-type",CHAR(34)," gene.")</f>
        <v>Your POMC gene has no variants. A normal gene is referred to as a "wild-type" gene.</v>
      </c>
      <c r="I20" s="9" t="str">
        <f>CONCATENATE("Your ",B11," gene has no variants. A normal gene is referred to as a ",CHAR(34),"wild-type",CHAR(34)," gene.")</f>
        <v>Your POMC gene has no variants. A normal gene is referred to as a "wild-type" gene.</v>
      </c>
      <c r="J20" s="9" t="str">
        <f>CONCATENATE("Your ",B11," gene has no variants. A normal gene is referred to as a ",CHAR(34),"wild-type",CHAR(34)," gene.")</f>
        <v>Your POMC gene has no variants. A normal gene is referred to as a "wild-type" gene.</v>
      </c>
      <c r="K20" s="9" t="str">
        <f>CONCATENATE("Your ",B11," gene has no variants. A normal gene is referred to as a ",CHAR(34),"wild-type",CHAR(34)," gene.")</f>
        <v>Your POMC gene has no variants. A normal gene is referred to as a "wild-type" gene.</v>
      </c>
      <c r="L20" s="9" t="str">
        <f>CONCATENATE("Your ",B11," gene has no variants. A normal gene is referred to as a ",CHAR(34),"wild-type",CHAR(34)," gene.")</f>
        <v>Your POMC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x14ac:dyDescent="0.25">
      <c r="A22" s="15" t="s">
        <v>35</v>
      </c>
      <c r="B22" s="9" t="s">
        <v>199</v>
      </c>
      <c r="C22" s="3" t="str">
        <f>"  &lt;/Variant&gt;"</f>
        <v xml:space="preserve">  &lt;/Variant&gt;</v>
      </c>
      <c r="H22" s="9">
        <v>31.6</v>
      </c>
      <c r="I22" s="9">
        <v>15.8</v>
      </c>
      <c r="J22" s="9">
        <v>59.1</v>
      </c>
      <c r="K22" s="9">
        <v>20.8</v>
      </c>
      <c r="L22" s="9">
        <v>99.9</v>
      </c>
      <c r="M22" s="9"/>
      <c r="N22" s="9"/>
      <c r="O22" s="9"/>
      <c r="P22" s="9"/>
      <c r="Q22" s="9"/>
      <c r="R22" s="9"/>
      <c r="S22" s="9"/>
      <c r="T22" s="9"/>
      <c r="U22" s="9"/>
      <c r="V22" s="9"/>
      <c r="W22" s="9"/>
      <c r="X22" s="9"/>
      <c r="Y22" s="9"/>
      <c r="Z22" s="9"/>
    </row>
    <row r="23" spans="1:26" x14ac:dyDescent="0.25">
      <c r="A23" s="15"/>
      <c r="C23" s="3" t="str">
        <f>CONCATENATE("&lt;# ",B25," #&gt;")</f>
        <v>&lt;# T25161964C #&gt;</v>
      </c>
    </row>
    <row r="24" spans="1:26" x14ac:dyDescent="0.25">
      <c r="A24" s="8" t="s">
        <v>29</v>
      </c>
      <c r="B24" s="29" t="s">
        <v>193</v>
      </c>
      <c r="C24" s="3" t="str">
        <f>CONCATENATE("  &lt;Variant hgvs=",CHAR(34),B24,CHAR(34)," name=",CHAR(34),B25,CHAR(34),"&gt; ")</f>
        <v xml:space="preserve">  &lt;Variant hgvs="NC_000002.12:g.25161964T&gt;C" name="T25161964C"&gt; </v>
      </c>
    </row>
    <row r="25" spans="1:26" x14ac:dyDescent="0.25">
      <c r="A25" s="15" t="s">
        <v>30</v>
      </c>
      <c r="B25" s="9" t="s">
        <v>197</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POMC gene from thymine (T) to cytosine (C) resulting in incorrect protein function. This substitution of a single nucleotide is known as a missense variant.</v>
      </c>
    </row>
    <row r="27" spans="1:26" x14ac:dyDescent="0.25">
      <c r="A27" s="15" t="s">
        <v>33</v>
      </c>
      <c r="B27" s="9" t="s">
        <v>93</v>
      </c>
    </row>
    <row r="28" spans="1:26" x14ac:dyDescent="0.25">
      <c r="A28" s="15" t="s">
        <v>35</v>
      </c>
      <c r="B28" s="9" t="s">
        <v>198</v>
      </c>
      <c r="C28" s="3" t="str">
        <f>"  &lt;/Variant&gt;"</f>
        <v xml:space="preserve">  &lt;/Variant&gt;</v>
      </c>
    </row>
    <row r="29" spans="1:26" x14ac:dyDescent="0.25">
      <c r="A29" s="8"/>
      <c r="C29" s="3" t="str">
        <f>CONCATENATE("&lt;# ",B31," #&gt;")</f>
        <v>&lt;# A25166355G #&gt;</v>
      </c>
    </row>
    <row r="30" spans="1:26" x14ac:dyDescent="0.25">
      <c r="A30" s="8" t="s">
        <v>29</v>
      </c>
      <c r="B30" s="19" t="s">
        <v>194</v>
      </c>
      <c r="C30" s="3" t="str">
        <f>CONCATENATE("  &lt;Variant hgvs=",CHAR(34),B30,CHAR(34)," name=",CHAR(34),B31,CHAR(34),"&gt; ")</f>
        <v xml:space="preserve">  &lt;Variant hgvs="NC_000002.12:g.25166355A&gt;G" name="A25166355G"&gt; </v>
      </c>
    </row>
    <row r="31" spans="1:26" x14ac:dyDescent="0.25">
      <c r="A31" s="15" t="s">
        <v>30</v>
      </c>
      <c r="B31" s="9" t="s">
        <v>195</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POMC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196</v>
      </c>
      <c r="C34" s="3" t="str">
        <f>"  &lt;/Variant&gt;"</f>
        <v xml:space="preserve">  &lt;/Variant&gt;</v>
      </c>
    </row>
    <row r="35" spans="1:3" x14ac:dyDescent="0.25">
      <c r="A35" s="15"/>
      <c r="C35" s="3" t="str">
        <f>CONCATENATE("&lt;# ",B37," #&gt;")</f>
        <v>&lt;# A133-2C #&gt;</v>
      </c>
    </row>
    <row r="36" spans="1:3" x14ac:dyDescent="0.25">
      <c r="A36" s="8" t="s">
        <v>29</v>
      </c>
      <c r="B36" s="19" t="s">
        <v>324</v>
      </c>
      <c r="C36" s="3" t="str">
        <f>CONCATENATE("  &lt;Variant hgvs=",CHAR(34),B36,CHAR(34)," name=",CHAR(34),B37,CHAR(34),"&gt; ")</f>
        <v xml:space="preserve">  &lt;Variant hgvs="NC_000002.12:g.25161754T&gt;G" name="A133-2C"&gt; </v>
      </c>
    </row>
    <row r="37" spans="1:3" x14ac:dyDescent="0.25">
      <c r="A37" s="15" t="s">
        <v>30</v>
      </c>
      <c r="B37" s="9" t="s">
        <v>325</v>
      </c>
    </row>
    <row r="38" spans="1:3" x14ac:dyDescent="0.25">
      <c r="A38" s="15" t="s">
        <v>31</v>
      </c>
      <c r="B38" s="9" t="s">
        <v>32</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POMC gene from adenine (A) to cytosine (C) resulting in incorrect protein function. This substitution of a single nucleotide is known as a missense variant.</v>
      </c>
    </row>
    <row r="39" spans="1:3" x14ac:dyDescent="0.25">
      <c r="A39" s="15" t="s">
        <v>33</v>
      </c>
      <c r="B39" s="9" t="s">
        <v>93</v>
      </c>
    </row>
    <row r="40" spans="1:3" x14ac:dyDescent="0.25">
      <c r="A40" s="15" t="s">
        <v>35</v>
      </c>
      <c r="B40" s="9" t="s">
        <v>326</v>
      </c>
      <c r="C40" s="3" t="str">
        <f>"  &lt;/Variant&gt;"</f>
        <v xml:space="preserve">  &lt;/Variant&gt;</v>
      </c>
    </row>
    <row r="41" spans="1:3" x14ac:dyDescent="0.25">
      <c r="A41" s="15"/>
      <c r="C41" s="3" t="str">
        <f>CONCATENATE("&lt;# ",B43," #&gt;")</f>
        <v>&lt;# Ser7Argfs #&gt;</v>
      </c>
    </row>
    <row r="42" spans="1:3" x14ac:dyDescent="0.25">
      <c r="A42" s="8" t="s">
        <v>29</v>
      </c>
      <c r="B42" s="19" t="s">
        <v>322</v>
      </c>
      <c r="C42" s="3" t="str">
        <f>CONCATENATE("  &lt;Variant hgvs=",CHAR(34),B42,CHAR(34)," name=",CHAR(34),B43,CHAR(34),"&gt; ")</f>
        <v xml:space="preserve">  &lt;Variant hgvs="NC_000002.12:g.25164752_25164753insCCACCCGAGGGGCCCCCGAGGGCCC" name="Ser7Argfs"&gt; </v>
      </c>
    </row>
    <row r="43" spans="1:3" x14ac:dyDescent="0.25">
      <c r="A43" s="15" t="s">
        <v>30</v>
      </c>
      <c r="B43" s="9" t="s">
        <v>321</v>
      </c>
    </row>
    <row r="44" spans="1:3" x14ac:dyDescent="0.25">
      <c r="A44" s="15" t="s">
        <v>31</v>
      </c>
      <c r="B44" s="9" t="s">
        <v>323</v>
      </c>
      <c r="C44" s="3" t="str">
        <f>CONCATENATE("    This variant is a change at a specific point in the ",B11," gene through inserting the sequence ",B44," resulting in incorrect ",B7," function. This insertion of a nucleotide sequence is known as a frameshift variant.")</f>
        <v xml:space="preserve">    This variant is a change at a specific point in the POMC gene through inserting the sequence CCACCCGAGGGGCCCCCGAGGGCCC resulting in incorrect protein function. This insertion of a nucleotide sequence is known as a frameshift variant.</v>
      </c>
    </row>
    <row r="45" spans="1:3" x14ac:dyDescent="0.25">
      <c r="A45" s="15" t="s">
        <v>33</v>
      </c>
      <c r="B45" s="9" t="s">
        <v>34</v>
      </c>
    </row>
    <row r="46" spans="1:3" x14ac:dyDescent="0.25">
      <c r="A46" s="15" t="s">
        <v>35</v>
      </c>
      <c r="B46" s="9" t="s">
        <v>320</v>
      </c>
      <c r="C46" s="3" t="str">
        <f>"  &lt;/Variant&gt;"</f>
        <v xml:space="preserve">  &lt;/Variant&gt;</v>
      </c>
    </row>
    <row r="47" spans="1:3" s="18" customFormat="1" x14ac:dyDescent="0.25">
      <c r="A47" s="27"/>
      <c r="B47" s="17"/>
    </row>
    <row r="48" spans="1:3" s="18" customFormat="1" x14ac:dyDescent="0.25">
      <c r="A48" s="27"/>
      <c r="B48" s="17"/>
      <c r="C48" s="18" t="str">
        <f>C17</f>
        <v>&lt;# T25164312G #&gt;</v>
      </c>
    </row>
    <row r="49" spans="1:3" x14ac:dyDescent="0.25">
      <c r="A49" s="15" t="s">
        <v>37</v>
      </c>
      <c r="B49" s="21" t="str">
        <f>H11</f>
        <v>NC_000002.12:g.</v>
      </c>
      <c r="C49" s="3" t="str">
        <f>CONCATENATE("  &lt;Genotype hgvs=",CHAR(34),B49,B50,";",B51,CHAR(34)," name=",CHAR(34),B19,CHAR(34),"&gt; ")</f>
        <v xml:space="preserve">  &lt;Genotype hgvs="NC_000002.12:g.[25164312T&gt;G];[25164312=]" name="T25164312G"&gt; </v>
      </c>
    </row>
    <row r="50" spans="1:3" x14ac:dyDescent="0.25">
      <c r="A50" s="15" t="s">
        <v>35</v>
      </c>
      <c r="B50" s="21" t="str">
        <f t="shared" ref="B50:B54" si="1">H12</f>
        <v>[25164312T&gt;G]</v>
      </c>
    </row>
    <row r="51" spans="1:3" x14ac:dyDescent="0.25">
      <c r="A51" s="15" t="s">
        <v>31</v>
      </c>
      <c r="B51" s="21" t="str">
        <f t="shared" si="1"/>
        <v>[25164312=]</v>
      </c>
      <c r="C51" s="3" t="s">
        <v>38</v>
      </c>
    </row>
    <row r="52" spans="1:3" x14ac:dyDescent="0.25">
      <c r="A52" s="15" t="s">
        <v>39</v>
      </c>
      <c r="B52" s="21" t="str">
        <f t="shared" si="1"/>
        <v>People with this variant have one copy of the [T25164312G](https://www.ncbi.nlm.nih.gov/projects/SNP/snp_ref.cgi?rs=12473543)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[T25164312G](https://www.ncbi.nlm.nih.gov/projects/SNP/snp_ref.cgi?rs=12473543) variant. This substitution of a single nucleotide is known as a missense mutation.</v>
      </c>
    </row>
    <row r="54" spans="1:3" x14ac:dyDescent="0.25">
      <c r="A54" s="8" t="s">
        <v>41</v>
      </c>
      <c r="B54" s="21">
        <f t="shared" si="1"/>
        <v>45.2</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percentage=45.2 /&gt;</v>
      </c>
    </row>
    <row r="62" spans="1:3" x14ac:dyDescent="0.25">
      <c r="A62" s="15"/>
      <c r="C62" s="3" t="str">
        <f>"  &lt;/Genotype&gt;"</f>
        <v xml:space="preserve">  &lt;/Genotype&gt;</v>
      </c>
    </row>
    <row r="63" spans="1:3" x14ac:dyDescent="0.25">
      <c r="A63" s="15" t="s">
        <v>44</v>
      </c>
      <c r="B63" s="9" t="str">
        <f>H17</f>
        <v>People with this variant have two copies of the [T25164312G](https://www.ncbi.nlm.nih.gov/projects/SNP/snp_ref.cgi?rs=12473543) variant. This substitution of a single nucleotide is known as a missense mutation.</v>
      </c>
      <c r="C63" s="3" t="str">
        <f>CONCATENATE("  &lt;Genotype hgvs=",CHAR(34),B49,B50,";",B50,CHAR(34)," name=",CHAR(34),B19,CHAR(34),"&gt; ")</f>
        <v xml:space="preserve">  &lt;Genotype hgvs="NC_000002.12:g.[25164312T&gt;G];[25164312T&gt;G]" name="T25164312G"&gt;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23.2</v>
      </c>
      <c r="C65" s="3" t="s">
        <v>38</v>
      </c>
    </row>
    <row r="66" spans="1:3" x14ac:dyDescent="0.25">
      <c r="A66" s="8"/>
    </row>
    <row r="67" spans="1:3" x14ac:dyDescent="0.25">
      <c r="A67" s="15"/>
      <c r="C67" s="3" t="str">
        <f>CONCATENATE("    ",B63)</f>
        <v xml:space="preserve">    People with this variant have two copies of the [T25164312G](https://www.ncbi.nlm.nih.gov/projects/SNP/snp_ref.cgi?rs=12473543)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percentage=23.2 /&gt;</v>
      </c>
    </row>
    <row r="76" spans="1:3" x14ac:dyDescent="0.25">
      <c r="A76" s="15"/>
      <c r="C76" s="3" t="str">
        <f>"  &lt;/Genotype&gt;"</f>
        <v xml:space="preserve">  &lt;/Genotype&gt;</v>
      </c>
    </row>
    <row r="77" spans="1:3" x14ac:dyDescent="0.25">
      <c r="A77" s="15" t="s">
        <v>46</v>
      </c>
      <c r="B77" s="9" t="str">
        <f>H20</f>
        <v>Your POMC gene has no variants. A normal gene is referred to as a "wild-type" gene.</v>
      </c>
      <c r="C77" s="3" t="str">
        <f>CONCATENATE("  &lt;Genotype hgvs=",CHAR(34),B49,B51,";",B51,CHAR(34)," name=",CHAR(34),B19,CHAR(34),"&gt; ")</f>
        <v xml:space="preserve">  &lt;Genotype hgvs="NC_000002.12:g.[25164312=];[25164312=]" name="T25164312G"&gt; </v>
      </c>
    </row>
    <row r="78" spans="1:3" x14ac:dyDescent="0.25">
      <c r="A78" s="8" t="s">
        <v>47</v>
      </c>
      <c r="B78" s="9" t="str">
        <f t="shared" ref="B78:B79" si="3">H21</f>
        <v>This variant is not associated with increased risk.</v>
      </c>
      <c r="C78" s="3" t="s">
        <v>26</v>
      </c>
    </row>
    <row r="79" spans="1:3" x14ac:dyDescent="0.25">
      <c r="A79" s="8" t="s">
        <v>41</v>
      </c>
      <c r="B79" s="9">
        <f t="shared" si="3"/>
        <v>31.6</v>
      </c>
      <c r="C79" s="3" t="s">
        <v>38</v>
      </c>
    </row>
    <row r="80" spans="1:3" x14ac:dyDescent="0.25">
      <c r="A80" s="15"/>
    </row>
    <row r="81" spans="1:3" x14ac:dyDescent="0.25">
      <c r="A81" s="8"/>
      <c r="C81" s="3" t="str">
        <f>CONCATENATE("    ",B77)</f>
        <v xml:space="preserve">    Your POMC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percentage=31.6 /&gt;</v>
      </c>
    </row>
    <row r="90" spans="1:3" x14ac:dyDescent="0.25">
      <c r="A90" s="15"/>
      <c r="C90" s="3" t="str">
        <f>"  &lt;/Genotype&gt;"</f>
        <v xml:space="preserve">  &lt;/Genotype&gt;</v>
      </c>
    </row>
    <row r="91" spans="1:3" x14ac:dyDescent="0.25">
      <c r="A91" s="15"/>
      <c r="C91" s="3" t="str">
        <f>C23</f>
        <v>&lt;# T25161964C #&gt;</v>
      </c>
    </row>
    <row r="92" spans="1:3" x14ac:dyDescent="0.25">
      <c r="A92" s="15" t="s">
        <v>37</v>
      </c>
      <c r="B92" s="21" t="str">
        <f>I11</f>
        <v>NC_000002.12:g.</v>
      </c>
      <c r="C92" s="3" t="str">
        <f>CONCATENATE("  &lt;Genotype hgvs=",CHAR(34),B92,B93,";",B94,CHAR(34)," name=",CHAR(34),B25,CHAR(34),"&gt; ")</f>
        <v xml:space="preserve">  &lt;Genotype hgvs="NC_000002.12:g.[25161964T&gt;C];[25161964=]" name="T25161964C"&gt; </v>
      </c>
    </row>
    <row r="93" spans="1:3" x14ac:dyDescent="0.25">
      <c r="A93" s="15" t="s">
        <v>35</v>
      </c>
      <c r="B93" s="21" t="str">
        <f t="shared" ref="B93:B97" si="4">I12</f>
        <v>[25161964T&gt;C]</v>
      </c>
    </row>
    <row r="94" spans="1:3" x14ac:dyDescent="0.25">
      <c r="A94" s="15" t="s">
        <v>31</v>
      </c>
      <c r="B94" s="21" t="str">
        <f t="shared" si="4"/>
        <v>[25161964=]</v>
      </c>
      <c r="C94" s="3" t="s">
        <v>38</v>
      </c>
    </row>
    <row r="95" spans="1:3" x14ac:dyDescent="0.25">
      <c r="A95" s="15" t="s">
        <v>39</v>
      </c>
      <c r="B95" s="21" t="str">
        <f t="shared" si="4"/>
        <v>People with this variant have one copy of the [T25161964C](https://www.ncbi.nlm.nih.gov/projects/SNP/snp_ref.cgi?rs=6713532)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[T25161964C](https://www.ncbi.nlm.nih.gov/projects/SNP/snp_ref.cgi?rs=6713532) variant. This substitution of a single nucleotide is known as a missense mutation.</v>
      </c>
    </row>
    <row r="97" spans="1:3" x14ac:dyDescent="0.25">
      <c r="A97" s="8" t="s">
        <v>41</v>
      </c>
      <c r="B97" s="21">
        <f t="shared" si="4"/>
        <v>49.8</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percentage=49.8 /&gt;</v>
      </c>
    </row>
    <row r="105" spans="1:3" x14ac:dyDescent="0.25">
      <c r="A105" s="15"/>
      <c r="C105" s="3" t="str">
        <f>"  &lt;/Genotype&gt;"</f>
        <v xml:space="preserve">  &lt;/Genotype&gt;</v>
      </c>
    </row>
    <row r="106" spans="1:3" x14ac:dyDescent="0.25">
      <c r="A106" s="15" t="s">
        <v>44</v>
      </c>
      <c r="B106" s="9" t="str">
        <f>I17</f>
        <v>People with this variant have two copies of the [T25161964C](https://www.ncbi.nlm.nih.gov/projects/SNP/snp_ref.cgi?rs=6713532) variant. This substitution of a single nucleotide is known as a missense mutation.</v>
      </c>
      <c r="C106" s="3" t="str">
        <f>CONCATENATE("  &lt;Genotype hgvs=",CHAR(34),B92,B93,";",B93,CHAR(34)," name=",CHAR(34),B25,CHAR(34),"&gt; ")</f>
        <v xml:space="preserve">  &lt;Genotype hgvs="NC_000002.12:g.[25161964T&gt;C];[25161964T&gt;C]" name="T25161964C"&gt;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34.4</v>
      </c>
      <c r="C108" s="3" t="s">
        <v>38</v>
      </c>
    </row>
    <row r="109" spans="1:3" x14ac:dyDescent="0.25">
      <c r="A109" s="8"/>
    </row>
    <row r="110" spans="1:3" x14ac:dyDescent="0.25">
      <c r="A110" s="15"/>
      <c r="C110" s="3" t="str">
        <f>CONCATENATE("    ",B106)</f>
        <v xml:space="preserve">    People with this variant have two copies of the [T25161964C](https://www.ncbi.nlm.nih.gov/projects/SNP/snp_ref.cgi?rs=6713532)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percentage=34.4 /&gt;</v>
      </c>
    </row>
    <row r="119" spans="1:3" x14ac:dyDescent="0.25">
      <c r="A119" s="15"/>
      <c r="C119" s="3" t="str">
        <f>"  &lt;/Genotype&gt;"</f>
        <v xml:space="preserve">  &lt;/Genotype&gt;</v>
      </c>
    </row>
    <row r="120" spans="1:3" x14ac:dyDescent="0.25">
      <c r="A120" s="15" t="s">
        <v>46</v>
      </c>
      <c r="B120" s="9" t="str">
        <f>I20</f>
        <v>Your POMC gene has no variants. A normal gene is referred to as a "wild-type" gene.</v>
      </c>
      <c r="C120" s="3" t="str">
        <f>CONCATENATE("  &lt;Genotype hgvs=",CHAR(34),B92,B94,";",B94,CHAR(34)," name=",CHAR(34),B25,CHAR(34),"&gt; ")</f>
        <v xml:space="preserve">  &lt;Genotype hgvs="NC_000002.12:g.[25161964=];[25161964=]" name="T25161964C"&gt; </v>
      </c>
    </row>
    <row r="121" spans="1:3" x14ac:dyDescent="0.25">
      <c r="A121" s="8" t="s">
        <v>47</v>
      </c>
      <c r="B121" s="9" t="str">
        <f t="shared" ref="B121:B122" si="6">I21</f>
        <v>This variant is not associated with increased risk.</v>
      </c>
      <c r="C121" s="3" t="s">
        <v>26</v>
      </c>
    </row>
    <row r="122" spans="1:3" x14ac:dyDescent="0.25">
      <c r="A122" s="8" t="s">
        <v>41</v>
      </c>
      <c r="B122" s="9">
        <f t="shared" si="6"/>
        <v>15.8</v>
      </c>
      <c r="C122" s="3" t="s">
        <v>38</v>
      </c>
    </row>
    <row r="123" spans="1:3" x14ac:dyDescent="0.25">
      <c r="A123" s="15"/>
    </row>
    <row r="124" spans="1:3" x14ac:dyDescent="0.25">
      <c r="A124" s="8"/>
      <c r="C124" s="3" t="str">
        <f>CONCATENATE("    ",B120)</f>
        <v xml:space="preserve">    Your POMC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percentage=15.8 /&gt;</v>
      </c>
    </row>
    <row r="133" spans="1:3" x14ac:dyDescent="0.25">
      <c r="A133" s="15"/>
      <c r="C133" s="3" t="str">
        <f>"  &lt;/Genotype&gt;"</f>
        <v xml:space="preserve">  &lt;/Genotype&gt;</v>
      </c>
    </row>
    <row r="134" spans="1:3" x14ac:dyDescent="0.25">
      <c r="A134" s="15"/>
      <c r="C134" s="3" t="str">
        <f>C29</f>
        <v>&lt;# A25166355G #&gt;</v>
      </c>
    </row>
    <row r="135" spans="1:3" x14ac:dyDescent="0.25">
      <c r="A135" s="15" t="s">
        <v>37</v>
      </c>
      <c r="B135" s="21" t="str">
        <f>J11</f>
        <v>NC_000002.12:g.</v>
      </c>
      <c r="C135" s="3" t="str">
        <f>CONCATENATE("  &lt;Genotype hgvs=",CHAR(34),B135,B136,";",B137,CHAR(34)," name=",CHAR(34),B31,CHAR(34),"&gt; ")</f>
        <v xml:space="preserve">  &lt;Genotype hgvs="NC_000002.12:g.[25166355A&gt;G];[25166355=]" name="A25166355G"&gt; </v>
      </c>
    </row>
    <row r="136" spans="1:3" x14ac:dyDescent="0.25">
      <c r="A136" s="15" t="s">
        <v>35</v>
      </c>
      <c r="B136" s="21" t="str">
        <f t="shared" ref="B136:B140" si="7">J12</f>
        <v>[25166355A&gt;G]</v>
      </c>
    </row>
    <row r="137" spans="1:3" x14ac:dyDescent="0.25">
      <c r="A137" s="15" t="s">
        <v>31</v>
      </c>
      <c r="B137" s="21" t="str">
        <f t="shared" si="7"/>
        <v>[25166355=]</v>
      </c>
      <c r="C137" s="3" t="s">
        <v>38</v>
      </c>
    </row>
    <row r="138" spans="1:3" x14ac:dyDescent="0.25">
      <c r="A138" s="15" t="s">
        <v>39</v>
      </c>
      <c r="B138" s="21" t="str">
        <f t="shared" si="7"/>
        <v>People with this variant have one copy of the [A25166355G](https://www.ncbi.nlm.nih.gov/projects/SNP/snp_ref.cgi?rs=934778)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[A25166355G](https://www.ncbi.nlm.nih.gov/projects/SNP/snp_ref.cgi?rs=934778) variant. This substitution of a single nucleotide is known as a missense mutation.</v>
      </c>
    </row>
    <row r="140" spans="1:3" x14ac:dyDescent="0.25">
      <c r="A140" s="8" t="s">
        <v>41</v>
      </c>
      <c r="B140" s="21">
        <f t="shared" si="7"/>
        <v>30</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percentage=30 /&gt;</v>
      </c>
    </row>
    <row r="148" spans="1:3" x14ac:dyDescent="0.25">
      <c r="A148" s="15"/>
      <c r="C148" s="3" t="str">
        <f>"  &lt;/Genotype&gt;"</f>
        <v xml:space="preserve">  &lt;/Genotype&gt;</v>
      </c>
    </row>
    <row r="149" spans="1:3" x14ac:dyDescent="0.25">
      <c r="A149" s="15" t="s">
        <v>44</v>
      </c>
      <c r="B149" s="9" t="str">
        <f>J17</f>
        <v>People with this variant have two copies of the [A25166355G](https://www.ncbi.nlm.nih.gov/projects/SNP/snp_ref.cgi?rs=934778) variant. This substitution of a single nucleotide is known as a missense mutation.</v>
      </c>
      <c r="C149" s="3" t="str">
        <f>CONCATENATE("  &lt;Genotype hgvs=",CHAR(34),B135,B136,";",B136,CHAR(34)," name=",CHAR(34),B31,CHAR(34),"&gt; ")</f>
        <v xml:space="preserve">  &lt;Genotype hgvs="NC_000002.12:g.[25166355A&gt;G];[25166355A&gt;G]" name="A25166355G"&gt;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10.9</v>
      </c>
      <c r="C151" s="3" t="s">
        <v>38</v>
      </c>
    </row>
    <row r="152" spans="1:3" x14ac:dyDescent="0.25">
      <c r="A152" s="8"/>
    </row>
    <row r="153" spans="1:3" x14ac:dyDescent="0.25">
      <c r="A153" s="15"/>
      <c r="C153" s="3" t="str">
        <f>CONCATENATE("    ",B149)</f>
        <v xml:space="preserve">    People with this variant have two copies of the [A25166355G](https://www.ncbi.nlm.nih.gov/projects/SNP/snp_ref.cgi?rs=934778)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percentage=10.9 /&gt;</v>
      </c>
    </row>
    <row r="162" spans="1:3" x14ac:dyDescent="0.25">
      <c r="A162" s="15"/>
      <c r="C162" s="3" t="str">
        <f>"  &lt;/Genotype&gt;"</f>
        <v xml:space="preserve">  &lt;/Genotype&gt;</v>
      </c>
    </row>
    <row r="163" spans="1:3" x14ac:dyDescent="0.25">
      <c r="A163" s="15" t="s">
        <v>46</v>
      </c>
      <c r="B163" s="9" t="str">
        <f>J20</f>
        <v>Your POMC gene has no variants. A normal gene is referred to as a "wild-type" gene.</v>
      </c>
      <c r="C163" s="3" t="str">
        <f>CONCATENATE("  &lt;Genotype hgvs=",CHAR(34),B135,B137,";",B137,CHAR(34)," name=",CHAR(34),B31,CHAR(34),"&gt; ")</f>
        <v xml:space="preserve">  &lt;Genotype hgvs="NC_000002.12:g.[25166355=];[25166355=]" name="A25166355G"&gt; </v>
      </c>
    </row>
    <row r="164" spans="1:3" x14ac:dyDescent="0.25">
      <c r="A164" s="8" t="s">
        <v>47</v>
      </c>
      <c r="B164" s="9" t="str">
        <f t="shared" ref="B164:B165" si="9">J21</f>
        <v>This variant is not associated with increased risk.</v>
      </c>
      <c r="C164" s="3" t="s">
        <v>26</v>
      </c>
    </row>
    <row r="165" spans="1:3" x14ac:dyDescent="0.25">
      <c r="A165" s="8" t="s">
        <v>41</v>
      </c>
      <c r="B165" s="9">
        <f t="shared" si="9"/>
        <v>59.1</v>
      </c>
      <c r="C165" s="3" t="s">
        <v>38</v>
      </c>
    </row>
    <row r="166" spans="1:3" x14ac:dyDescent="0.25">
      <c r="A166" s="15"/>
    </row>
    <row r="167" spans="1:3" x14ac:dyDescent="0.25">
      <c r="A167" s="8"/>
      <c r="C167" s="3" t="str">
        <f>CONCATENATE("    ",B163)</f>
        <v xml:space="preserve">    Your POMC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percentage=59.1 /&gt;</v>
      </c>
    </row>
    <row r="176" spans="1:3" x14ac:dyDescent="0.25">
      <c r="A176" s="15"/>
      <c r="C176" s="3" t="str">
        <f>"  &lt;/Genotype&gt;"</f>
        <v xml:space="preserve">  &lt;/Genotype&gt;</v>
      </c>
    </row>
    <row r="177" spans="1:3" x14ac:dyDescent="0.25">
      <c r="A177" s="15"/>
      <c r="C177" s="3" t="str">
        <f>C35</f>
        <v>&lt;# A133-2C #&gt;</v>
      </c>
    </row>
    <row r="178" spans="1:3" x14ac:dyDescent="0.25">
      <c r="A178" s="15" t="s">
        <v>37</v>
      </c>
      <c r="B178" s="21" t="str">
        <f>K11</f>
        <v>NC_000002.12:g.2</v>
      </c>
      <c r="C178" s="3" t="str">
        <f>CONCATENATE("  &lt;Genotype hgvs=",CHAR(34),B178,B179,";",B180,CHAR(34)," name=",CHAR(34),B37,CHAR(34),"&gt; ")</f>
        <v xml:space="preserve">  &lt;Genotype hgvs="NC_000002.12:g.2[5161754T&gt;G];[5161754=]" name="A133-2C"&gt; </v>
      </c>
    </row>
    <row r="179" spans="1:3" x14ac:dyDescent="0.25">
      <c r="A179" s="15" t="s">
        <v>35</v>
      </c>
      <c r="B179" s="21" t="str">
        <f t="shared" ref="B179:B183" si="10">K12</f>
        <v>[5161754T&gt;G]</v>
      </c>
    </row>
    <row r="180" spans="1:3" x14ac:dyDescent="0.25">
      <c r="A180" s="15" t="s">
        <v>31</v>
      </c>
      <c r="B180" s="21" t="str">
        <f t="shared" si="10"/>
        <v>[5161754=]</v>
      </c>
      <c r="C180" s="3" t="s">
        <v>38</v>
      </c>
    </row>
    <row r="181" spans="1:3" x14ac:dyDescent="0.25">
      <c r="A181" s="15" t="s">
        <v>39</v>
      </c>
      <c r="B181" s="21" t="str">
        <f t="shared" si="10"/>
        <v>People with this variant have one copy of the [A133-2C](https://www.ncbi.nlm.nih.gov/clinvar/variation/436364/)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[A133-2C](https://www.ncbi.nlm.nih.gov/clinvar/variation/436364/) variant. This substitution of a single nucleotide is known as a missense mutation.</v>
      </c>
    </row>
    <row r="183" spans="1:3" x14ac:dyDescent="0.25">
      <c r="A183" s="8" t="s">
        <v>41</v>
      </c>
      <c r="B183" s="21">
        <f t="shared" si="10"/>
        <v>45.6</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percentage=45.6 /&gt;</v>
      </c>
    </row>
    <row r="191" spans="1:3" x14ac:dyDescent="0.25">
      <c r="A191" s="15"/>
      <c r="C191" s="3" t="str">
        <f>"  &lt;/Genotype&gt;"</f>
        <v xml:space="preserve">  &lt;/Genotype&gt;</v>
      </c>
    </row>
    <row r="192" spans="1:3" x14ac:dyDescent="0.25">
      <c r="A192" s="15" t="s">
        <v>44</v>
      </c>
      <c r="B192" s="9" t="str">
        <f>K17</f>
        <v>People with this variant have two copies of the [A133-2C](https://www.ncbi.nlm.nih.gov/clinvar/variation/436364/) variant. This substitution of a single nucleotide is known as a missense mutation.</v>
      </c>
      <c r="C192" s="3" t="str">
        <f>CONCATENATE("  &lt;Genotype hgvs=",CHAR(34),B178,B179,";",B179,CHAR(34)," name=",CHAR(34),B37,CHAR(34),"&gt; ")</f>
        <v xml:space="preserve">  &lt;Genotype hgvs="NC_000002.12:g.2[5161754T&gt;G];[5161754T&gt;G]" name="A133-2C"&gt;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f t="shared" si="11"/>
        <v>33.6</v>
      </c>
      <c r="C194" s="3" t="s">
        <v>38</v>
      </c>
    </row>
    <row r="195" spans="1:3" x14ac:dyDescent="0.25">
      <c r="A195" s="8"/>
    </row>
    <row r="196" spans="1:3" x14ac:dyDescent="0.25">
      <c r="A196" s="15"/>
      <c r="C196" s="3" t="str">
        <f>CONCATENATE("    ",B192)</f>
        <v xml:space="preserve">    People with this variant have two copies of the [A133-2C](https://www.ncbi.nlm.nih.gov/clinvar/variation/436364/)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percentage=33.6 /&gt;</v>
      </c>
    </row>
    <row r="205" spans="1:3" x14ac:dyDescent="0.25">
      <c r="A205" s="15"/>
      <c r="C205" s="3" t="str">
        <f>"  &lt;/Genotype&gt;"</f>
        <v xml:space="preserve">  &lt;/Genotype&gt;</v>
      </c>
    </row>
    <row r="206" spans="1:3" x14ac:dyDescent="0.25">
      <c r="A206" s="15" t="s">
        <v>46</v>
      </c>
      <c r="B206" s="9" t="str">
        <f>K20</f>
        <v>Your POMC gene has no variants. A normal gene is referred to as a "wild-type" gene.</v>
      </c>
      <c r="C206" s="3" t="str">
        <f>CONCATENATE("  &lt;Genotype hgvs=",CHAR(34),B178,B180,";",B180,CHAR(34)," name=",CHAR(34),B37,CHAR(34),"&gt; ")</f>
        <v xml:space="preserve">  &lt;Genotype hgvs="NC_000002.12:g.2[5161754=];[5161754=]" name="A133-2C"&gt; </v>
      </c>
    </row>
    <row r="207" spans="1:3" x14ac:dyDescent="0.25">
      <c r="A207" s="8" t="s">
        <v>47</v>
      </c>
      <c r="B207" s="9" t="str">
        <f t="shared" ref="B207:B208" si="12">K21</f>
        <v>This variant is not associated with increased risk.</v>
      </c>
      <c r="C207" s="3" t="s">
        <v>26</v>
      </c>
    </row>
    <row r="208" spans="1:3" x14ac:dyDescent="0.25">
      <c r="A208" s="8" t="s">
        <v>41</v>
      </c>
      <c r="B208" s="9">
        <f t="shared" si="12"/>
        <v>20.8</v>
      </c>
      <c r="C208" s="3" t="s">
        <v>38</v>
      </c>
    </row>
    <row r="209" spans="1:3" x14ac:dyDescent="0.25">
      <c r="A209" s="15"/>
    </row>
    <row r="210" spans="1:3" x14ac:dyDescent="0.25">
      <c r="A210" s="8"/>
      <c r="C210" s="3" t="str">
        <f>CONCATENATE("    ",B206)</f>
        <v xml:space="preserve">    Your POMC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percentage=20.8 /&gt;</v>
      </c>
    </row>
    <row r="219" spans="1:3" x14ac:dyDescent="0.25">
      <c r="A219" s="15"/>
      <c r="C219" s="3" t="str">
        <f>"  &lt;/Genotype&gt;"</f>
        <v xml:space="preserve">  &lt;/Genotype&gt;</v>
      </c>
    </row>
    <row r="220" spans="1:3" x14ac:dyDescent="0.25">
      <c r="A220" s="15"/>
      <c r="C220" s="3" t="str">
        <f>C41</f>
        <v>&lt;# Ser7Argfs #&gt;</v>
      </c>
    </row>
    <row r="221" spans="1:3" x14ac:dyDescent="0.25">
      <c r="A221" s="15" t="s">
        <v>37</v>
      </c>
      <c r="B221" s="21" t="str">
        <f>L11</f>
        <v>NC_000002.12:g.</v>
      </c>
      <c r="C221" s="3" t="str">
        <f>CONCATENATE("  &lt;Genotype hgvs=",CHAR(34),B221,B222,";",B223,CHAR(34)," name=",CHAR(34),B43,CHAR(34),"&gt; ")</f>
        <v xml:space="preserve">  &lt;Genotype hgvs="NC_000002.12:g.[25164752_25164753insCCACCCGAGGGGCCCCCGAGGGCCC];[25164752_25164753=]" name="Ser7Argfs"&gt; </v>
      </c>
    </row>
    <row r="222" spans="1:3" x14ac:dyDescent="0.25">
      <c r="A222" s="15" t="s">
        <v>35</v>
      </c>
      <c r="B222" s="21" t="str">
        <f t="shared" ref="B222:B226" si="13">L12</f>
        <v>[25164752_25164753insCCACCCGAGGGGCCCCCGAGGGCCC]</v>
      </c>
    </row>
    <row r="223" spans="1:3" x14ac:dyDescent="0.25">
      <c r="A223" s="15" t="s">
        <v>31</v>
      </c>
      <c r="B223" s="21" t="str">
        <f t="shared" si="13"/>
        <v>[25164752_25164753=]</v>
      </c>
      <c r="C223" s="3" t="s">
        <v>38</v>
      </c>
    </row>
    <row r="224" spans="1:3" x14ac:dyDescent="0.25">
      <c r="A224" s="15" t="s">
        <v>39</v>
      </c>
      <c r="B224" s="21" t="str">
        <f t="shared" si="13"/>
        <v>People with this variant have one copy of the [20_21insGGGCCCTCGGGGGCCCCTCGGGTGG (p.Ser7Argfs)](https://www.ncbi.nlm.nih.gov/clinvar/variation/520619/) insertion. This insertion of a nucleotide sequence is known as a frameshift variant.</v>
      </c>
      <c r="C224" s="3" t="s">
        <v>26</v>
      </c>
    </row>
    <row r="225" spans="1:3" x14ac:dyDescent="0.25">
      <c r="A225" s="8" t="s">
        <v>40</v>
      </c>
      <c r="B225" s="21" t="str">
        <f t="shared" si="13"/>
        <v>This variant is not associated with increased risk.</v>
      </c>
      <c r="C225" s="3" t="str">
        <f>CONCATENATE("    ",B224)</f>
        <v xml:space="preserve">    People with this variant have one copy of the [20_21insGGGCCCTCGGGGGCCCCTCGGGTGG (p.Ser7Argfs)](https://www.ncbi.nlm.nih.gov/clinvar/variation/520619/) insertion. This insertion of a nucleotide sequence is known as a frameshift variant.</v>
      </c>
    </row>
    <row r="226" spans="1:3" x14ac:dyDescent="0.25">
      <c r="A226" s="8" t="s">
        <v>41</v>
      </c>
      <c r="B226" s="21">
        <f t="shared" si="13"/>
        <v>0.1</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percentage=0.1 /&gt;</v>
      </c>
    </row>
    <row r="234" spans="1:3" x14ac:dyDescent="0.25">
      <c r="A234" s="15"/>
      <c r="C234" s="3" t="str">
        <f>"  &lt;/Genotype&gt;"</f>
        <v xml:space="preserve">  &lt;/Genotype&gt;</v>
      </c>
    </row>
    <row r="235" spans="1:3" x14ac:dyDescent="0.25">
      <c r="A235" s="15" t="s">
        <v>44</v>
      </c>
      <c r="B235" s="9" t="str">
        <f>L17</f>
        <v>People with this variant have two copies of the [20_21insGGGCCCTCGGGGGCCCCTCGGGTGG (p.Ser7Argfs)](https://www.ncbi.nlm.nih.gov/clinvar/variation/520619/) insertion. This insertion of a nucleotide sequence is known as a frameshift variant.</v>
      </c>
      <c r="C235" s="3" t="str">
        <f>CONCATENATE("  &lt;Genotype hgvs=",CHAR(34),B221,B222,";",B222,CHAR(34)," name=",CHAR(34),B43,CHAR(34),"&gt; ")</f>
        <v xml:space="preserve">  &lt;Genotype hgvs="NC_000002.12:g.[25164752_25164753insCCACCCGAGGGGCCCCCGAGGGCCC];[25164752_25164753insCCACCCGAGGGGCCCCCGAGGGCCC]" name="Ser7Argfs"&gt;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0.02</v>
      </c>
      <c r="C237" s="3" t="s">
        <v>38</v>
      </c>
    </row>
    <row r="238" spans="1:3" x14ac:dyDescent="0.25">
      <c r="A238" s="8"/>
    </row>
    <row r="239" spans="1:3" x14ac:dyDescent="0.25">
      <c r="A239" s="15"/>
      <c r="C239" s="3" t="str">
        <f>CONCATENATE("    ",B235)</f>
        <v xml:space="preserve">    People with this variant have two copies of the [20_21insGGGCCCTCGGGGGCCCCTCGGGTGG (p.Ser7Argfs)](https://www.ncbi.nlm.nih.gov/clinvar/variation/520619/) insertion. This insertion of a nucleotide sequence is known as a frameshift variant.</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percentage=0.02 /&gt;</v>
      </c>
    </row>
    <row r="248" spans="1:3" x14ac:dyDescent="0.25">
      <c r="A248" s="15"/>
      <c r="C248" s="3" t="str">
        <f>"  &lt;/Genotype&gt;"</f>
        <v xml:space="preserve">  &lt;/Genotype&gt;</v>
      </c>
    </row>
    <row r="249" spans="1:3" x14ac:dyDescent="0.25">
      <c r="A249" s="15" t="s">
        <v>46</v>
      </c>
      <c r="B249" s="9" t="str">
        <f>L20</f>
        <v>Your POMC gene has no variants. A normal gene is referred to as a "wild-type" gene.</v>
      </c>
      <c r="C249" s="3" t="str">
        <f>CONCATENATE("  &lt;Genotype hgvs=",CHAR(34),B221,B223,";",B223,CHAR(34)," name=",CHAR(34),B43,CHAR(34),"&gt; ")</f>
        <v xml:space="preserve">  &lt;Genotype hgvs="NC_000002.12:g.[25164752_25164753=];[25164752_25164753=]" name="Ser7Argfs"&gt; </v>
      </c>
    </row>
    <row r="250" spans="1:3" x14ac:dyDescent="0.25">
      <c r="A250" s="8" t="s">
        <v>47</v>
      </c>
      <c r="B250" s="9" t="str">
        <f t="shared" ref="B250:B251" si="15">L21</f>
        <v>This variant is not associated with increased risk.</v>
      </c>
      <c r="C250" s="3" t="s">
        <v>26</v>
      </c>
    </row>
    <row r="251" spans="1:3" x14ac:dyDescent="0.25">
      <c r="A251" s="8" t="s">
        <v>41</v>
      </c>
      <c r="B251" s="9">
        <f t="shared" si="15"/>
        <v>99.9</v>
      </c>
      <c r="C251" s="3" t="s">
        <v>38</v>
      </c>
    </row>
    <row r="252" spans="1:3" x14ac:dyDescent="0.25">
      <c r="A252" s="15"/>
    </row>
    <row r="253" spans="1:3" x14ac:dyDescent="0.25">
      <c r="A253" s="8"/>
      <c r="C253" s="3" t="str">
        <f>CONCATENATE("    ",B249)</f>
        <v xml:space="preserve">    Your POMC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percentage=99.9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POMC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POMC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POMC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POMC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POMC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POMC variants is small and does not impact treatment. It is possible that variants in this gene interact with other gene variants, which is the reason for our inclusion of this gene.</v>
      </c>
      <c r="C297" s="3" t="str">
        <f>B297</f>
        <v>For the vast majority of people, the overall risk associated with the common POMC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IFNG</vt:lpstr>
      <vt:lpstr>TRPC2</vt:lpstr>
      <vt:lpstr>GRIK2</vt:lpstr>
      <vt:lpstr>TRPC4</vt:lpstr>
      <vt:lpstr>NR3C1</vt:lpstr>
      <vt:lpstr>NPAS2</vt:lpstr>
      <vt:lpstr>HSD11B1</vt:lpstr>
      <vt:lpstr>DRD2</vt:lpstr>
      <vt:lpstr>POMC</vt:lpstr>
      <vt:lpstr>CHRNA2</vt:lpstr>
      <vt:lpstr>HTR2A</vt:lpstr>
      <vt:lpstr>NOS3</vt:lpstr>
      <vt:lpstr>TPH2</vt:lpstr>
      <vt:lpstr>IL12B</vt:lpstr>
      <vt:lpstr>CRHR1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2018-05-08T04:20:09Z</dcterms:created>
  <dcterms:modified xsi:type="dcterms:W3CDTF">2018-06-14T23:34:31Z</dcterms:modified>
</cp:coreProperties>
</file>